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P:\DIREZIONE STATISTICA\4_SITO ANFIA\Aggiornamento sito area studi  statistiche\DATI STATISTICI\2023\11 - novembre\PRODUZIONE ITALIA\"/>
    </mc:Choice>
  </mc:AlternateContent>
  <xr:revisionPtr revIDLastSave="0" documentId="13_ncr:1_{76E98DB7-A9B6-428D-8D89-1DDAEFC9FDEE}" xr6:coauthVersionLast="47" xr6:coauthVersionMax="47" xr10:uidLastSave="{00000000-0000-0000-0000-000000000000}"/>
  <bookViews>
    <workbookView xWindow="-21720" yWindow="855" windowWidth="21840" windowHeight="13020" xr2:uid="{00000000-000D-0000-FFFF-FFFF00000000}"/>
  </bookViews>
  <sheets>
    <sheet name="Produzione" sheetId="10" r:id="rId1"/>
    <sheet name="Export" sheetId="11" state="hidden" r:id="rId2"/>
    <sheet name="Export su Produzione" sheetId="13" state="hidden" r:id="rId3"/>
  </sheets>
  <definedNames>
    <definedName name="_xlnm.Print_Area" localSheetId="1">Export!$A$1:$V$36</definedName>
    <definedName name="_xlnm.Print_Area" localSheetId="2">'Export su Produzione'!$A$1:$Q$34</definedName>
    <definedName name="_xlnm.Print_Area" localSheetId="0">Produzione!$A$1:$V$37</definedName>
  </definedNames>
  <calcPr calcId="191029"/>
  <fileRecoveryPr autoRecover="0"/>
  <extLst>
    <ext xmlns:x14="http://schemas.microsoft.com/office/spreadsheetml/2009/9/main" uri="{79F54976-1DA5-4618-B147-4CDE4B953A38}">
      <x14:workbookPr defaultImageDpi="330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3" i="10" l="1"/>
  <c r="Q33" i="10"/>
  <c r="R33" i="10"/>
  <c r="O33" i="10"/>
  <c r="G25" i="10" l="1"/>
  <c r="G29" i="10"/>
  <c r="D33" i="10"/>
  <c r="C33" i="10"/>
  <c r="B32" i="10"/>
  <c r="V33" i="10"/>
  <c r="V25" i="10"/>
  <c r="V24" i="10"/>
  <c r="T33" i="10" l="1"/>
  <c r="U33" i="10"/>
  <c r="S33" i="10"/>
  <c r="S25" i="10"/>
  <c r="R25" i="10"/>
  <c r="R24" i="10"/>
  <c r="O25" i="10"/>
  <c r="P25" i="10"/>
  <c r="K33" i="10"/>
  <c r="M33" i="10"/>
  <c r="L33" i="10"/>
  <c r="L32" i="10"/>
  <c r="N25" i="10"/>
  <c r="N24" i="10"/>
  <c r="I33" i="10"/>
  <c r="H33" i="10"/>
  <c r="J25" i="10"/>
  <c r="J20" i="10"/>
  <c r="J23" i="10"/>
  <c r="B25" i="10" l="1"/>
  <c r="G24" i="10" l="1"/>
  <c r="J22" i="10"/>
  <c r="J21" i="10"/>
  <c r="G33" i="10" l="1"/>
  <c r="B24" i="10"/>
  <c r="J24" i="10"/>
  <c r="N33" i="10"/>
  <c r="C20" i="10"/>
  <c r="B15" i="10"/>
  <c r="T32" i="10"/>
  <c r="V20" i="10"/>
  <c r="V19" i="10"/>
  <c r="S20" i="10"/>
  <c r="O20" i="10"/>
  <c r="R20" i="10"/>
  <c r="R19" i="10"/>
  <c r="N20" i="10"/>
  <c r="N19" i="10"/>
  <c r="K20" i="10"/>
  <c r="J18" i="10"/>
  <c r="G19" i="10"/>
  <c r="J19" i="10" s="1"/>
  <c r="H32" i="10"/>
  <c r="E15" i="10"/>
  <c r="J17" i="10"/>
  <c r="J16" i="10"/>
  <c r="V15" i="10"/>
  <c r="R15" i="10"/>
  <c r="N15" i="10"/>
  <c r="J15" i="10"/>
  <c r="J14" i="10"/>
  <c r="G15" i="10"/>
  <c r="J12" i="10"/>
  <c r="J13" i="10"/>
  <c r="E24" i="10" l="1"/>
  <c r="B33" i="10"/>
  <c r="E33" i="10" s="1"/>
  <c r="G20" i="10"/>
  <c r="B19" i="10"/>
  <c r="E11" i="10"/>
  <c r="J11" i="10"/>
  <c r="N11" i="10"/>
  <c r="R11" i="10"/>
  <c r="B11" i="10"/>
  <c r="C11" i="10"/>
  <c r="G11" i="10"/>
  <c r="H11" i="10"/>
  <c r="K11" i="10"/>
  <c r="L11" i="10"/>
  <c r="O11" i="10"/>
  <c r="P11" i="10"/>
  <c r="D11" i="10"/>
  <c r="I11" i="10"/>
  <c r="M11" i="10"/>
  <c r="Q11" i="10"/>
  <c r="B20" i="10" l="1"/>
  <c r="E20" i="10" s="1"/>
  <c r="E19" i="10"/>
  <c r="J33" i="10"/>
  <c r="U30" i="10" l="1"/>
  <c r="U20" i="10"/>
  <c r="U25" i="10" s="1"/>
  <c r="Q30" i="10"/>
  <c r="Q20" i="10"/>
  <c r="Q25" i="10" s="1"/>
  <c r="M30" i="10"/>
  <c r="M20" i="10"/>
  <c r="M25" i="10" s="1"/>
  <c r="I29" i="10"/>
  <c r="I24" i="10"/>
  <c r="I30" i="10" s="1"/>
  <c r="I19" i="10"/>
  <c r="I15" i="10"/>
  <c r="I20" i="10" s="1"/>
  <c r="I25" i="10" s="1"/>
  <c r="I32" i="10" l="1"/>
  <c r="B29" i="10"/>
  <c r="B30" i="10" l="1"/>
  <c r="B29" i="11" l="1"/>
  <c r="B25" i="11" l="1"/>
  <c r="B32" i="11" s="1"/>
  <c r="B24" i="11"/>
  <c r="B30" i="11" s="1"/>
  <c r="A1" i="11"/>
  <c r="B19" i="11" l="1"/>
  <c r="B20" i="11" l="1"/>
  <c r="B15" i="11" l="1"/>
  <c r="C29" i="11" l="1"/>
  <c r="C24" i="11"/>
  <c r="C19" i="11"/>
  <c r="C15" i="11"/>
  <c r="P29" i="13" l="1"/>
  <c r="P24" i="13"/>
  <c r="P19" i="13"/>
  <c r="P15" i="13"/>
  <c r="M29" i="13"/>
  <c r="M24" i="13"/>
  <c r="M19" i="13"/>
  <c r="M15" i="13"/>
  <c r="J29" i="13"/>
  <c r="J24" i="13"/>
  <c r="J19" i="13"/>
  <c r="J15" i="13"/>
  <c r="L30" i="11" l="1"/>
  <c r="L20" i="11"/>
  <c r="L30" i="10"/>
  <c r="L20" i="10"/>
  <c r="H30" i="11"/>
  <c r="H20" i="11"/>
  <c r="H29" i="10"/>
  <c r="H24" i="10"/>
  <c r="H19" i="10"/>
  <c r="H15" i="10"/>
  <c r="H20" i="10" l="1"/>
  <c r="L25" i="10"/>
  <c r="J30" i="13"/>
  <c r="G29" i="13"/>
  <c r="C29" i="10"/>
  <c r="L25" i="11"/>
  <c r="G24" i="13"/>
  <c r="C24" i="10"/>
  <c r="C15" i="10"/>
  <c r="G19" i="13"/>
  <c r="C19" i="10"/>
  <c r="H25" i="11"/>
  <c r="G15" i="13"/>
  <c r="J20" i="13"/>
  <c r="H30" i="10"/>
  <c r="T30" i="10"/>
  <c r="P30" i="10"/>
  <c r="H25" i="10" l="1"/>
  <c r="L32" i="11"/>
  <c r="G30" i="13"/>
  <c r="H32" i="11"/>
  <c r="C30" i="10"/>
  <c r="J25" i="13"/>
  <c r="G20" i="13"/>
  <c r="J32" i="13" l="1"/>
  <c r="G25" i="13"/>
  <c r="G32" i="13" l="1"/>
  <c r="U30" i="11" l="1"/>
  <c r="T30" i="11"/>
  <c r="Q30" i="11"/>
  <c r="P30" i="11"/>
  <c r="I30" i="11"/>
  <c r="P30" i="13" l="1"/>
  <c r="C30" i="11"/>
  <c r="M30" i="13"/>
  <c r="T20" i="11"/>
  <c r="P20" i="11"/>
  <c r="T20" i="10"/>
  <c r="P20" i="10"/>
  <c r="T25" i="10" l="1"/>
  <c r="C30" i="13"/>
  <c r="T25" i="11"/>
  <c r="P25" i="11"/>
  <c r="P32" i="11" s="1"/>
  <c r="C20" i="11"/>
  <c r="M20" i="13"/>
  <c r="P20" i="13"/>
  <c r="M25" i="13" l="1"/>
  <c r="T32" i="11"/>
  <c r="C25" i="11"/>
  <c r="C32" i="11" s="1"/>
  <c r="P32" i="10"/>
  <c r="P25" i="13"/>
  <c r="C25" i="10"/>
  <c r="E25" i="10" s="1"/>
  <c r="P32" i="13" l="1"/>
  <c r="M32" i="13"/>
  <c r="C32" i="10"/>
  <c r="C32" i="13" s="1"/>
  <c r="D24" i="11"/>
  <c r="D29" i="11"/>
  <c r="D19" i="11"/>
  <c r="D15" i="11"/>
  <c r="Q29" i="13" l="1"/>
  <c r="N29" i="13"/>
  <c r="K29" i="13"/>
  <c r="Q24" i="13"/>
  <c r="N24" i="13"/>
  <c r="K24" i="13"/>
  <c r="Q19" i="13"/>
  <c r="N19" i="13"/>
  <c r="K19" i="13"/>
  <c r="Q15" i="13"/>
  <c r="N15" i="13"/>
  <c r="K15" i="13"/>
  <c r="H18" i="13"/>
  <c r="H17" i="13"/>
  <c r="H16" i="13"/>
  <c r="H14" i="13"/>
  <c r="H13" i="13"/>
  <c r="H12" i="13"/>
  <c r="U20" i="11"/>
  <c r="Q20" i="11"/>
  <c r="M30" i="11"/>
  <c r="M20" i="11"/>
  <c r="I20" i="11"/>
  <c r="N20" i="13" l="1"/>
  <c r="D29" i="10"/>
  <c r="D29" i="13" s="1"/>
  <c r="K20" i="13"/>
  <c r="Q20" i="13"/>
  <c r="Q30" i="13"/>
  <c r="K30" i="13"/>
  <c r="N30" i="13"/>
  <c r="I25" i="11"/>
  <c r="D20" i="11"/>
  <c r="D15" i="10"/>
  <c r="D15" i="13" s="1"/>
  <c r="D30" i="11"/>
  <c r="H29" i="13"/>
  <c r="M25" i="11"/>
  <c r="U25" i="11"/>
  <c r="H24" i="13"/>
  <c r="Q25" i="11"/>
  <c r="D24" i="10"/>
  <c r="D24" i="13" s="1"/>
  <c r="H15" i="13"/>
  <c r="H19" i="13"/>
  <c r="D19" i="10"/>
  <c r="D19" i="13" s="1"/>
  <c r="D30" i="10" l="1"/>
  <c r="D30" i="13" s="1"/>
  <c r="H30" i="13"/>
  <c r="Q32" i="11"/>
  <c r="N25" i="13"/>
  <c r="U32" i="10"/>
  <c r="M32" i="11"/>
  <c r="K25" i="13"/>
  <c r="H20" i="13"/>
  <c r="Q32" i="10"/>
  <c r="U32" i="11"/>
  <c r="Q25" i="13"/>
  <c r="M32" i="10"/>
  <c r="I32" i="11"/>
  <c r="D25" i="11"/>
  <c r="D32" i="11" s="1"/>
  <c r="D20" i="10"/>
  <c r="D20" i="13" s="1"/>
  <c r="C29" i="13"/>
  <c r="C24" i="13"/>
  <c r="C15" i="13"/>
  <c r="N32" i="13" l="1"/>
  <c r="H25" i="13"/>
  <c r="Q32" i="13"/>
  <c r="K32" i="13"/>
  <c r="D25" i="10"/>
  <c r="D32" i="10" s="1"/>
  <c r="D32" i="13" s="1"/>
  <c r="H32" i="13"/>
  <c r="D25" i="13" l="1"/>
  <c r="C19" i="13" l="1"/>
  <c r="C20" i="13" l="1"/>
  <c r="C25" i="13" l="1"/>
</calcChain>
</file>

<file path=xl/sharedStrings.xml><?xml version="1.0" encoding="utf-8"?>
<sst xmlns="http://schemas.openxmlformats.org/spreadsheetml/2006/main" count="106" uniqueCount="45">
  <si>
    <t>TOTALE</t>
  </si>
  <si>
    <t>Fonte: Case costruttrici</t>
  </si>
  <si>
    <t>AUTOVETTURE/CARS</t>
  </si>
  <si>
    <r>
      <t>Nota - I dati dei VCL, Autocarri, Autobus non sono disponibili nel dettaglio mensile/</t>
    </r>
    <r>
      <rPr>
        <i/>
        <sz val="9"/>
        <color indexed="10"/>
        <rFont val="Trebuchet MS"/>
        <family val="2"/>
      </rPr>
      <t xml:space="preserve"> LCV, trucks, buses undisclosed data</t>
    </r>
  </si>
  <si>
    <t>I Q</t>
  </si>
  <si>
    <t>II Q</t>
  </si>
  <si>
    <t>III Q</t>
  </si>
  <si>
    <t>IV Q</t>
  </si>
  <si>
    <t>VCL/LCV</t>
  </si>
  <si>
    <t>AUTOCARRI/TRUCKS</t>
  </si>
  <si>
    <t>AUTOBUS/BUSES</t>
  </si>
  <si>
    <t>I H</t>
  </si>
  <si>
    <r>
      <t>Mesi/</t>
    </r>
    <r>
      <rPr>
        <i/>
        <sz val="9"/>
        <color theme="4" tint="-0.249977111117893"/>
        <rFont val="Trebuchet MS"/>
        <family val="2"/>
      </rPr>
      <t>Months</t>
    </r>
  </si>
  <si>
    <r>
      <t>gennaio/</t>
    </r>
    <r>
      <rPr>
        <i/>
        <sz val="9"/>
        <color theme="4" tint="-0.249977111117893"/>
        <rFont val="Trebuchet MS"/>
        <family val="2"/>
      </rPr>
      <t>january</t>
    </r>
  </si>
  <si>
    <r>
      <t>febbraio/</t>
    </r>
    <r>
      <rPr>
        <i/>
        <sz val="9"/>
        <color theme="4" tint="-0.249977111117893"/>
        <rFont val="Trebuchet MS"/>
        <family val="2"/>
      </rPr>
      <t>february</t>
    </r>
  </si>
  <si>
    <r>
      <t>marzo/</t>
    </r>
    <r>
      <rPr>
        <i/>
        <sz val="9"/>
        <color theme="4" tint="-0.249977111117893"/>
        <rFont val="Trebuchet MS"/>
        <family val="2"/>
      </rPr>
      <t>march</t>
    </r>
  </si>
  <si>
    <r>
      <t>aprile/</t>
    </r>
    <r>
      <rPr>
        <i/>
        <sz val="9"/>
        <color theme="4" tint="-0.249977111117893"/>
        <rFont val="Trebuchet MS"/>
        <family val="2"/>
      </rPr>
      <t>april</t>
    </r>
  </si>
  <si>
    <r>
      <t>maggio/</t>
    </r>
    <r>
      <rPr>
        <i/>
        <sz val="9"/>
        <color theme="4" tint="-0.249977111117893"/>
        <rFont val="Trebuchet MS"/>
        <family val="2"/>
      </rPr>
      <t>may</t>
    </r>
  </si>
  <si>
    <r>
      <t>giugno/</t>
    </r>
    <r>
      <rPr>
        <i/>
        <sz val="9"/>
        <color theme="4" tint="-0.249977111117893"/>
        <rFont val="Trebuchet MS"/>
        <family val="2"/>
      </rPr>
      <t>june</t>
    </r>
  </si>
  <si>
    <r>
      <t>luglio/</t>
    </r>
    <r>
      <rPr>
        <i/>
        <sz val="9"/>
        <color theme="4" tint="-0.249977111117893"/>
        <rFont val="Trebuchet MS"/>
        <family val="2"/>
      </rPr>
      <t>july</t>
    </r>
  </si>
  <si>
    <r>
      <t>agosto/</t>
    </r>
    <r>
      <rPr>
        <i/>
        <sz val="9"/>
        <color theme="4" tint="-0.249977111117893"/>
        <rFont val="Trebuchet MS"/>
        <family val="2"/>
      </rPr>
      <t>august</t>
    </r>
  </si>
  <si>
    <r>
      <t>settembre/</t>
    </r>
    <r>
      <rPr>
        <i/>
        <sz val="9"/>
        <color theme="4" tint="-0.249977111117893"/>
        <rFont val="Trebuchet MS"/>
        <family val="2"/>
      </rPr>
      <t>september</t>
    </r>
  </si>
  <si>
    <r>
      <t>ottobre/</t>
    </r>
    <r>
      <rPr>
        <i/>
        <sz val="9"/>
        <color theme="4" tint="-0.249977111117893"/>
        <rFont val="Trebuchet MS"/>
        <family val="2"/>
      </rPr>
      <t>october</t>
    </r>
  </si>
  <si>
    <r>
      <t>novembre/</t>
    </r>
    <r>
      <rPr>
        <i/>
        <sz val="9"/>
        <color theme="4" tint="-0.249977111117893"/>
        <rFont val="Trebuchet MS"/>
        <family val="2"/>
      </rPr>
      <t>november</t>
    </r>
  </si>
  <si>
    <r>
      <t>dicembre/</t>
    </r>
    <r>
      <rPr>
        <i/>
        <sz val="9"/>
        <color theme="4" tint="-0.249977111117893"/>
        <rFont val="Trebuchet MS"/>
        <family val="2"/>
      </rPr>
      <t>december</t>
    </r>
  </si>
  <si>
    <t>II H</t>
  </si>
  <si>
    <t>9 M</t>
  </si>
  <si>
    <t>ITALY - MOTOR VEHICLE EXPORT - Monthly trend</t>
  </si>
  <si>
    <t>ITALIA - EXPORT AUTOVEICOLI - Andamento mensile</t>
  </si>
  <si>
    <t xml:space="preserve">ITALIA - EXPORT/PRODUZIONE </t>
  </si>
  <si>
    <t>ITALY - EXPORT/PRODUCTION</t>
  </si>
  <si>
    <t>ITALIA - PRODUZIONE NAZIONALE AUTOVEICOLI - Andamento mensile</t>
  </si>
  <si>
    <t>In corsivo dati stimati/ In italic estimated data</t>
  </si>
  <si>
    <t>ITALY - DOMESTIC MOTOR VEHICLE PRODUCTION - Monthly trend</t>
  </si>
  <si>
    <t>TOTALE AUTOVEICOLI/MV TOTAL</t>
  </si>
  <si>
    <t>Consultare la sezione AUTOMOBILE IN CIFRE per i dati storici dettagliati/See the AUTOMOBILE IN CIFRE  section for detailed historical data</t>
  </si>
  <si>
    <t>Consultare la sezione AUTOMOBILE IN CIFRE per i dati storici dettagliati/ See the AUTOMOBILE IN CIFRE  section for detailed historical data</t>
  </si>
  <si>
    <t>Cumulato/YTD</t>
  </si>
  <si>
    <t>*provvisorio</t>
  </si>
  <si>
    <t>2020*</t>
  </si>
  <si>
    <t>2021*</t>
  </si>
  <si>
    <r>
      <rPr>
        <sz val="8"/>
        <color theme="4" tint="-0.249977111117893"/>
        <rFont val="Trebuchet MS"/>
        <family val="2"/>
      </rPr>
      <t xml:space="preserve">var.% </t>
    </r>
    <r>
      <rPr>
        <i/>
        <sz val="8"/>
        <color theme="4" tint="-0.249977111117893"/>
        <rFont val="Trebuchet MS"/>
        <family val="2"/>
      </rPr>
      <t>21/20</t>
    </r>
  </si>
  <si>
    <r>
      <t xml:space="preserve">var.% </t>
    </r>
    <r>
      <rPr>
        <i/>
        <sz val="8"/>
        <color theme="4" tint="-0.249977111117893"/>
        <rFont val="Trebuchet MS"/>
        <family val="2"/>
      </rPr>
      <t>21/20</t>
    </r>
  </si>
  <si>
    <t>2023*</t>
  </si>
  <si>
    <t>var.% 23/22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</si>
</sst>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_-;\-* #,##0_-;_-* &quot;-&quot;??_-;_-@_-"/>
    <numFmt numFmtId="165" formatCode="#,##0.0_ ;\-#,##0.0\ "/>
    <numFmt numFmtId="166" formatCode="0.0%"/>
  </numFmts>
  <fonts count="25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Trebuchet MS"/>
      <family val="2"/>
    </font>
    <font>
      <i/>
      <sz val="9"/>
      <color indexed="8"/>
      <name val="Trebuchet MS"/>
      <family val="2"/>
    </font>
    <font>
      <sz val="9"/>
      <color indexed="10"/>
      <name val="Trebuchet MS"/>
      <family val="2"/>
    </font>
    <font>
      <i/>
      <sz val="9"/>
      <color indexed="10"/>
      <name val="Trebuchet MS"/>
      <family val="2"/>
    </font>
    <font>
      <sz val="14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4" tint="-0.249977111117893"/>
      <name val="Trebuchet MS"/>
      <family val="2"/>
    </font>
    <font>
      <i/>
      <sz val="9"/>
      <color theme="4" tint="-0.249977111117893"/>
      <name val="Trebuchet MS"/>
      <family val="2"/>
    </font>
    <font>
      <b/>
      <sz val="14"/>
      <color theme="4" tint="-0.249977111117893"/>
      <name val="Trebuchet MS"/>
      <family val="2"/>
    </font>
    <font>
      <i/>
      <sz val="14"/>
      <color theme="4" tint="-0.249977111117893"/>
      <name val="Trebuchet MS"/>
      <family val="2"/>
    </font>
    <font>
      <sz val="9"/>
      <color theme="4" tint="-0.249977111117893"/>
      <name val="Trebuchet MS"/>
      <family val="2"/>
    </font>
    <font>
      <sz val="11"/>
      <color theme="4" tint="-0.249977111117893"/>
      <name val="Calibri"/>
      <family val="2"/>
      <scheme val="minor"/>
    </font>
    <font>
      <b/>
      <sz val="9"/>
      <color theme="4" tint="-0.249977111117893"/>
      <name val="Trebuchet MS"/>
      <family val="2"/>
    </font>
    <font>
      <b/>
      <i/>
      <sz val="9"/>
      <color theme="4" tint="-0.249977111117893"/>
      <name val="Trebuchet MS"/>
      <family val="2"/>
    </font>
    <font>
      <b/>
      <sz val="11"/>
      <color theme="4" tint="-0.249977111117893"/>
      <name val="Calibri"/>
      <family val="2"/>
      <scheme val="minor"/>
    </font>
    <font>
      <b/>
      <sz val="10"/>
      <color theme="4" tint="-0.249977111117893"/>
      <name val="Trebuchet MS"/>
      <family val="2"/>
    </font>
    <font>
      <sz val="11"/>
      <color theme="1"/>
      <name val="Calibri"/>
      <family val="2"/>
      <scheme val="minor"/>
    </font>
    <font>
      <sz val="9"/>
      <color theme="1"/>
      <name val="Trebuchet MS"/>
      <family val="2"/>
    </font>
    <font>
      <i/>
      <sz val="8"/>
      <color theme="4" tint="-0.249977111117893"/>
      <name val="Trebuchet MS"/>
      <family val="2"/>
    </font>
    <font>
      <sz val="8"/>
      <color theme="4" tint="-0.249977111117893"/>
      <name val="Trebuchet MS"/>
      <family val="2"/>
    </font>
    <font>
      <u/>
      <sz val="9"/>
      <color theme="1"/>
      <name val="Trebuchet MS"/>
      <family val="2"/>
    </font>
    <font>
      <i/>
      <sz val="10"/>
      <color indexed="8"/>
      <name val="Trebuchet MS"/>
      <family val="2"/>
    </font>
    <font>
      <b/>
      <sz val="9"/>
      <color theme="0"/>
      <name val="Trebuchet MS"/>
      <family val="2"/>
    </font>
  </fonts>
  <fills count="4">
    <fill>
      <patternFill patternType="none"/>
    </fill>
    <fill>
      <patternFill patternType="gray125"/>
    </fill>
    <fill>
      <patternFill patternType="solid">
        <fgColor rgb="FFDDF5FF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2">
    <xf numFmtId="0" fontId="0" fillId="0" borderId="0" xfId="0"/>
    <xf numFmtId="0" fontId="2" fillId="0" borderId="0" xfId="0" applyFont="1"/>
    <xf numFmtId="0" fontId="4" fillId="0" borderId="0" xfId="0" applyFont="1"/>
    <xf numFmtId="0" fontId="6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8" fillId="2" borderId="13" xfId="0" applyFont="1" applyFill="1" applyBorder="1"/>
    <xf numFmtId="0" fontId="8" fillId="2" borderId="19" xfId="0" applyFont="1" applyFill="1" applyBorder="1"/>
    <xf numFmtId="0" fontId="8" fillId="2" borderId="5" xfId="0" applyFont="1" applyFill="1" applyBorder="1"/>
    <xf numFmtId="0" fontId="8" fillId="2" borderId="18" xfId="0" applyFont="1" applyFill="1" applyBorder="1"/>
    <xf numFmtId="0" fontId="10" fillId="0" borderId="0" xfId="0" applyFont="1"/>
    <xf numFmtId="0" fontId="11" fillId="0" borderId="0" xfId="0" applyFont="1"/>
    <xf numFmtId="0" fontId="12" fillId="0" borderId="0" xfId="0" applyFont="1"/>
    <xf numFmtId="164" fontId="12" fillId="0" borderId="7" xfId="1" applyNumberFormat="1" applyFont="1" applyBorder="1" applyAlignment="1">
      <alignment vertical="center"/>
    </xf>
    <xf numFmtId="0" fontId="12" fillId="0" borderId="0" xfId="0" applyFont="1" applyAlignment="1">
      <alignment vertical="center"/>
    </xf>
    <xf numFmtId="164" fontId="12" fillId="0" borderId="8" xfId="1" applyNumberFormat="1" applyFont="1" applyBorder="1" applyAlignment="1">
      <alignment vertical="center"/>
    </xf>
    <xf numFmtId="164" fontId="12" fillId="0" borderId="15" xfId="1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164" fontId="14" fillId="0" borderId="15" xfId="1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12" fillId="0" borderId="9" xfId="0" applyFont="1" applyBorder="1"/>
    <xf numFmtId="0" fontId="9" fillId="0" borderId="17" xfId="0" applyFont="1" applyBorder="1"/>
    <xf numFmtId="0" fontId="12" fillId="0" borderId="5" xfId="0" applyFont="1" applyBorder="1" applyAlignment="1">
      <alignment horizontal="left" indent="1"/>
    </xf>
    <xf numFmtId="0" fontId="8" fillId="2" borderId="1" xfId="0" applyFont="1" applyFill="1" applyBorder="1"/>
    <xf numFmtId="0" fontId="12" fillId="3" borderId="6" xfId="0" applyFont="1" applyFill="1" applyBorder="1" applyAlignment="1">
      <alignment horizontal="center"/>
    </xf>
    <xf numFmtId="164" fontId="12" fillId="3" borderId="9" xfId="0" applyNumberFormat="1" applyFont="1" applyFill="1" applyBorder="1"/>
    <xf numFmtId="164" fontId="14" fillId="0" borderId="21" xfId="1" applyNumberFormat="1" applyFont="1" applyBorder="1" applyAlignment="1">
      <alignment vertical="center"/>
    </xf>
    <xf numFmtId="0" fontId="17" fillId="2" borderId="13" xfId="0" applyFont="1" applyFill="1" applyBorder="1"/>
    <xf numFmtId="166" fontId="14" fillId="0" borderId="21" xfId="2" applyNumberFormat="1" applyFont="1" applyBorder="1" applyAlignment="1">
      <alignment vertical="center"/>
    </xf>
    <xf numFmtId="0" fontId="12" fillId="3" borderId="10" xfId="0" applyFont="1" applyFill="1" applyBorder="1" applyAlignment="1">
      <alignment horizontal="center"/>
    </xf>
    <xf numFmtId="166" fontId="12" fillId="0" borderId="11" xfId="2" applyNumberFormat="1" applyFont="1" applyBorder="1" applyAlignment="1">
      <alignment vertical="center"/>
    </xf>
    <xf numFmtId="166" fontId="12" fillId="0" borderId="12" xfId="2" applyNumberFormat="1" applyFont="1" applyBorder="1" applyAlignment="1">
      <alignment vertical="center"/>
    </xf>
    <xf numFmtId="166" fontId="12" fillId="0" borderId="16" xfId="2" applyNumberFormat="1" applyFont="1" applyBorder="1" applyAlignment="1">
      <alignment vertical="center"/>
    </xf>
    <xf numFmtId="166" fontId="14" fillId="0" borderId="16" xfId="2" applyNumberFormat="1" applyFont="1" applyBorder="1" applyAlignment="1">
      <alignment vertical="center"/>
    </xf>
    <xf numFmtId="166" fontId="12" fillId="0" borderId="17" xfId="2" applyNumberFormat="1" applyFont="1" applyBorder="1"/>
    <xf numFmtId="166" fontId="12" fillId="3" borderId="17" xfId="2" applyNumberFormat="1" applyFont="1" applyFill="1" applyBorder="1"/>
    <xf numFmtId="166" fontId="12" fillId="0" borderId="21" xfId="2" applyNumberFormat="1" applyFont="1" applyBorder="1" applyAlignment="1">
      <alignment vertical="center"/>
    </xf>
    <xf numFmtId="0" fontId="19" fillId="0" borderId="0" xfId="0" applyFont="1"/>
    <xf numFmtId="165" fontId="9" fillId="0" borderId="11" xfId="0" applyNumberFormat="1" applyFont="1" applyBorder="1" applyAlignment="1">
      <alignment vertical="center"/>
    </xf>
    <xf numFmtId="165" fontId="9" fillId="0" borderId="12" xfId="0" applyNumberFormat="1" applyFont="1" applyBorder="1" applyAlignment="1">
      <alignment vertical="center"/>
    </xf>
    <xf numFmtId="165" fontId="15" fillId="0" borderId="16" xfId="0" applyNumberFormat="1" applyFont="1" applyBorder="1" applyAlignment="1">
      <alignment vertical="center"/>
    </xf>
    <xf numFmtId="165" fontId="9" fillId="0" borderId="16" xfId="0" applyNumberFormat="1" applyFont="1" applyBorder="1" applyAlignment="1">
      <alignment vertical="center"/>
    </xf>
    <xf numFmtId="0" fontId="12" fillId="3" borderId="22" xfId="0" applyFont="1" applyFill="1" applyBorder="1" applyAlignment="1">
      <alignment horizontal="center"/>
    </xf>
    <xf numFmtId="164" fontId="12" fillId="0" borderId="23" xfId="1" applyNumberFormat="1" applyFont="1" applyBorder="1" applyAlignment="1">
      <alignment vertical="center"/>
    </xf>
    <xf numFmtId="164" fontId="12" fillId="0" borderId="24" xfId="1" applyNumberFormat="1" applyFont="1" applyBorder="1" applyAlignment="1">
      <alignment vertical="center"/>
    </xf>
    <xf numFmtId="164" fontId="12" fillId="0" borderId="21" xfId="1" applyNumberFormat="1" applyFont="1" applyBorder="1" applyAlignment="1">
      <alignment vertical="center"/>
    </xf>
    <xf numFmtId="0" fontId="12" fillId="0" borderId="25" xfId="0" applyFont="1" applyBorder="1"/>
    <xf numFmtId="164" fontId="12" fillId="3" borderId="25" xfId="0" applyNumberFormat="1" applyFont="1" applyFill="1" applyBorder="1"/>
    <xf numFmtId="165" fontId="9" fillId="3" borderId="17" xfId="0" applyNumberFormat="1" applyFont="1" applyFill="1" applyBorder="1"/>
    <xf numFmtId="0" fontId="20" fillId="3" borderId="10" xfId="0" applyFont="1" applyFill="1" applyBorder="1" applyAlignment="1">
      <alignment horizontal="center" wrapText="1"/>
    </xf>
    <xf numFmtId="166" fontId="12" fillId="0" borderId="23" xfId="2" applyNumberFormat="1" applyFont="1" applyBorder="1" applyAlignment="1">
      <alignment vertical="center"/>
    </xf>
    <xf numFmtId="166" fontId="12" fillId="0" borderId="7" xfId="2" applyNumberFormat="1" applyFont="1" applyBorder="1" applyAlignment="1">
      <alignment vertical="center"/>
    </xf>
    <xf numFmtId="166" fontId="12" fillId="0" borderId="24" xfId="2" applyNumberFormat="1" applyFont="1" applyBorder="1" applyAlignment="1">
      <alignment vertical="center"/>
    </xf>
    <xf numFmtId="166" fontId="12" fillId="0" borderId="8" xfId="2" applyNumberFormat="1" applyFont="1" applyBorder="1" applyAlignment="1">
      <alignment vertical="center"/>
    </xf>
    <xf numFmtId="166" fontId="12" fillId="0" borderId="15" xfId="2" applyNumberFormat="1" applyFont="1" applyBorder="1" applyAlignment="1">
      <alignment vertical="center"/>
    </xf>
    <xf numFmtId="166" fontId="14" fillId="0" borderId="15" xfId="2" applyNumberFormat="1" applyFont="1" applyBorder="1" applyAlignment="1">
      <alignment vertical="center"/>
    </xf>
    <xf numFmtId="166" fontId="12" fillId="0" borderId="25" xfId="2" applyNumberFormat="1" applyFont="1" applyBorder="1"/>
    <xf numFmtId="166" fontId="12" fillId="0" borderId="9" xfId="2" applyNumberFormat="1" applyFont="1" applyBorder="1"/>
    <xf numFmtId="166" fontId="12" fillId="3" borderId="25" xfId="2" applyNumberFormat="1" applyFont="1" applyFill="1" applyBorder="1"/>
    <xf numFmtId="166" fontId="12" fillId="3" borderId="9" xfId="2" applyNumberFormat="1" applyFont="1" applyFill="1" applyBorder="1"/>
    <xf numFmtId="164" fontId="9" fillId="0" borderId="24" xfId="1" applyNumberFormat="1" applyFont="1" applyBorder="1" applyAlignment="1">
      <alignment vertical="center"/>
    </xf>
    <xf numFmtId="164" fontId="9" fillId="0" borderId="21" xfId="1" applyNumberFormat="1" applyFont="1" applyBorder="1" applyAlignment="1">
      <alignment vertical="center"/>
    </xf>
    <xf numFmtId="0" fontId="21" fillId="3" borderId="10" xfId="0" applyFont="1" applyFill="1" applyBorder="1" applyAlignment="1">
      <alignment horizontal="center" wrapText="1"/>
    </xf>
    <xf numFmtId="164" fontId="15" fillId="0" borderId="21" xfId="1" applyNumberFormat="1" applyFont="1" applyBorder="1" applyAlignment="1">
      <alignment vertical="center"/>
    </xf>
    <xf numFmtId="164" fontId="9" fillId="3" borderId="25" xfId="0" applyNumberFormat="1" applyFont="1" applyFill="1" applyBorder="1"/>
    <xf numFmtId="0" fontId="22" fillId="0" borderId="0" xfId="0" applyFont="1"/>
    <xf numFmtId="0" fontId="23" fillId="0" borderId="0" xfId="0" applyFont="1"/>
    <xf numFmtId="0" fontId="17" fillId="2" borderId="1" xfId="0" applyFont="1" applyFill="1" applyBorder="1"/>
    <xf numFmtId="164" fontId="14" fillId="3" borderId="9" xfId="0" applyNumberFormat="1" applyFont="1" applyFill="1" applyBorder="1"/>
    <xf numFmtId="0" fontId="14" fillId="0" borderId="0" xfId="0" applyFont="1"/>
    <xf numFmtId="164" fontId="14" fillId="3" borderId="25" xfId="0" applyNumberFormat="1" applyFont="1" applyFill="1" applyBorder="1"/>
    <xf numFmtId="0" fontId="7" fillId="0" borderId="0" xfId="0" applyFont="1"/>
    <xf numFmtId="164" fontId="0" fillId="0" borderId="0" xfId="0" applyNumberFormat="1"/>
    <xf numFmtId="166" fontId="9" fillId="0" borderId="12" xfId="2" applyNumberFormat="1" applyFont="1" applyBorder="1" applyAlignment="1">
      <alignment vertical="center"/>
    </xf>
    <xf numFmtId="166" fontId="15" fillId="0" borderId="16" xfId="2" applyNumberFormat="1" applyFont="1" applyBorder="1" applyAlignment="1">
      <alignment vertical="center"/>
    </xf>
    <xf numFmtId="166" fontId="12" fillId="0" borderId="12" xfId="0" applyNumberFormat="1" applyFont="1" applyBorder="1" applyAlignment="1">
      <alignment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top" wrapText="1"/>
    </xf>
    <xf numFmtId="0" fontId="17" fillId="3" borderId="3" xfId="0" applyFont="1" applyFill="1" applyBorder="1" applyAlignment="1">
      <alignment horizontal="center" vertical="top" wrapText="1"/>
    </xf>
    <xf numFmtId="0" fontId="17" fillId="3" borderId="2" xfId="0" applyFont="1" applyFill="1" applyBorder="1" applyAlignment="1">
      <alignment horizontal="center" vertical="top" wrapText="1"/>
    </xf>
    <xf numFmtId="0" fontId="17" fillId="3" borderId="20" xfId="0" applyFont="1" applyFill="1" applyBorder="1" applyAlignment="1">
      <alignment horizontal="center" vertical="top" wrapText="1"/>
    </xf>
    <xf numFmtId="164" fontId="15" fillId="0" borderId="15" xfId="1" applyNumberFormat="1" applyFont="1" applyBorder="1" applyAlignment="1">
      <alignment vertical="center"/>
    </xf>
    <xf numFmtId="164" fontId="9" fillId="0" borderId="8" xfId="1" applyNumberFormat="1" applyFont="1" applyBorder="1" applyAlignment="1">
      <alignment vertical="center"/>
    </xf>
    <xf numFmtId="165" fontId="12" fillId="0" borderId="11" xfId="0" applyNumberFormat="1" applyFont="1" applyBorder="1" applyAlignment="1">
      <alignment vertical="center"/>
    </xf>
    <xf numFmtId="165" fontId="12" fillId="0" borderId="12" xfId="0" applyNumberFormat="1" applyFont="1" applyBorder="1" applyAlignment="1">
      <alignment vertical="center"/>
    </xf>
    <xf numFmtId="166" fontId="14" fillId="0" borderId="16" xfId="0" applyNumberFormat="1" applyFont="1" applyBorder="1" applyAlignment="1">
      <alignment vertical="center"/>
    </xf>
    <xf numFmtId="165" fontId="14" fillId="0" borderId="16" xfId="0" applyNumberFormat="1" applyFont="1" applyBorder="1" applyAlignment="1">
      <alignment vertical="center"/>
    </xf>
    <xf numFmtId="164" fontId="24" fillId="0" borderId="21" xfId="1" applyNumberFormat="1" applyFont="1" applyBorder="1" applyAlignment="1">
      <alignment vertical="center"/>
    </xf>
    <xf numFmtId="0" fontId="12" fillId="0" borderId="17" xfId="0" applyFont="1" applyBorder="1"/>
    <xf numFmtId="165" fontId="14" fillId="3" borderId="17" xfId="0" applyNumberFormat="1" applyFont="1" applyFill="1" applyBorder="1"/>
  </cellXfs>
  <cellStyles count="4">
    <cellStyle name="Migliaia" xfId="1" builtinId="3"/>
    <cellStyle name="Migliaia 2" xfId="3" xr:uid="{00000000-0005-0000-0000-000001000000}"/>
    <cellStyle name="Normale" xfId="0" builtinId="0"/>
    <cellStyle name="Percentual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30479</xdr:colOff>
      <xdr:row>0</xdr:row>
      <xdr:rowOff>144780</xdr:rowOff>
    </xdr:from>
    <xdr:to>
      <xdr:col>0</xdr:col>
      <xdr:colOff>1036320</xdr:colOff>
      <xdr:row>4</xdr:row>
      <xdr:rowOff>63588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79" y="144780"/>
          <a:ext cx="1005841" cy="6503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</xdr:colOff>
      <xdr:row>0</xdr:row>
      <xdr:rowOff>45719</xdr:rowOff>
    </xdr:from>
    <xdr:to>
      <xdr:col>0</xdr:col>
      <xdr:colOff>1051560</xdr:colOff>
      <xdr:row>3</xdr:row>
      <xdr:rowOff>157260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526FFFEB-73F2-4D8A-807F-56119CD102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45719"/>
          <a:ext cx="1021080" cy="660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0</xdr:row>
      <xdr:rowOff>91439</xdr:rowOff>
    </xdr:from>
    <xdr:to>
      <xdr:col>0</xdr:col>
      <xdr:colOff>1059180</xdr:colOff>
      <xdr:row>4</xdr:row>
      <xdr:rowOff>27512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7AE2E84-8219-4FEC-9591-4089CFAC3A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" y="91439"/>
          <a:ext cx="1005840" cy="6675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7:Y41"/>
  <sheetViews>
    <sheetView showGridLines="0" tabSelected="1" zoomScaleNormal="100" workbookViewId="0"/>
  </sheetViews>
  <sheetFormatPr defaultRowHeight="14.4" x14ac:dyDescent="0.3"/>
  <cols>
    <col min="1" max="1" width="21.44140625" customWidth="1"/>
    <col min="2" max="4" width="9.44140625" customWidth="1"/>
    <col min="5" max="5" width="6.6640625" customWidth="1"/>
    <col min="6" max="6" width="2.33203125" customWidth="1"/>
    <col min="7" max="9" width="9.44140625" customWidth="1"/>
    <col min="10" max="10" width="7.5546875" bestFit="1" customWidth="1"/>
    <col min="11" max="13" width="9.44140625" customWidth="1"/>
    <col min="14" max="14" width="8.44140625" customWidth="1"/>
    <col min="15" max="17" width="9.44140625" customWidth="1"/>
    <col min="18" max="18" width="8.33203125" bestFit="1" customWidth="1"/>
    <col min="19" max="19" width="6" bestFit="1" customWidth="1"/>
    <col min="20" max="21" width="5.33203125" bestFit="1" customWidth="1"/>
    <col min="22" max="22" width="7.33203125" customWidth="1"/>
  </cols>
  <sheetData>
    <row r="7" spans="1:22" s="3" customFormat="1" ht="18" x14ac:dyDescent="0.35">
      <c r="A7" s="11" t="s">
        <v>31</v>
      </c>
    </row>
    <row r="8" spans="1:22" s="3" customFormat="1" ht="18" x14ac:dyDescent="0.35">
      <c r="A8" s="12" t="s">
        <v>33</v>
      </c>
    </row>
    <row r="9" spans="1:22" ht="15" thickBot="1" x14ac:dyDescent="0.35"/>
    <row r="10" spans="1:22" ht="15" customHeight="1" thickBot="1" x14ac:dyDescent="0.35">
      <c r="A10" s="77" t="s">
        <v>12</v>
      </c>
      <c r="B10" s="79" t="s">
        <v>34</v>
      </c>
      <c r="C10" s="80"/>
      <c r="D10" s="80"/>
      <c r="E10" s="82"/>
      <c r="F10" s="13"/>
      <c r="G10" s="79" t="s">
        <v>2</v>
      </c>
      <c r="H10" s="80"/>
      <c r="I10" s="80"/>
      <c r="J10" s="81"/>
      <c r="K10" s="79" t="s">
        <v>8</v>
      </c>
      <c r="L10" s="80"/>
      <c r="M10" s="80"/>
      <c r="N10" s="81"/>
      <c r="O10" s="79" t="s">
        <v>9</v>
      </c>
      <c r="P10" s="80"/>
      <c r="Q10" s="80"/>
      <c r="R10" s="81"/>
      <c r="S10" s="79" t="s">
        <v>10</v>
      </c>
      <c r="T10" s="80"/>
      <c r="U10" s="80"/>
      <c r="V10" s="81"/>
    </row>
    <row r="11" spans="1:22" ht="24.6" thickBot="1" x14ac:dyDescent="0.35">
      <c r="A11" s="78"/>
      <c r="B11" s="25" t="str">
        <f t="shared" ref="B11:C11" si="0">S11</f>
        <v>2023*</v>
      </c>
      <c r="C11" s="25">
        <f t="shared" si="0"/>
        <v>2022</v>
      </c>
      <c r="D11" s="25">
        <f>U11</f>
        <v>2021</v>
      </c>
      <c r="E11" s="50" t="str">
        <f>V11</f>
        <v>var.% 23/22</v>
      </c>
      <c r="F11" s="13"/>
      <c r="G11" s="43" t="str">
        <f t="shared" ref="G11:H11" si="1">S11</f>
        <v>2023*</v>
      </c>
      <c r="H11" s="25">
        <f t="shared" si="1"/>
        <v>2022</v>
      </c>
      <c r="I11" s="25">
        <f>U11</f>
        <v>2021</v>
      </c>
      <c r="J11" s="50" t="str">
        <f>V11</f>
        <v>var.% 23/22</v>
      </c>
      <c r="K11" s="43" t="str">
        <f t="shared" ref="K11:L11" si="2">S11</f>
        <v>2023*</v>
      </c>
      <c r="L11" s="25">
        <f t="shared" si="2"/>
        <v>2022</v>
      </c>
      <c r="M11" s="25">
        <f>U11</f>
        <v>2021</v>
      </c>
      <c r="N11" s="50" t="str">
        <f>V11</f>
        <v>var.% 23/22</v>
      </c>
      <c r="O11" s="43" t="str">
        <f t="shared" ref="O11:P11" si="3">S11</f>
        <v>2023*</v>
      </c>
      <c r="P11" s="25">
        <f t="shared" si="3"/>
        <v>2022</v>
      </c>
      <c r="Q11" s="25">
        <f>U11</f>
        <v>2021</v>
      </c>
      <c r="R11" s="50" t="str">
        <f>V11</f>
        <v>var.% 23/22</v>
      </c>
      <c r="S11" s="43" t="s">
        <v>43</v>
      </c>
      <c r="T11" s="25">
        <v>2022</v>
      </c>
      <c r="U11" s="25">
        <v>2021</v>
      </c>
      <c r="V11" s="50" t="s">
        <v>44</v>
      </c>
    </row>
    <row r="12" spans="1:22" s="5" customFormat="1" ht="16.2" customHeight="1" x14ac:dyDescent="0.35">
      <c r="A12" s="8" t="s">
        <v>13</v>
      </c>
      <c r="B12" s="44"/>
      <c r="C12" s="14"/>
      <c r="D12" s="14"/>
      <c r="E12" s="85"/>
      <c r="F12" s="15"/>
      <c r="G12" s="44">
        <v>41495</v>
      </c>
      <c r="H12" s="14">
        <v>39527.666666666664</v>
      </c>
      <c r="I12" s="14">
        <v>38432</v>
      </c>
      <c r="J12" s="31">
        <f>G12/H12-1</f>
        <v>4.9771046440046263E-2</v>
      </c>
      <c r="K12" s="44"/>
      <c r="L12" s="14"/>
      <c r="M12" s="14"/>
      <c r="N12" s="85"/>
      <c r="O12" s="44"/>
      <c r="P12" s="14"/>
      <c r="Q12" s="14"/>
      <c r="R12" s="85"/>
      <c r="S12" s="44"/>
      <c r="T12" s="14"/>
      <c r="U12" s="14"/>
      <c r="V12" s="85"/>
    </row>
    <row r="13" spans="1:22" s="5" customFormat="1" ht="16.2" customHeight="1" x14ac:dyDescent="0.35">
      <c r="A13" s="9" t="s">
        <v>14</v>
      </c>
      <c r="B13" s="45"/>
      <c r="C13" s="16"/>
      <c r="D13" s="16"/>
      <c r="E13" s="86"/>
      <c r="F13" s="15"/>
      <c r="G13" s="45">
        <v>44121</v>
      </c>
      <c r="H13" s="16">
        <v>39097.666666666664</v>
      </c>
      <c r="I13" s="16">
        <v>38813</v>
      </c>
      <c r="J13" s="32">
        <f>G13/H13-1</f>
        <v>0.1284816655725407</v>
      </c>
      <c r="K13" s="45"/>
      <c r="L13" s="16"/>
      <c r="M13" s="16"/>
      <c r="N13" s="86"/>
      <c r="O13" s="45"/>
      <c r="P13" s="16"/>
      <c r="Q13" s="16"/>
      <c r="R13" s="86"/>
      <c r="S13" s="45"/>
      <c r="T13" s="16"/>
      <c r="U13" s="16"/>
      <c r="V13" s="86"/>
    </row>
    <row r="14" spans="1:22" s="5" customFormat="1" ht="16.2" customHeight="1" x14ac:dyDescent="0.35">
      <c r="A14" s="10" t="s">
        <v>15</v>
      </c>
      <c r="B14" s="45"/>
      <c r="C14" s="16"/>
      <c r="D14" s="16"/>
      <c r="E14" s="86"/>
      <c r="F14" s="15"/>
      <c r="G14" s="45">
        <v>56729</v>
      </c>
      <c r="H14" s="16">
        <v>37298.666666666664</v>
      </c>
      <c r="I14" s="16">
        <v>51983</v>
      </c>
      <c r="J14" s="76">
        <f t="shared" ref="J14:J25" si="4">G14/H14-1</f>
        <v>0.52093908629441632</v>
      </c>
      <c r="K14" s="45"/>
      <c r="L14" s="16"/>
      <c r="M14" s="16"/>
      <c r="N14" s="86"/>
      <c r="O14" s="45"/>
      <c r="P14" s="16"/>
      <c r="Q14" s="16"/>
      <c r="R14" s="86"/>
      <c r="S14" s="45"/>
      <c r="T14" s="16"/>
      <c r="U14" s="16"/>
      <c r="V14" s="86"/>
    </row>
    <row r="15" spans="1:22" s="6" customFormat="1" ht="16.2" customHeight="1" x14ac:dyDescent="0.35">
      <c r="A15" s="28" t="s">
        <v>4</v>
      </c>
      <c r="B15" s="27">
        <f>G15+K15+O15+S15</f>
        <v>213820</v>
      </c>
      <c r="C15" s="19">
        <f>H15+L15+P15+T15</f>
        <v>210419</v>
      </c>
      <c r="D15" s="19">
        <f>I15+M15+Q15+U15</f>
        <v>232151</v>
      </c>
      <c r="E15" s="87">
        <f t="shared" ref="E15" si="5">B15/C15-1</f>
        <v>1.6162989083685408E-2</v>
      </c>
      <c r="F15" s="20"/>
      <c r="G15" s="27">
        <f>SUM(G12:G14)</f>
        <v>142345</v>
      </c>
      <c r="H15" s="19">
        <f>SUM(H12:H14)</f>
        <v>115924</v>
      </c>
      <c r="I15" s="19">
        <f>SUM(I12:I14)</f>
        <v>129228</v>
      </c>
      <c r="J15" s="87">
        <f t="shared" si="4"/>
        <v>0.22791656602601695</v>
      </c>
      <c r="K15" s="27">
        <v>59434</v>
      </c>
      <c r="L15" s="19">
        <v>81360</v>
      </c>
      <c r="M15" s="19">
        <v>87286</v>
      </c>
      <c r="N15" s="87">
        <f t="shared" ref="N15" si="6">K15/L15-1</f>
        <v>-0.26949360865290073</v>
      </c>
      <c r="O15" s="27">
        <v>11973</v>
      </c>
      <c r="P15" s="19">
        <v>13081</v>
      </c>
      <c r="Q15" s="19">
        <v>15618</v>
      </c>
      <c r="R15" s="87">
        <f t="shared" ref="R15" si="7">O15/P15-1</f>
        <v>-8.4703004357465028E-2</v>
      </c>
      <c r="S15" s="27">
        <v>68</v>
      </c>
      <c r="T15" s="19">
        <v>54</v>
      </c>
      <c r="U15" s="19">
        <v>19</v>
      </c>
      <c r="V15" s="87">
        <f t="shared" ref="V15" si="8">S15/T15-1</f>
        <v>0.2592592592592593</v>
      </c>
    </row>
    <row r="16" spans="1:22" s="5" customFormat="1" ht="16.2" customHeight="1" x14ac:dyDescent="0.35">
      <c r="A16" s="8" t="s">
        <v>16</v>
      </c>
      <c r="B16" s="45"/>
      <c r="C16" s="16"/>
      <c r="D16" s="16"/>
      <c r="E16" s="86"/>
      <c r="F16" s="15"/>
      <c r="G16" s="45">
        <v>43585</v>
      </c>
      <c r="H16" s="16">
        <v>45164</v>
      </c>
      <c r="I16" s="16">
        <v>43889</v>
      </c>
      <c r="J16" s="76">
        <f t="shared" si="4"/>
        <v>-3.496147374014702E-2</v>
      </c>
      <c r="K16" s="45"/>
      <c r="L16" s="16"/>
      <c r="M16" s="16"/>
      <c r="N16" s="86"/>
      <c r="O16" s="45"/>
      <c r="P16" s="16"/>
      <c r="Q16" s="16"/>
      <c r="R16" s="86"/>
      <c r="S16" s="45"/>
      <c r="T16" s="16"/>
      <c r="U16" s="16"/>
      <c r="V16" s="86"/>
    </row>
    <row r="17" spans="1:25" s="5" customFormat="1" ht="16.2" customHeight="1" x14ac:dyDescent="0.35">
      <c r="A17" s="9" t="s">
        <v>17</v>
      </c>
      <c r="B17" s="45"/>
      <c r="C17" s="16"/>
      <c r="D17" s="16"/>
      <c r="E17" s="86"/>
      <c r="F17" s="15"/>
      <c r="G17" s="45">
        <v>57419</v>
      </c>
      <c r="H17" s="16">
        <v>49577</v>
      </c>
      <c r="I17" s="16">
        <v>40147</v>
      </c>
      <c r="J17" s="76">
        <f t="shared" si="4"/>
        <v>0.15817818746596202</v>
      </c>
      <c r="K17" s="45"/>
      <c r="L17" s="16"/>
      <c r="M17" s="16"/>
      <c r="N17" s="86"/>
      <c r="O17" s="45"/>
      <c r="P17" s="16"/>
      <c r="Q17" s="16"/>
      <c r="R17" s="86"/>
      <c r="S17" s="45"/>
      <c r="T17" s="16"/>
      <c r="U17" s="16"/>
      <c r="V17" s="86"/>
    </row>
    <row r="18" spans="1:25" s="5" customFormat="1" ht="16.2" customHeight="1" x14ac:dyDescent="0.35">
      <c r="A18" s="10" t="s">
        <v>18</v>
      </c>
      <c r="B18" s="45"/>
      <c r="C18" s="16"/>
      <c r="D18" s="16"/>
      <c r="E18" s="86"/>
      <c r="F18" s="15"/>
      <c r="G18" s="45">
        <v>54960</v>
      </c>
      <c r="H18" s="16">
        <v>28615</v>
      </c>
      <c r="I18" s="16">
        <v>35274</v>
      </c>
      <c r="J18" s="32">
        <f t="shared" si="4"/>
        <v>0.92067097676044041</v>
      </c>
      <c r="K18" s="45"/>
      <c r="L18" s="16"/>
      <c r="M18" s="16"/>
      <c r="N18" s="86"/>
      <c r="O18" s="45"/>
      <c r="P18" s="16"/>
      <c r="Q18" s="16"/>
      <c r="R18" s="86"/>
      <c r="S18" s="45"/>
      <c r="T18" s="16"/>
      <c r="U18" s="16"/>
      <c r="V18" s="86"/>
    </row>
    <row r="19" spans="1:25" s="6" customFormat="1" ht="16.2" customHeight="1" x14ac:dyDescent="0.35">
      <c r="A19" s="28" t="s">
        <v>5</v>
      </c>
      <c r="B19" s="27">
        <f>G19+K19+O19+S19</f>
        <v>272674</v>
      </c>
      <c r="C19" s="19">
        <f t="shared" ref="C19:D20" si="9">H19+L19+P19+T19</f>
        <v>197714</v>
      </c>
      <c r="D19" s="19">
        <f t="shared" si="9"/>
        <v>229116</v>
      </c>
      <c r="E19" s="34">
        <f t="shared" ref="E19:E20" si="10">B19/C19-1</f>
        <v>0.37913349585765288</v>
      </c>
      <c r="F19" s="20"/>
      <c r="G19" s="27">
        <f>SUM(G16:G18)</f>
        <v>155964</v>
      </c>
      <c r="H19" s="19">
        <f>SUM(H16:H18)</f>
        <v>123356</v>
      </c>
      <c r="I19" s="19">
        <f>SUM(I16:I18)</f>
        <v>119310</v>
      </c>
      <c r="J19" s="34">
        <f t="shared" si="4"/>
        <v>0.26434060767210354</v>
      </c>
      <c r="K19" s="27">
        <v>85192</v>
      </c>
      <c r="L19" s="19">
        <v>59496</v>
      </c>
      <c r="M19" s="19">
        <v>91704</v>
      </c>
      <c r="N19" s="34">
        <f t="shared" ref="N19:N20" si="11">K19/L19-1</f>
        <v>0.43189458114831258</v>
      </c>
      <c r="O19" s="27">
        <v>31358</v>
      </c>
      <c r="P19" s="19">
        <v>14779</v>
      </c>
      <c r="Q19" s="19">
        <v>17972</v>
      </c>
      <c r="R19" s="34">
        <f t="shared" ref="R19:R20" si="12">O19/P19-1</f>
        <v>1.1217944380539957</v>
      </c>
      <c r="S19" s="27">
        <v>160</v>
      </c>
      <c r="T19" s="19">
        <v>83</v>
      </c>
      <c r="U19" s="19">
        <v>130</v>
      </c>
      <c r="V19" s="34">
        <f t="shared" ref="V19:V20" si="13">S19/T19-1</f>
        <v>0.92771084337349397</v>
      </c>
    </row>
    <row r="20" spans="1:25" s="6" customFormat="1" ht="16.2" customHeight="1" x14ac:dyDescent="0.35">
      <c r="A20" s="28" t="s">
        <v>11</v>
      </c>
      <c r="B20" s="27">
        <f>G20+K20+O20+S20</f>
        <v>486494</v>
      </c>
      <c r="C20" s="19">
        <f>H20+L20+P20+T20</f>
        <v>408133</v>
      </c>
      <c r="D20" s="19">
        <f t="shared" si="9"/>
        <v>461267</v>
      </c>
      <c r="E20" s="34">
        <f t="shared" si="10"/>
        <v>0.1919986867026191</v>
      </c>
      <c r="F20" s="20"/>
      <c r="G20" s="27">
        <f>G15+G19</f>
        <v>298309</v>
      </c>
      <c r="H20" s="19">
        <f>H15+H19</f>
        <v>239280</v>
      </c>
      <c r="I20" s="19">
        <f>I15+I19</f>
        <v>248538</v>
      </c>
      <c r="J20" s="34">
        <f t="shared" si="4"/>
        <v>0.24669424941491136</v>
      </c>
      <c r="K20" s="27">
        <f>K15+K19</f>
        <v>144626</v>
      </c>
      <c r="L20" s="19">
        <f>L15+L19</f>
        <v>140856</v>
      </c>
      <c r="M20" s="19">
        <f>M15+M19</f>
        <v>178990</v>
      </c>
      <c r="N20" s="34">
        <f t="shared" si="11"/>
        <v>2.6764923041971977E-2</v>
      </c>
      <c r="O20" s="27">
        <f>O15+O19</f>
        <v>43331</v>
      </c>
      <c r="P20" s="19">
        <f>P15+P19</f>
        <v>27860</v>
      </c>
      <c r="Q20" s="19">
        <f>Q15+Q19</f>
        <v>33590</v>
      </c>
      <c r="R20" s="34">
        <f t="shared" si="12"/>
        <v>0.55531227566403452</v>
      </c>
      <c r="S20" s="27">
        <f>S15+S19</f>
        <v>228</v>
      </c>
      <c r="T20" s="19">
        <f>T15+T19</f>
        <v>137</v>
      </c>
      <c r="U20" s="19">
        <f>U15+U19</f>
        <v>149</v>
      </c>
      <c r="V20" s="34">
        <f t="shared" si="13"/>
        <v>0.66423357664233573</v>
      </c>
    </row>
    <row r="21" spans="1:25" s="5" customFormat="1" ht="16.2" customHeight="1" x14ac:dyDescent="0.35">
      <c r="A21" s="8" t="s">
        <v>19</v>
      </c>
      <c r="B21" s="45"/>
      <c r="C21" s="16"/>
      <c r="D21" s="16"/>
      <c r="E21" s="86"/>
      <c r="F21" s="15"/>
      <c r="G21" s="45">
        <v>50707</v>
      </c>
      <c r="H21" s="16">
        <v>44854</v>
      </c>
      <c r="I21" s="16">
        <v>37397</v>
      </c>
      <c r="J21" s="32">
        <f t="shared" si="4"/>
        <v>0.13049003433361572</v>
      </c>
      <c r="K21" s="45"/>
      <c r="L21" s="16"/>
      <c r="M21" s="16"/>
      <c r="N21" s="86"/>
      <c r="O21" s="45"/>
      <c r="P21" s="16"/>
      <c r="Q21" s="16"/>
      <c r="R21" s="86"/>
      <c r="S21" s="45"/>
      <c r="T21" s="16"/>
      <c r="U21" s="16"/>
      <c r="V21" s="86"/>
    </row>
    <row r="22" spans="1:25" s="5" customFormat="1" ht="16.2" customHeight="1" x14ac:dyDescent="0.35">
      <c r="A22" s="9" t="s">
        <v>20</v>
      </c>
      <c r="B22" s="45"/>
      <c r="C22" s="16"/>
      <c r="D22" s="16"/>
      <c r="E22" s="86"/>
      <c r="F22" s="15"/>
      <c r="G22" s="45">
        <v>15205</v>
      </c>
      <c r="H22" s="16">
        <v>14437</v>
      </c>
      <c r="I22" s="16">
        <v>7481</v>
      </c>
      <c r="J22" s="32">
        <f t="shared" si="4"/>
        <v>5.3196647502943728E-2</v>
      </c>
      <c r="K22" s="45"/>
      <c r="L22" s="16"/>
      <c r="M22" s="16"/>
      <c r="N22" s="86"/>
      <c r="O22" s="45"/>
      <c r="P22" s="16"/>
      <c r="Q22" s="16"/>
      <c r="R22" s="86"/>
      <c r="S22" s="45"/>
      <c r="T22" s="16"/>
      <c r="U22" s="16"/>
      <c r="V22" s="86"/>
    </row>
    <row r="23" spans="1:25" s="5" customFormat="1" ht="16.2" customHeight="1" x14ac:dyDescent="0.35">
      <c r="A23" s="10" t="s">
        <v>21</v>
      </c>
      <c r="B23" s="45"/>
      <c r="C23" s="16"/>
      <c r="D23" s="16"/>
      <c r="E23" s="86"/>
      <c r="F23" s="15"/>
      <c r="G23" s="61">
        <v>51081</v>
      </c>
      <c r="H23" s="84">
        <v>39938</v>
      </c>
      <c r="I23" s="84">
        <v>31720</v>
      </c>
      <c r="J23" s="74">
        <f t="shared" si="4"/>
        <v>0.27900746156542633</v>
      </c>
      <c r="K23" s="45"/>
      <c r="L23" s="16"/>
      <c r="M23" s="16"/>
      <c r="N23" s="86"/>
      <c r="O23" s="45"/>
      <c r="P23" s="16"/>
      <c r="Q23" s="16"/>
      <c r="R23" s="86"/>
      <c r="S23" s="45"/>
      <c r="T23" s="16"/>
      <c r="U23" s="16"/>
      <c r="V23" s="86"/>
      <c r="Y23" s="6"/>
    </row>
    <row r="24" spans="1:25" s="6" customFormat="1" ht="16.2" customHeight="1" x14ac:dyDescent="0.35">
      <c r="A24" s="28" t="s">
        <v>6</v>
      </c>
      <c r="B24" s="64">
        <f t="shared" ref="B24:D25" si="14">G24+K24+O24+S24</f>
        <v>173746</v>
      </c>
      <c r="C24" s="83">
        <f t="shared" si="14"/>
        <v>172710</v>
      </c>
      <c r="D24" s="83">
        <f t="shared" si="14"/>
        <v>139812</v>
      </c>
      <c r="E24" s="75">
        <f t="shared" ref="E24:E25" si="15">B24/C24-1</f>
        <v>5.9984945863007511E-3</v>
      </c>
      <c r="F24" s="20"/>
      <c r="G24" s="64">
        <f t="shared" ref="G24:H24" si="16">SUM(G21:G23)</f>
        <v>116993</v>
      </c>
      <c r="H24" s="83">
        <f t="shared" si="16"/>
        <v>99229</v>
      </c>
      <c r="I24" s="83">
        <f t="shared" ref="I24" si="17">SUM(I21:I23)</f>
        <v>76598</v>
      </c>
      <c r="J24" s="75">
        <f t="shared" si="4"/>
        <v>0.17902024609741107</v>
      </c>
      <c r="K24" s="64">
        <v>55046</v>
      </c>
      <c r="L24" s="83">
        <v>61520</v>
      </c>
      <c r="M24" s="83">
        <v>50062</v>
      </c>
      <c r="N24" s="75">
        <f t="shared" ref="N24:N25" si="18">K24/L24-1</f>
        <v>-0.10523407022106634</v>
      </c>
      <c r="O24" s="64">
        <v>1642</v>
      </c>
      <c r="P24" s="83">
        <v>11890</v>
      </c>
      <c r="Q24" s="83">
        <v>13105</v>
      </c>
      <c r="R24" s="75">
        <f t="shared" ref="R24:R25" si="19">O24/P24-1</f>
        <v>-0.86190075693860391</v>
      </c>
      <c r="S24" s="64">
        <v>65</v>
      </c>
      <c r="T24" s="83">
        <v>71</v>
      </c>
      <c r="U24" s="83">
        <v>47</v>
      </c>
      <c r="V24" s="75">
        <f t="shared" ref="V24:V25" si="20">S24/T24-1</f>
        <v>-8.4507042253521125E-2</v>
      </c>
    </row>
    <row r="25" spans="1:25" s="6" customFormat="1" ht="16.2" customHeight="1" x14ac:dyDescent="0.35">
      <c r="A25" s="28" t="s">
        <v>26</v>
      </c>
      <c r="B25" s="27">
        <f t="shared" si="14"/>
        <v>660240</v>
      </c>
      <c r="C25" s="19">
        <f t="shared" si="14"/>
        <v>580843</v>
      </c>
      <c r="D25" s="19">
        <f t="shared" si="14"/>
        <v>601079</v>
      </c>
      <c r="E25" s="34">
        <f t="shared" si="15"/>
        <v>0.13669270353606744</v>
      </c>
      <c r="F25" s="20"/>
      <c r="G25" s="27">
        <f>SUM(G20:G23)</f>
        <v>415302</v>
      </c>
      <c r="H25" s="19">
        <f>SUM(H20:H23)</f>
        <v>338509</v>
      </c>
      <c r="I25" s="19">
        <f>SUM(I20:I23)</f>
        <v>325136</v>
      </c>
      <c r="J25" s="34">
        <f t="shared" si="4"/>
        <v>0.22685659760892629</v>
      </c>
      <c r="K25" s="27">
        <v>199672</v>
      </c>
      <c r="L25" s="19">
        <f t="shared" ref="L25" si="21">SUM(L20:L24)</f>
        <v>202376</v>
      </c>
      <c r="M25" s="19">
        <f t="shared" ref="M25" si="22">SUM(M20:M24)</f>
        <v>229052</v>
      </c>
      <c r="N25" s="34">
        <f t="shared" si="18"/>
        <v>-1.3361268134561399E-2</v>
      </c>
      <c r="O25" s="27">
        <f t="shared" ref="O25:Q25" si="23">SUM(O20:O24)</f>
        <v>44973</v>
      </c>
      <c r="P25" s="19">
        <f t="shared" si="23"/>
        <v>39750</v>
      </c>
      <c r="Q25" s="19">
        <f t="shared" si="23"/>
        <v>46695</v>
      </c>
      <c r="R25" s="34">
        <f t="shared" si="19"/>
        <v>0.1313962264150943</v>
      </c>
      <c r="S25" s="27">
        <f t="shared" ref="S25:T25" si="24">SUM(S20:S24)</f>
        <v>293</v>
      </c>
      <c r="T25" s="19">
        <f t="shared" si="24"/>
        <v>208</v>
      </c>
      <c r="U25" s="19">
        <f t="shared" ref="U25" si="25">SUM(U20:U24)</f>
        <v>196</v>
      </c>
      <c r="V25" s="34">
        <f t="shared" si="20"/>
        <v>0.40865384615384626</v>
      </c>
    </row>
    <row r="26" spans="1:25" s="5" customFormat="1" ht="16.2" customHeight="1" x14ac:dyDescent="0.35">
      <c r="A26" s="8" t="s">
        <v>22</v>
      </c>
      <c r="B26" s="45"/>
      <c r="C26" s="16"/>
      <c r="D26" s="16"/>
      <c r="E26" s="86"/>
      <c r="F26" s="15"/>
      <c r="G26" s="45"/>
      <c r="H26" s="16">
        <v>42318</v>
      </c>
      <c r="I26" s="16">
        <v>35354</v>
      </c>
      <c r="J26" s="86"/>
      <c r="K26" s="45"/>
      <c r="L26" s="16"/>
      <c r="M26" s="16"/>
      <c r="N26" s="86"/>
      <c r="O26" s="45"/>
      <c r="P26" s="16"/>
      <c r="Q26" s="16"/>
      <c r="R26" s="86"/>
      <c r="S26" s="45"/>
      <c r="T26" s="16"/>
      <c r="U26" s="16"/>
      <c r="V26" s="86"/>
    </row>
    <row r="27" spans="1:25" s="5" customFormat="1" ht="16.2" customHeight="1" x14ac:dyDescent="0.35">
      <c r="A27" s="9" t="s">
        <v>23</v>
      </c>
      <c r="B27" s="45"/>
      <c r="C27" s="16"/>
      <c r="D27" s="16"/>
      <c r="E27" s="86"/>
      <c r="F27" s="15"/>
      <c r="G27" s="45"/>
      <c r="H27" s="16">
        <v>47987</v>
      </c>
      <c r="I27" s="16">
        <v>43015</v>
      </c>
      <c r="J27" s="86"/>
      <c r="K27" s="45"/>
      <c r="L27" s="16"/>
      <c r="M27" s="16"/>
      <c r="N27" s="86"/>
      <c r="O27" s="45"/>
      <c r="P27" s="16"/>
      <c r="Q27" s="16"/>
      <c r="R27" s="86"/>
      <c r="S27" s="45"/>
      <c r="T27" s="16"/>
      <c r="U27" s="16"/>
      <c r="V27" s="86"/>
    </row>
    <row r="28" spans="1:25" s="5" customFormat="1" ht="16.2" customHeight="1" x14ac:dyDescent="0.35">
      <c r="A28" s="10" t="s">
        <v>24</v>
      </c>
      <c r="B28" s="45"/>
      <c r="C28" s="16"/>
      <c r="D28" s="16"/>
      <c r="E28" s="86"/>
      <c r="F28" s="15"/>
      <c r="G28" s="45"/>
      <c r="H28" s="16">
        <v>44380</v>
      </c>
      <c r="I28" s="16">
        <v>40314</v>
      </c>
      <c r="J28" s="86"/>
      <c r="K28" s="45"/>
      <c r="L28" s="16"/>
      <c r="M28" s="16"/>
      <c r="N28" s="86"/>
      <c r="O28" s="45"/>
      <c r="P28" s="16"/>
      <c r="Q28" s="16"/>
      <c r="R28" s="86"/>
      <c r="S28" s="45"/>
      <c r="T28" s="16"/>
      <c r="U28" s="16"/>
      <c r="V28" s="86"/>
    </row>
    <row r="29" spans="1:25" s="6" customFormat="1" ht="16.2" customHeight="1" x14ac:dyDescent="0.35">
      <c r="A29" s="28" t="s">
        <v>7</v>
      </c>
      <c r="B29" s="27">
        <f>G29+K29+O29+S29</f>
        <v>0</v>
      </c>
      <c r="C29" s="19">
        <f t="shared" ref="C29:D30" si="26">H29+L29+P29+T29</f>
        <v>215551</v>
      </c>
      <c r="D29" s="19">
        <f t="shared" si="26"/>
        <v>196164</v>
      </c>
      <c r="E29" s="88"/>
      <c r="F29" s="20"/>
      <c r="G29" s="27">
        <f>SUM(G26:G28)</f>
        <v>0</v>
      </c>
      <c r="H29" s="19">
        <f>SUM(H26:H28)</f>
        <v>134685</v>
      </c>
      <c r="I29" s="19">
        <f>SUM(I26:I28)</f>
        <v>118683</v>
      </c>
      <c r="J29" s="88"/>
      <c r="K29" s="27"/>
      <c r="L29" s="19">
        <v>66054</v>
      </c>
      <c r="M29" s="19">
        <v>60969</v>
      </c>
      <c r="N29" s="88"/>
      <c r="O29" s="27"/>
      <c r="P29" s="19">
        <v>14749</v>
      </c>
      <c r="Q29" s="19">
        <v>16472</v>
      </c>
      <c r="R29" s="88"/>
      <c r="S29" s="27"/>
      <c r="T29" s="19">
        <v>63</v>
      </c>
      <c r="U29" s="19">
        <v>40</v>
      </c>
      <c r="V29" s="88"/>
    </row>
    <row r="30" spans="1:25" s="6" customFormat="1" ht="16.2" customHeight="1" x14ac:dyDescent="0.35">
      <c r="A30" s="28" t="s">
        <v>25</v>
      </c>
      <c r="B30" s="89">
        <f>G30+K30+O30+S30</f>
        <v>0</v>
      </c>
      <c r="C30" s="19">
        <f t="shared" si="26"/>
        <v>388261</v>
      </c>
      <c r="D30" s="19">
        <f t="shared" si="26"/>
        <v>335976</v>
      </c>
      <c r="E30" s="88"/>
      <c r="F30" s="20"/>
      <c r="G30" s="27"/>
      <c r="H30" s="19">
        <f>H29+H24</f>
        <v>233914</v>
      </c>
      <c r="I30" s="19">
        <f>I29+I24</f>
        <v>195281</v>
      </c>
      <c r="J30" s="88"/>
      <c r="K30" s="19"/>
      <c r="L30" s="19">
        <f>L29+L24</f>
        <v>127574</v>
      </c>
      <c r="M30" s="19">
        <f>M29+M24</f>
        <v>111031</v>
      </c>
      <c r="N30" s="88"/>
      <c r="O30" s="19"/>
      <c r="P30" s="19">
        <f>P29+P24</f>
        <v>26639</v>
      </c>
      <c r="Q30" s="19">
        <f>Q29+Q24</f>
        <v>29577</v>
      </c>
      <c r="R30" s="88"/>
      <c r="S30" s="19"/>
      <c r="T30" s="19">
        <f>T29+T24</f>
        <v>134</v>
      </c>
      <c r="U30" s="19">
        <f>U29+U24</f>
        <v>87</v>
      </c>
      <c r="V30" s="88"/>
    </row>
    <row r="31" spans="1:25" ht="10.199999999999999" customHeight="1" thickBot="1" x14ac:dyDescent="0.35">
      <c r="A31" s="23"/>
      <c r="B31" s="47"/>
      <c r="C31" s="21"/>
      <c r="D31" s="21"/>
      <c r="E31" s="90"/>
      <c r="F31" s="13"/>
      <c r="G31" s="47"/>
      <c r="H31" s="21"/>
      <c r="I31" s="21"/>
      <c r="J31" s="90"/>
      <c r="K31" s="47"/>
      <c r="L31" s="21"/>
      <c r="M31" s="21"/>
      <c r="N31" s="90"/>
      <c r="O31" s="47"/>
      <c r="P31" s="21"/>
      <c r="Q31" s="21"/>
      <c r="R31" s="90"/>
      <c r="S31" s="47"/>
      <c r="T31" s="21"/>
      <c r="U31" s="21"/>
      <c r="V31" s="90"/>
    </row>
    <row r="32" spans="1:25" s="72" customFormat="1" ht="15.6" thickBot="1" x14ac:dyDescent="0.4">
      <c r="A32" s="68" t="s">
        <v>0</v>
      </c>
      <c r="B32" s="71">
        <f>G32+K32+O32+S32</f>
        <v>0</v>
      </c>
      <c r="C32" s="69">
        <f>C29+C25</f>
        <v>796394</v>
      </c>
      <c r="D32" s="69">
        <f>D29+D25</f>
        <v>797243</v>
      </c>
      <c r="E32" s="91"/>
      <c r="F32" s="70"/>
      <c r="G32" s="71"/>
      <c r="H32" s="69">
        <f>H29+H25</f>
        <v>473194</v>
      </c>
      <c r="I32" s="69">
        <f>I29+I25</f>
        <v>443819</v>
      </c>
      <c r="J32" s="91"/>
      <c r="K32" s="71"/>
      <c r="L32" s="69">
        <f>L29+L25</f>
        <v>268430</v>
      </c>
      <c r="M32" s="69">
        <f>M29+M25</f>
        <v>290021</v>
      </c>
      <c r="N32" s="91"/>
      <c r="O32" s="69"/>
      <c r="P32" s="69">
        <f>P29+P25</f>
        <v>54499</v>
      </c>
      <c r="Q32" s="69">
        <f>Q29+Q25</f>
        <v>63167</v>
      </c>
      <c r="R32" s="91"/>
      <c r="S32" s="71"/>
      <c r="T32" s="69">
        <f>T29+T25</f>
        <v>271</v>
      </c>
      <c r="U32" s="69">
        <f>U29+U25</f>
        <v>236</v>
      </c>
      <c r="V32" s="91"/>
    </row>
    <row r="33" spans="1:22" s="6" customFormat="1" ht="16.2" customHeight="1" x14ac:dyDescent="0.35">
      <c r="A33" s="28" t="s">
        <v>37</v>
      </c>
      <c r="B33" s="19">
        <f>B15+B19+B24</f>
        <v>660240</v>
      </c>
      <c r="C33" s="19">
        <f>C15+C19+C24</f>
        <v>580843</v>
      </c>
      <c r="D33" s="19">
        <f>D15+D19+D24</f>
        <v>601079</v>
      </c>
      <c r="E33" s="34">
        <f>B33/C33-1</f>
        <v>0.13669270353606744</v>
      </c>
      <c r="F33" s="20"/>
      <c r="G33" s="27">
        <f>G15+G19+G24+G29</f>
        <v>415302</v>
      </c>
      <c r="H33" s="19">
        <f>H12+H13+H14+H16+H17+H18+H21+H22+H23</f>
        <v>338509</v>
      </c>
      <c r="I33" s="19">
        <f>I12+I13+I14+I16+I17+I18+I21+I22+I23</f>
        <v>325136</v>
      </c>
      <c r="J33" s="34">
        <f>G33/H33-1</f>
        <v>0.22685659760892629</v>
      </c>
      <c r="K33" s="19">
        <f>K15+K19+K24</f>
        <v>199672</v>
      </c>
      <c r="L33" s="19">
        <f>L15+L19+L24</f>
        <v>202376</v>
      </c>
      <c r="M33" s="19">
        <f>M15+M19+M24</f>
        <v>229052</v>
      </c>
      <c r="N33" s="34">
        <f>K33/L33-1</f>
        <v>-1.3361268134561399E-2</v>
      </c>
      <c r="O33" s="27">
        <f>O15+O19+O24</f>
        <v>44973</v>
      </c>
      <c r="P33" s="19">
        <f t="shared" ref="P33:Q33" si="27">P15+P19+P24</f>
        <v>39750</v>
      </c>
      <c r="Q33" s="19">
        <f t="shared" si="27"/>
        <v>46695</v>
      </c>
      <c r="R33" s="34">
        <f>O33/P33-1</f>
        <v>0.1313962264150943</v>
      </c>
      <c r="S33" s="27">
        <f>S15+S19+S24</f>
        <v>293</v>
      </c>
      <c r="T33" s="19">
        <f t="shared" ref="T33:U33" si="28">T15+T19+T24</f>
        <v>208</v>
      </c>
      <c r="U33" s="19">
        <f t="shared" si="28"/>
        <v>196</v>
      </c>
      <c r="V33" s="34">
        <f>S33/T33-1</f>
        <v>0.40865384615384626</v>
      </c>
    </row>
    <row r="34" spans="1:22" ht="15" x14ac:dyDescent="0.35">
      <c r="A34" s="2" t="s">
        <v>3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" x14ac:dyDescent="0.35">
      <c r="A35" s="4" t="s">
        <v>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x14ac:dyDescent="0.3">
      <c r="A36" s="38" t="s">
        <v>35</v>
      </c>
    </row>
    <row r="37" spans="1:22" x14ac:dyDescent="0.3">
      <c r="A37" s="66" t="s">
        <v>32</v>
      </c>
    </row>
    <row r="38" spans="1:22" x14ac:dyDescent="0.3">
      <c r="A38" t="s">
        <v>38</v>
      </c>
    </row>
    <row r="41" spans="1:22" x14ac:dyDescent="0.3">
      <c r="H41" s="73"/>
    </row>
  </sheetData>
  <mergeCells count="6">
    <mergeCell ref="A10:A11"/>
    <mergeCell ref="G10:J10"/>
    <mergeCell ref="K10:N10"/>
    <mergeCell ref="O10:R10"/>
    <mergeCell ref="S10:V10"/>
    <mergeCell ref="B10:E10"/>
  </mergeCells>
  <pageMargins left="0.70866141732283472" right="0.70866141732283472" top="0.43307086614173229" bottom="0.39370078740157483" header="0.31496062992125984" footer="0.15748031496062992"/>
  <pageSetup paperSize="9" scale="76" orientation="landscape" r:id="rId1"/>
  <headerFooter alignWithMargins="0">
    <oddFooter>&amp;L&amp;"Trebuchet MS,Grassetto"&amp;14&amp;K03+000ANFIA - Studi e statistiche</oddFooter>
  </headerFooter>
  <ignoredErrors>
    <ignoredError sqref="H15:I15" formulaRange="1"/>
    <ignoredError sqref="N20:N23 J31 N25:N28 N31 J20 R20 R25 R33 N3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38"/>
  <sheetViews>
    <sheetView showGridLines="0" topLeftCell="A10" zoomScaleNormal="100" workbookViewId="0"/>
  </sheetViews>
  <sheetFormatPr defaultRowHeight="14.4" x14ac:dyDescent="0.3"/>
  <cols>
    <col min="1" max="1" width="21.44140625" customWidth="1"/>
    <col min="2" max="3" width="9.6640625" bestFit="1" customWidth="1"/>
    <col min="4" max="4" width="9.109375" bestFit="1" customWidth="1"/>
    <col min="5" max="5" width="6" bestFit="1" customWidth="1"/>
    <col min="6" max="6" width="2.33203125" customWidth="1"/>
    <col min="7" max="8" width="10.109375" customWidth="1"/>
    <col min="9" max="9" width="9.109375" bestFit="1" customWidth="1"/>
    <col min="10" max="10" width="6.88671875" bestFit="1" customWidth="1"/>
    <col min="11" max="13" width="9.109375" bestFit="1" customWidth="1"/>
    <col min="14" max="14" width="6.5546875" bestFit="1" customWidth="1"/>
    <col min="15" max="17" width="8.109375" bestFit="1" customWidth="1"/>
    <col min="18" max="18" width="6.5546875" bestFit="1" customWidth="1"/>
    <col min="19" max="21" width="4.5546875" bestFit="1" customWidth="1"/>
    <col min="22" max="22" width="6" bestFit="1" customWidth="1"/>
  </cols>
  <sheetData>
    <row r="1" spans="1:22" x14ac:dyDescent="0.3">
      <c r="A1" t="e">
        <f t="shared" ref="A1" si="0">(#REF!-#REF!)/#REF!*100</f>
        <v>#REF!</v>
      </c>
    </row>
    <row r="7" spans="1:22" s="3" customFormat="1" ht="18" x14ac:dyDescent="0.35">
      <c r="A7" s="11" t="s">
        <v>28</v>
      </c>
    </row>
    <row r="8" spans="1:22" s="3" customFormat="1" ht="18" x14ac:dyDescent="0.35">
      <c r="A8" s="12" t="s">
        <v>27</v>
      </c>
    </row>
    <row r="9" spans="1:22" ht="15" thickBot="1" x14ac:dyDescent="0.35"/>
    <row r="10" spans="1:22" ht="15" customHeight="1" thickBot="1" x14ac:dyDescent="0.35">
      <c r="A10" s="77" t="s">
        <v>12</v>
      </c>
      <c r="B10" s="79" t="s">
        <v>34</v>
      </c>
      <c r="C10" s="80"/>
      <c r="D10" s="80"/>
      <c r="E10" s="82"/>
      <c r="F10" s="13"/>
      <c r="G10" s="79" t="s">
        <v>2</v>
      </c>
      <c r="H10" s="80"/>
      <c r="I10" s="80"/>
      <c r="J10" s="81"/>
      <c r="K10" s="79" t="s">
        <v>8</v>
      </c>
      <c r="L10" s="80"/>
      <c r="M10" s="80"/>
      <c r="N10" s="81"/>
      <c r="O10" s="79" t="s">
        <v>9</v>
      </c>
      <c r="P10" s="80"/>
      <c r="Q10" s="80"/>
      <c r="R10" s="81"/>
      <c r="S10" s="79" t="s">
        <v>10</v>
      </c>
      <c r="T10" s="80"/>
      <c r="U10" s="80"/>
      <c r="V10" s="81"/>
    </row>
    <row r="11" spans="1:22" ht="24.6" thickBot="1" x14ac:dyDescent="0.35">
      <c r="A11" s="78"/>
      <c r="B11" s="43">
        <v>2021</v>
      </c>
      <c r="C11" s="25">
        <v>2020</v>
      </c>
      <c r="D11" s="25">
        <v>2019</v>
      </c>
      <c r="E11" s="50" t="s">
        <v>41</v>
      </c>
      <c r="F11" s="13"/>
      <c r="G11" s="43" t="s">
        <v>40</v>
      </c>
      <c r="H11" s="25" t="s">
        <v>39</v>
      </c>
      <c r="I11" s="25">
        <v>2019</v>
      </c>
      <c r="J11" s="63" t="s">
        <v>42</v>
      </c>
      <c r="K11" s="43">
        <v>2021</v>
      </c>
      <c r="L11" s="25">
        <v>2020</v>
      </c>
      <c r="M11" s="25">
        <v>2019</v>
      </c>
      <c r="N11" s="50" t="s">
        <v>41</v>
      </c>
      <c r="O11" s="43">
        <v>2021</v>
      </c>
      <c r="P11" s="25">
        <v>2020</v>
      </c>
      <c r="Q11" s="25">
        <v>2019</v>
      </c>
      <c r="R11" s="50" t="s">
        <v>41</v>
      </c>
      <c r="S11" s="43">
        <v>2021</v>
      </c>
      <c r="T11" s="25">
        <v>2020</v>
      </c>
      <c r="U11" s="25">
        <v>2019</v>
      </c>
      <c r="V11" s="50" t="s">
        <v>41</v>
      </c>
    </row>
    <row r="12" spans="1:22" s="5" customFormat="1" ht="16.2" customHeight="1" x14ac:dyDescent="0.35">
      <c r="A12" s="8" t="s">
        <v>13</v>
      </c>
      <c r="B12" s="44"/>
      <c r="C12" s="14"/>
      <c r="D12" s="14"/>
      <c r="E12" s="39"/>
      <c r="F12" s="15"/>
      <c r="G12" s="44"/>
      <c r="H12" s="14"/>
      <c r="I12" s="14"/>
      <c r="J12" s="39"/>
      <c r="K12" s="44"/>
      <c r="L12" s="14"/>
      <c r="M12" s="14"/>
      <c r="N12" s="39"/>
      <c r="O12" s="44"/>
      <c r="P12" s="14"/>
      <c r="Q12" s="14"/>
      <c r="R12" s="39"/>
      <c r="S12" s="44"/>
      <c r="T12" s="14"/>
      <c r="U12" s="14"/>
      <c r="V12" s="39"/>
    </row>
    <row r="13" spans="1:22" s="5" customFormat="1" ht="16.2" customHeight="1" x14ac:dyDescent="0.35">
      <c r="A13" s="9" t="s">
        <v>14</v>
      </c>
      <c r="B13" s="45"/>
      <c r="C13" s="16"/>
      <c r="D13" s="16"/>
      <c r="E13" s="40"/>
      <c r="F13" s="15"/>
      <c r="G13" s="45"/>
      <c r="H13" s="16"/>
      <c r="I13" s="16"/>
      <c r="J13" s="40"/>
      <c r="K13" s="45"/>
      <c r="L13" s="16"/>
      <c r="M13" s="16"/>
      <c r="N13" s="40"/>
      <c r="O13" s="45"/>
      <c r="P13" s="16"/>
      <c r="Q13" s="16"/>
      <c r="R13" s="40"/>
      <c r="S13" s="45"/>
      <c r="T13" s="16"/>
      <c r="U13" s="16"/>
      <c r="V13" s="40"/>
    </row>
    <row r="14" spans="1:22" s="5" customFormat="1" ht="16.2" customHeight="1" x14ac:dyDescent="0.35">
      <c r="A14" s="10" t="s">
        <v>15</v>
      </c>
      <c r="B14" s="45"/>
      <c r="C14" s="16"/>
      <c r="D14" s="16"/>
      <c r="E14" s="40"/>
      <c r="F14" s="15"/>
      <c r="G14" s="45"/>
      <c r="H14" s="16"/>
      <c r="I14" s="16"/>
      <c r="J14" s="40"/>
      <c r="K14" s="45"/>
      <c r="L14" s="16"/>
      <c r="M14" s="16"/>
      <c r="N14" s="40"/>
      <c r="O14" s="45"/>
      <c r="P14" s="16"/>
      <c r="Q14" s="16"/>
      <c r="R14" s="40"/>
      <c r="S14" s="45"/>
      <c r="T14" s="16"/>
      <c r="U14" s="16"/>
      <c r="V14" s="40"/>
    </row>
    <row r="15" spans="1:22" s="5" customFormat="1" ht="16.2" customHeight="1" x14ac:dyDescent="0.35">
      <c r="A15" s="7" t="s">
        <v>4</v>
      </c>
      <c r="B15" s="62">
        <f>G15+K15+O15+S15</f>
        <v>0</v>
      </c>
      <c r="C15" s="17">
        <f>H15+L15+P15+T15</f>
        <v>117820</v>
      </c>
      <c r="D15" s="17">
        <f>I15+M15+Q15+U15</f>
        <v>154958</v>
      </c>
      <c r="E15" s="42"/>
      <c r="F15" s="18"/>
      <c r="G15" s="62"/>
      <c r="H15" s="17">
        <v>56129</v>
      </c>
      <c r="I15" s="17">
        <v>78136</v>
      </c>
      <c r="J15" s="42"/>
      <c r="K15" s="46"/>
      <c r="L15" s="17">
        <v>52210</v>
      </c>
      <c r="M15" s="17">
        <v>64237</v>
      </c>
      <c r="N15" s="42"/>
      <c r="O15" s="46"/>
      <c r="P15" s="17">
        <v>9479</v>
      </c>
      <c r="Q15" s="17">
        <v>12577</v>
      </c>
      <c r="R15" s="42"/>
      <c r="S15" s="46"/>
      <c r="T15" s="17">
        <v>2</v>
      </c>
      <c r="U15" s="17">
        <v>8</v>
      </c>
      <c r="V15" s="42"/>
    </row>
    <row r="16" spans="1:22" s="5" customFormat="1" ht="16.2" customHeight="1" x14ac:dyDescent="0.35">
      <c r="A16" s="8" t="s">
        <v>16</v>
      </c>
      <c r="B16" s="45"/>
      <c r="C16" s="16"/>
      <c r="D16" s="16"/>
      <c r="E16" s="40"/>
      <c r="F16" s="15"/>
      <c r="G16" s="45"/>
      <c r="H16" s="16"/>
      <c r="I16" s="16"/>
      <c r="J16" s="40"/>
      <c r="K16" s="45"/>
      <c r="L16" s="16"/>
      <c r="M16" s="16"/>
      <c r="N16" s="40"/>
      <c r="O16" s="45"/>
      <c r="P16" s="16"/>
      <c r="Q16" s="16"/>
      <c r="R16" s="40"/>
      <c r="S16" s="45"/>
      <c r="T16" s="16"/>
      <c r="U16" s="16"/>
      <c r="V16" s="40"/>
    </row>
    <row r="17" spans="1:22" s="5" customFormat="1" ht="16.2" customHeight="1" x14ac:dyDescent="0.35">
      <c r="A17" s="9" t="s">
        <v>17</v>
      </c>
      <c r="B17" s="45"/>
      <c r="C17" s="16"/>
      <c r="D17" s="16"/>
      <c r="E17" s="40"/>
      <c r="F17" s="15"/>
      <c r="G17" s="45"/>
      <c r="H17" s="16"/>
      <c r="I17" s="16"/>
      <c r="J17" s="40"/>
      <c r="K17" s="45"/>
      <c r="L17" s="16"/>
      <c r="M17" s="16"/>
      <c r="N17" s="40"/>
      <c r="O17" s="45"/>
      <c r="P17" s="16"/>
      <c r="Q17" s="16"/>
      <c r="R17" s="40"/>
      <c r="S17" s="45"/>
      <c r="T17" s="16"/>
      <c r="U17" s="16"/>
      <c r="V17" s="40"/>
    </row>
    <row r="18" spans="1:22" s="5" customFormat="1" ht="16.2" customHeight="1" x14ac:dyDescent="0.35">
      <c r="A18" s="10" t="s">
        <v>18</v>
      </c>
      <c r="B18" s="45"/>
      <c r="C18" s="16"/>
      <c r="D18" s="16"/>
      <c r="E18" s="40"/>
      <c r="F18" s="15"/>
      <c r="G18" s="45"/>
      <c r="H18" s="16"/>
      <c r="I18" s="16"/>
      <c r="J18" s="40"/>
      <c r="K18" s="45"/>
      <c r="L18" s="16"/>
      <c r="M18" s="16"/>
      <c r="N18" s="40"/>
      <c r="O18" s="45"/>
      <c r="P18" s="16"/>
      <c r="Q18" s="16"/>
      <c r="R18" s="40"/>
      <c r="S18" s="45"/>
      <c r="T18" s="16"/>
      <c r="U18" s="16"/>
      <c r="V18" s="40"/>
    </row>
    <row r="19" spans="1:22" s="5" customFormat="1" ht="16.2" customHeight="1" x14ac:dyDescent="0.35">
      <c r="A19" s="7" t="s">
        <v>5</v>
      </c>
      <c r="B19" s="64">
        <f t="shared" ref="B19:D20" si="1">G19+K19+O19+S19</f>
        <v>0</v>
      </c>
      <c r="C19" s="17">
        <f t="shared" si="1"/>
        <v>70900</v>
      </c>
      <c r="D19" s="17">
        <f t="shared" si="1"/>
        <v>166794</v>
      </c>
      <c r="E19" s="42"/>
      <c r="F19" s="18"/>
      <c r="G19" s="62"/>
      <c r="H19" s="17">
        <v>20809</v>
      </c>
      <c r="I19" s="17">
        <v>84180</v>
      </c>
      <c r="J19" s="42"/>
      <c r="K19" s="46"/>
      <c r="L19" s="17">
        <v>43110</v>
      </c>
      <c r="M19" s="17">
        <v>69228</v>
      </c>
      <c r="N19" s="42"/>
      <c r="O19" s="46"/>
      <c r="P19" s="17">
        <v>6959</v>
      </c>
      <c r="Q19" s="17">
        <v>13348</v>
      </c>
      <c r="R19" s="42"/>
      <c r="S19" s="46"/>
      <c r="T19" s="17">
        <v>22</v>
      </c>
      <c r="U19" s="17">
        <v>38</v>
      </c>
      <c r="V19" s="42"/>
    </row>
    <row r="20" spans="1:22" s="6" customFormat="1" ht="16.2" customHeight="1" x14ac:dyDescent="0.35">
      <c r="A20" s="7" t="s">
        <v>11</v>
      </c>
      <c r="B20" s="64">
        <f t="shared" si="1"/>
        <v>0</v>
      </c>
      <c r="C20" s="19">
        <f t="shared" si="1"/>
        <v>188720</v>
      </c>
      <c r="D20" s="19">
        <f t="shared" si="1"/>
        <v>321752</v>
      </c>
      <c r="E20" s="41"/>
      <c r="F20" s="20"/>
      <c r="G20" s="64"/>
      <c r="H20" s="19">
        <f>SUM(H15:H19)</f>
        <v>76938</v>
      </c>
      <c r="I20" s="19">
        <f>SUM(I15:I19)</f>
        <v>162316</v>
      </c>
      <c r="J20" s="41"/>
      <c r="K20" s="64"/>
      <c r="L20" s="19">
        <f>SUM(L15:L19)</f>
        <v>95320</v>
      </c>
      <c r="M20" s="19">
        <f>SUM(M15:M19)</f>
        <v>133465</v>
      </c>
      <c r="N20" s="41"/>
      <c r="O20" s="64"/>
      <c r="P20" s="19">
        <f>SUM(P15:P19)</f>
        <v>16438</v>
      </c>
      <c r="Q20" s="19">
        <f>SUM(Q15:Q19)</f>
        <v>25925</v>
      </c>
      <c r="R20" s="41"/>
      <c r="S20" s="64"/>
      <c r="T20" s="19">
        <f>SUM(T15:T19)</f>
        <v>24</v>
      </c>
      <c r="U20" s="19">
        <f>SUM(U15:U19)</f>
        <v>46</v>
      </c>
      <c r="V20" s="41"/>
    </row>
    <row r="21" spans="1:22" s="5" customFormat="1" ht="16.2" customHeight="1" x14ac:dyDescent="0.35">
      <c r="A21" s="8" t="s">
        <v>19</v>
      </c>
      <c r="B21" s="45"/>
      <c r="C21" s="16"/>
      <c r="D21" s="16"/>
      <c r="E21" s="40"/>
      <c r="F21" s="15"/>
      <c r="G21" s="45"/>
      <c r="H21" s="16"/>
      <c r="I21" s="16"/>
      <c r="J21" s="40"/>
      <c r="K21" s="45"/>
      <c r="L21" s="16"/>
      <c r="M21" s="16"/>
      <c r="N21" s="40"/>
      <c r="O21" s="45"/>
      <c r="P21" s="16"/>
      <c r="Q21" s="16"/>
      <c r="R21" s="40"/>
      <c r="S21" s="45"/>
      <c r="T21" s="16"/>
      <c r="U21" s="16"/>
      <c r="V21" s="40"/>
    </row>
    <row r="22" spans="1:22" s="5" customFormat="1" ht="16.2" customHeight="1" x14ac:dyDescent="0.35">
      <c r="A22" s="9" t="s">
        <v>20</v>
      </c>
      <c r="B22" s="45"/>
      <c r="C22" s="16"/>
      <c r="D22" s="16"/>
      <c r="E22" s="40"/>
      <c r="F22" s="15"/>
      <c r="G22" s="45"/>
      <c r="H22" s="16"/>
      <c r="I22" s="16"/>
      <c r="J22" s="40"/>
      <c r="K22" s="45"/>
      <c r="L22" s="16"/>
      <c r="M22" s="16"/>
      <c r="N22" s="40"/>
      <c r="O22" s="45"/>
      <c r="P22" s="16"/>
      <c r="Q22" s="16"/>
      <c r="R22" s="40"/>
      <c r="S22" s="45"/>
      <c r="T22" s="16"/>
      <c r="U22" s="16"/>
      <c r="V22" s="40"/>
    </row>
    <row r="23" spans="1:22" s="5" customFormat="1" ht="16.2" customHeight="1" x14ac:dyDescent="0.35">
      <c r="A23" s="10" t="s">
        <v>21</v>
      </c>
      <c r="B23" s="45"/>
      <c r="C23" s="16"/>
      <c r="D23" s="16"/>
      <c r="E23" s="40"/>
      <c r="F23" s="15"/>
      <c r="G23" s="45"/>
      <c r="H23" s="16"/>
      <c r="I23" s="16"/>
      <c r="J23" s="40"/>
      <c r="K23" s="45"/>
      <c r="L23" s="16"/>
      <c r="M23" s="16"/>
      <c r="N23" s="40"/>
      <c r="O23" s="45"/>
      <c r="P23" s="16"/>
      <c r="Q23" s="16"/>
      <c r="R23" s="40"/>
      <c r="S23" s="45"/>
      <c r="T23" s="16"/>
      <c r="U23" s="16"/>
      <c r="V23" s="40"/>
    </row>
    <row r="24" spans="1:22" s="5" customFormat="1" ht="16.2" customHeight="1" x14ac:dyDescent="0.35">
      <c r="A24" s="7" t="s">
        <v>6</v>
      </c>
      <c r="B24" s="62">
        <f t="shared" ref="B24:D25" si="2">G24+K24+O24+S24</f>
        <v>0</v>
      </c>
      <c r="C24" s="17">
        <f t="shared" si="2"/>
        <v>151632</v>
      </c>
      <c r="D24" s="17">
        <f t="shared" si="2"/>
        <v>140922</v>
      </c>
      <c r="E24" s="42"/>
      <c r="F24" s="18"/>
      <c r="G24" s="62"/>
      <c r="H24" s="17">
        <v>81922</v>
      </c>
      <c r="I24" s="17">
        <v>66494</v>
      </c>
      <c r="J24" s="42"/>
      <c r="K24" s="46"/>
      <c r="L24" s="17">
        <v>59940</v>
      </c>
      <c r="M24" s="17">
        <v>62708</v>
      </c>
      <c r="N24" s="42"/>
      <c r="O24" s="46"/>
      <c r="P24" s="17">
        <v>9767</v>
      </c>
      <c r="Q24" s="17">
        <v>11713</v>
      </c>
      <c r="R24" s="42"/>
      <c r="S24" s="46"/>
      <c r="T24" s="17">
        <v>3</v>
      </c>
      <c r="U24" s="17">
        <v>7</v>
      </c>
      <c r="V24" s="42"/>
    </row>
    <row r="25" spans="1:22" s="5" customFormat="1" ht="16.2" customHeight="1" x14ac:dyDescent="0.35">
      <c r="A25" s="28" t="s">
        <v>26</v>
      </c>
      <c r="B25" s="64">
        <f t="shared" si="2"/>
        <v>0</v>
      </c>
      <c r="C25" s="19">
        <f t="shared" si="2"/>
        <v>340352</v>
      </c>
      <c r="D25" s="19">
        <f t="shared" si="2"/>
        <v>462674</v>
      </c>
      <c r="E25" s="41"/>
      <c r="F25" s="20"/>
      <c r="G25" s="64"/>
      <c r="H25" s="19">
        <f>SUM(H20:H24)</f>
        <v>158860</v>
      </c>
      <c r="I25" s="19">
        <f>SUM(I20:I24)</f>
        <v>228810</v>
      </c>
      <c r="J25" s="41"/>
      <c r="K25" s="27"/>
      <c r="L25" s="19">
        <f>SUM(L20:L24)</f>
        <v>155260</v>
      </c>
      <c r="M25" s="19">
        <f>SUM(M20:M24)</f>
        <v>196173</v>
      </c>
      <c r="N25" s="41"/>
      <c r="O25" s="27"/>
      <c r="P25" s="19">
        <f>SUM(P20:P24)</f>
        <v>26205</v>
      </c>
      <c r="Q25" s="19">
        <f>SUM(Q20:Q24)</f>
        <v>37638</v>
      </c>
      <c r="R25" s="41"/>
      <c r="S25" s="27"/>
      <c r="T25" s="19">
        <f>SUM(T20:T24)</f>
        <v>27</v>
      </c>
      <c r="U25" s="19">
        <f>SUM(U20:U24)</f>
        <v>53</v>
      </c>
      <c r="V25" s="41"/>
    </row>
    <row r="26" spans="1:22" s="5" customFormat="1" ht="16.2" customHeight="1" x14ac:dyDescent="0.35">
      <c r="A26" s="8" t="s">
        <v>22</v>
      </c>
      <c r="B26" s="45"/>
      <c r="C26" s="16"/>
      <c r="D26" s="16"/>
      <c r="E26" s="40"/>
      <c r="F26" s="15"/>
      <c r="G26" s="45"/>
      <c r="H26" s="16"/>
      <c r="I26" s="16"/>
      <c r="J26" s="40"/>
      <c r="K26" s="45"/>
      <c r="L26" s="16"/>
      <c r="M26" s="16"/>
      <c r="N26" s="40"/>
      <c r="O26" s="45"/>
      <c r="P26" s="16"/>
      <c r="Q26" s="16"/>
      <c r="R26" s="40"/>
      <c r="S26" s="45"/>
      <c r="T26" s="16"/>
      <c r="U26" s="16"/>
      <c r="V26" s="40"/>
    </row>
    <row r="27" spans="1:22" s="5" customFormat="1" ht="16.2" customHeight="1" x14ac:dyDescent="0.35">
      <c r="A27" s="9" t="s">
        <v>23</v>
      </c>
      <c r="B27" s="45"/>
      <c r="C27" s="16"/>
      <c r="D27" s="16"/>
      <c r="E27" s="40"/>
      <c r="F27" s="15"/>
      <c r="G27" s="45"/>
      <c r="H27" s="16"/>
      <c r="I27" s="16"/>
      <c r="J27" s="40"/>
      <c r="K27" s="45"/>
      <c r="L27" s="16"/>
      <c r="M27" s="16"/>
      <c r="N27" s="40"/>
      <c r="O27" s="45"/>
      <c r="P27" s="16"/>
      <c r="Q27" s="16"/>
      <c r="R27" s="40"/>
      <c r="S27" s="45"/>
      <c r="T27" s="16"/>
      <c r="U27" s="16"/>
      <c r="V27" s="40"/>
    </row>
    <row r="28" spans="1:22" s="5" customFormat="1" ht="16.2" customHeight="1" x14ac:dyDescent="0.35">
      <c r="A28" s="10" t="s">
        <v>24</v>
      </c>
      <c r="B28" s="45"/>
      <c r="C28" s="16"/>
      <c r="D28" s="16"/>
      <c r="E28" s="40"/>
      <c r="F28" s="15"/>
      <c r="G28" s="45"/>
      <c r="H28" s="16"/>
      <c r="I28" s="16"/>
      <c r="J28" s="40"/>
      <c r="K28" s="45"/>
      <c r="L28" s="16"/>
      <c r="M28" s="16"/>
      <c r="N28" s="40"/>
      <c r="O28" s="45"/>
      <c r="P28" s="16"/>
      <c r="Q28" s="16"/>
      <c r="R28" s="40"/>
      <c r="S28" s="45"/>
      <c r="T28" s="16"/>
      <c r="U28" s="16"/>
      <c r="V28" s="40"/>
    </row>
    <row r="29" spans="1:22" s="5" customFormat="1" ht="16.2" customHeight="1" x14ac:dyDescent="0.35">
      <c r="A29" s="7" t="s">
        <v>7</v>
      </c>
      <c r="B29" s="62">
        <f>G29+K29+O29+S29</f>
        <v>0</v>
      </c>
      <c r="C29" s="17">
        <f>H29+L29+P29+T29</f>
        <v>178950</v>
      </c>
      <c r="D29" s="17">
        <f>I29+M29+Q29+U29</f>
        <v>141867</v>
      </c>
      <c r="E29" s="42"/>
      <c r="F29" s="18"/>
      <c r="G29" s="62"/>
      <c r="H29" s="17">
        <v>93592</v>
      </c>
      <c r="I29" s="17">
        <v>63605</v>
      </c>
      <c r="J29" s="42"/>
      <c r="K29" s="46"/>
      <c r="L29" s="17">
        <v>70378</v>
      </c>
      <c r="M29" s="17">
        <v>64428</v>
      </c>
      <c r="N29" s="42"/>
      <c r="O29" s="46"/>
      <c r="P29" s="17">
        <v>14980</v>
      </c>
      <c r="Q29" s="17">
        <v>13804</v>
      </c>
      <c r="R29" s="42"/>
      <c r="S29" s="46"/>
      <c r="T29" s="17"/>
      <c r="U29" s="17">
        <v>30</v>
      </c>
      <c r="V29" s="42"/>
    </row>
    <row r="30" spans="1:22" s="5" customFormat="1" ht="16.2" customHeight="1" x14ac:dyDescent="0.35">
      <c r="A30" s="7" t="s">
        <v>25</v>
      </c>
      <c r="B30" s="62">
        <f t="shared" ref="B30" si="3">B29+B24</f>
        <v>0</v>
      </c>
      <c r="C30" s="17">
        <f>H30+L30+P30+T30</f>
        <v>330582</v>
      </c>
      <c r="D30" s="17">
        <f>I30+M30+Q30+U30</f>
        <v>282789</v>
      </c>
      <c r="E30" s="42"/>
      <c r="F30" s="20"/>
      <c r="G30" s="62"/>
      <c r="H30" s="17">
        <f t="shared" ref="H30" si="4">H29+H24</f>
        <v>175514</v>
      </c>
      <c r="I30" s="17">
        <f t="shared" ref="I30" si="5">I29+I24</f>
        <v>130099</v>
      </c>
      <c r="J30" s="42"/>
      <c r="K30" s="46"/>
      <c r="L30" s="17">
        <f t="shared" ref="L30" si="6">L29+L24</f>
        <v>130318</v>
      </c>
      <c r="M30" s="17">
        <f t="shared" ref="M30:U30" si="7">M29+M24</f>
        <v>127136</v>
      </c>
      <c r="N30" s="42"/>
      <c r="O30" s="46"/>
      <c r="P30" s="17">
        <f t="shared" si="7"/>
        <v>24747</v>
      </c>
      <c r="Q30" s="17">
        <f t="shared" si="7"/>
        <v>25517</v>
      </c>
      <c r="R30" s="42"/>
      <c r="S30" s="46"/>
      <c r="T30" s="17">
        <f t="shared" si="7"/>
        <v>3</v>
      </c>
      <c r="U30" s="17">
        <f t="shared" si="7"/>
        <v>37</v>
      </c>
      <c r="V30" s="42"/>
    </row>
    <row r="31" spans="1:22" ht="10.199999999999999" customHeight="1" thickBot="1" x14ac:dyDescent="0.35">
      <c r="A31" s="23"/>
      <c r="B31" s="47"/>
      <c r="C31" s="21"/>
      <c r="D31" s="21"/>
      <c r="E31" s="22"/>
      <c r="F31" s="13"/>
      <c r="G31" s="47"/>
      <c r="H31" s="21"/>
      <c r="I31" s="21"/>
      <c r="J31" s="22"/>
      <c r="K31" s="47"/>
      <c r="L31" s="21"/>
      <c r="M31" s="21"/>
      <c r="N31" s="22"/>
      <c r="O31" s="47"/>
      <c r="P31" s="21"/>
      <c r="Q31" s="21"/>
      <c r="R31" s="22"/>
      <c r="S31" s="47"/>
      <c r="T31" s="21"/>
      <c r="U31" s="21"/>
      <c r="V31" s="22"/>
    </row>
    <row r="32" spans="1:22" ht="15.6" thickBot="1" x14ac:dyDescent="0.4">
      <c r="A32" s="24" t="s">
        <v>0</v>
      </c>
      <c r="B32" s="65">
        <f>B29+B25</f>
        <v>0</v>
      </c>
      <c r="C32" s="26">
        <f>C29+C25</f>
        <v>519302</v>
      </c>
      <c r="D32" s="26">
        <f>D29+D25</f>
        <v>604541</v>
      </c>
      <c r="E32" s="49"/>
      <c r="F32" s="13"/>
      <c r="G32" s="65"/>
      <c r="H32" s="26">
        <f>H29+H25</f>
        <v>252452</v>
      </c>
      <c r="I32" s="26">
        <f>I29+I25</f>
        <v>292415</v>
      </c>
      <c r="J32" s="49"/>
      <c r="K32" s="48"/>
      <c r="L32" s="26">
        <f>L29+L25</f>
        <v>225638</v>
      </c>
      <c r="M32" s="26">
        <f t="shared" ref="M32" si="8">M29+M25</f>
        <v>260601</v>
      </c>
      <c r="N32" s="49"/>
      <c r="O32" s="48"/>
      <c r="P32" s="26">
        <f>P29+P25</f>
        <v>41185</v>
      </c>
      <c r="Q32" s="26">
        <f t="shared" ref="Q32" si="9">Q29+Q25</f>
        <v>51442</v>
      </c>
      <c r="R32" s="49"/>
      <c r="S32" s="48"/>
      <c r="T32" s="26">
        <f t="shared" ref="T32" si="10">T29+T25</f>
        <v>27</v>
      </c>
      <c r="U32" s="26">
        <f t="shared" ref="U32" si="11">U29+U25</f>
        <v>83</v>
      </c>
      <c r="V32" s="49"/>
    </row>
    <row r="33" spans="1:22" ht="15" x14ac:dyDescent="0.35">
      <c r="A33" s="2" t="s">
        <v>3</v>
      </c>
      <c r="B33" s="1"/>
      <c r="C33" s="67"/>
      <c r="D33" s="1"/>
      <c r="E33" s="1"/>
      <c r="F33" s="1"/>
      <c r="G33" s="1"/>
      <c r="H33" s="67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" x14ac:dyDescent="0.35">
      <c r="A34" s="4" t="s">
        <v>1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" x14ac:dyDescent="0.35">
      <c r="A35" s="38" t="s">
        <v>36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x14ac:dyDescent="0.3">
      <c r="A36" s="38" t="s">
        <v>32</v>
      </c>
    </row>
    <row r="38" spans="1:22" x14ac:dyDescent="0.3">
      <c r="A38" t="s">
        <v>38</v>
      </c>
    </row>
  </sheetData>
  <mergeCells count="6">
    <mergeCell ref="A10:A11"/>
    <mergeCell ref="G10:J10"/>
    <mergeCell ref="K10:N10"/>
    <mergeCell ref="O10:R10"/>
    <mergeCell ref="S10:V10"/>
    <mergeCell ref="B10:E10"/>
  </mergeCells>
  <pageMargins left="0.70866141732283472" right="0.70866141732283472" top="0.43307086614173229" bottom="0.39370078740157483" header="0.31496062992125984" footer="0.15748031496062992"/>
  <pageSetup paperSize="9" scale="72" orientation="landscape" r:id="rId1"/>
  <headerFooter alignWithMargins="0">
    <oddFooter>&amp;L&amp;"Trebuchet MS,Grassetto"&amp;14&amp;K03+000ANFIA - Studi e statistiche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7:Q35"/>
  <sheetViews>
    <sheetView showGridLines="0" showZeros="0" topLeftCell="A10" zoomScaleNormal="100" workbookViewId="0"/>
  </sheetViews>
  <sheetFormatPr defaultRowHeight="14.4" x14ac:dyDescent="0.3"/>
  <cols>
    <col min="1" max="1" width="21.44140625" customWidth="1"/>
    <col min="2" max="4" width="9" customWidth="1"/>
    <col min="5" max="5" width="2.33203125" customWidth="1"/>
    <col min="6" max="17" width="9" customWidth="1"/>
  </cols>
  <sheetData>
    <row r="7" spans="1:17" s="3" customFormat="1" ht="18" x14ac:dyDescent="0.35">
      <c r="A7" s="11" t="s">
        <v>29</v>
      </c>
    </row>
    <row r="8" spans="1:17" s="3" customFormat="1" ht="18" x14ac:dyDescent="0.35">
      <c r="A8" s="12" t="s">
        <v>30</v>
      </c>
    </row>
    <row r="9" spans="1:17" ht="15" thickBot="1" x14ac:dyDescent="0.35"/>
    <row r="10" spans="1:17" ht="15" customHeight="1" thickBot="1" x14ac:dyDescent="0.35">
      <c r="A10" s="77" t="s">
        <v>12</v>
      </c>
      <c r="B10" s="79" t="s">
        <v>34</v>
      </c>
      <c r="C10" s="80"/>
      <c r="D10" s="81"/>
      <c r="E10" s="13"/>
      <c r="F10" s="79" t="s">
        <v>2</v>
      </c>
      <c r="G10" s="80"/>
      <c r="H10" s="80"/>
      <c r="I10" s="79" t="s">
        <v>8</v>
      </c>
      <c r="J10" s="80"/>
      <c r="K10" s="80"/>
      <c r="L10" s="79" t="s">
        <v>9</v>
      </c>
      <c r="M10" s="80"/>
      <c r="N10" s="80"/>
      <c r="O10" s="79" t="s">
        <v>10</v>
      </c>
      <c r="P10" s="80"/>
      <c r="Q10" s="81"/>
    </row>
    <row r="11" spans="1:17" ht="15" thickBot="1" x14ac:dyDescent="0.35">
      <c r="A11" s="78"/>
      <c r="B11" s="43">
        <v>2021</v>
      </c>
      <c r="C11" s="25">
        <v>2020</v>
      </c>
      <c r="D11" s="30">
        <v>2019</v>
      </c>
      <c r="E11" s="13"/>
      <c r="F11" s="43">
        <v>2021</v>
      </c>
      <c r="G11" s="25">
        <v>2020</v>
      </c>
      <c r="H11" s="25">
        <v>2019</v>
      </c>
      <c r="I11" s="43">
        <v>2021</v>
      </c>
      <c r="J11" s="25">
        <v>2020</v>
      </c>
      <c r="K11" s="25">
        <v>2019</v>
      </c>
      <c r="L11" s="43">
        <v>2021</v>
      </c>
      <c r="M11" s="25">
        <v>2020</v>
      </c>
      <c r="N11" s="25">
        <v>2019</v>
      </c>
      <c r="O11" s="43">
        <v>2021</v>
      </c>
      <c r="P11" s="25">
        <v>2020</v>
      </c>
      <c r="Q11" s="30">
        <v>2019</v>
      </c>
    </row>
    <row r="12" spans="1:17" s="5" customFormat="1" ht="16.2" customHeight="1" x14ac:dyDescent="0.35">
      <c r="A12" s="8" t="s">
        <v>13</v>
      </c>
      <c r="B12" s="51"/>
      <c r="C12" s="52"/>
      <c r="D12" s="31"/>
      <c r="E12" s="15"/>
      <c r="F12" s="51"/>
      <c r="G12" s="52"/>
      <c r="H12" s="52">
        <f>Export!I12/Produzione!I12</f>
        <v>0</v>
      </c>
      <c r="I12" s="51"/>
      <c r="J12" s="52"/>
      <c r="K12" s="52"/>
      <c r="L12" s="51"/>
      <c r="M12" s="52"/>
      <c r="N12" s="52"/>
      <c r="O12" s="51"/>
      <c r="P12" s="52"/>
      <c r="Q12" s="31"/>
    </row>
    <row r="13" spans="1:17" s="5" customFormat="1" ht="16.2" customHeight="1" x14ac:dyDescent="0.35">
      <c r="A13" s="9" t="s">
        <v>14</v>
      </c>
      <c r="B13" s="53"/>
      <c r="C13" s="54"/>
      <c r="D13" s="32"/>
      <c r="E13" s="15"/>
      <c r="F13" s="53"/>
      <c r="G13" s="54"/>
      <c r="H13" s="54">
        <f>Export!I13/Produzione!I13</f>
        <v>0</v>
      </c>
      <c r="I13" s="53"/>
      <c r="J13" s="54"/>
      <c r="K13" s="54"/>
      <c r="L13" s="53"/>
      <c r="M13" s="54"/>
      <c r="N13" s="54"/>
      <c r="O13" s="53"/>
      <c r="P13" s="54"/>
      <c r="Q13" s="32"/>
    </row>
    <row r="14" spans="1:17" s="5" customFormat="1" ht="16.2" customHeight="1" x14ac:dyDescent="0.35">
      <c r="A14" s="10" t="s">
        <v>15</v>
      </c>
      <c r="B14" s="53"/>
      <c r="C14" s="54"/>
      <c r="D14" s="32"/>
      <c r="E14" s="15"/>
      <c r="F14" s="53"/>
      <c r="G14" s="54"/>
      <c r="H14" s="54">
        <f>Export!I14/Produzione!I14</f>
        <v>0</v>
      </c>
      <c r="I14" s="53"/>
      <c r="J14" s="54"/>
      <c r="K14" s="54"/>
      <c r="L14" s="53"/>
      <c r="M14" s="54"/>
      <c r="N14" s="54"/>
      <c r="O14" s="53"/>
      <c r="P14" s="54"/>
      <c r="Q14" s="32"/>
    </row>
    <row r="15" spans="1:17" s="5" customFormat="1" ht="16.2" customHeight="1" x14ac:dyDescent="0.35">
      <c r="A15" s="7" t="s">
        <v>4</v>
      </c>
      <c r="B15" s="37"/>
      <c r="C15" s="55">
        <f>Export!C15/Produzione!C15</f>
        <v>0.55993042453390618</v>
      </c>
      <c r="D15" s="33">
        <f>Export!D15/Produzione!D15</f>
        <v>0.66748797119116432</v>
      </c>
      <c r="E15" s="18"/>
      <c r="F15" s="37"/>
      <c r="G15" s="55">
        <f>Export!H15/Produzione!H15</f>
        <v>0.48418791622097235</v>
      </c>
      <c r="H15" s="55">
        <f>Export!I15/Produzione!I15</f>
        <v>0.60463676602593863</v>
      </c>
      <c r="I15" s="37"/>
      <c r="J15" s="55">
        <f>Export!L15/Produzione!L15</f>
        <v>0.64171583087512296</v>
      </c>
      <c r="K15" s="55">
        <f>Export!M15/Produzione!M15</f>
        <v>0.73593703457599158</v>
      </c>
      <c r="L15" s="37"/>
      <c r="M15" s="55">
        <f>Export!P15/Produzione!P15</f>
        <v>0.7246387890834034</v>
      </c>
      <c r="N15" s="55">
        <f>Export!Q15/Produzione!Q15</f>
        <v>0.80528876936867722</v>
      </c>
      <c r="O15" s="37"/>
      <c r="P15" s="55">
        <f>Export!T15/Produzione!T15</f>
        <v>3.7037037037037035E-2</v>
      </c>
      <c r="Q15" s="33">
        <f>Export!U15/Produzione!U15</f>
        <v>0.42105263157894735</v>
      </c>
    </row>
    <row r="16" spans="1:17" s="5" customFormat="1" ht="16.2" customHeight="1" x14ac:dyDescent="0.35">
      <c r="A16" s="8" t="s">
        <v>16</v>
      </c>
      <c r="B16" s="53"/>
      <c r="C16" s="54"/>
      <c r="D16" s="32"/>
      <c r="E16" s="15"/>
      <c r="F16" s="53"/>
      <c r="G16" s="54"/>
      <c r="H16" s="54">
        <f>Export!I16/Produzione!I16</f>
        <v>0</v>
      </c>
      <c r="I16" s="53"/>
      <c r="J16" s="54"/>
      <c r="K16" s="54"/>
      <c r="L16" s="53"/>
      <c r="M16" s="54"/>
      <c r="N16" s="54"/>
      <c r="O16" s="53"/>
      <c r="P16" s="54"/>
      <c r="Q16" s="32"/>
    </row>
    <row r="17" spans="1:17" s="5" customFormat="1" ht="16.2" customHeight="1" x14ac:dyDescent="0.35">
      <c r="A17" s="9" t="s">
        <v>17</v>
      </c>
      <c r="B17" s="53"/>
      <c r="C17" s="54"/>
      <c r="D17" s="32"/>
      <c r="E17" s="15"/>
      <c r="F17" s="53"/>
      <c r="G17" s="54"/>
      <c r="H17" s="54">
        <f>Export!I17/Produzione!I17</f>
        <v>0</v>
      </c>
      <c r="I17" s="53"/>
      <c r="J17" s="54"/>
      <c r="K17" s="54"/>
      <c r="L17" s="53"/>
      <c r="M17" s="54"/>
      <c r="N17" s="54"/>
      <c r="O17" s="53"/>
      <c r="P17" s="54"/>
      <c r="Q17" s="32"/>
    </row>
    <row r="18" spans="1:17" s="5" customFormat="1" ht="16.2" customHeight="1" x14ac:dyDescent="0.35">
      <c r="A18" s="10" t="s">
        <v>18</v>
      </c>
      <c r="B18" s="53"/>
      <c r="C18" s="54"/>
      <c r="D18" s="32"/>
      <c r="E18" s="15"/>
      <c r="F18" s="53"/>
      <c r="G18" s="54"/>
      <c r="H18" s="54">
        <f>Export!I18/Produzione!I18</f>
        <v>0</v>
      </c>
      <c r="I18" s="53"/>
      <c r="J18" s="54"/>
      <c r="K18" s="54"/>
      <c r="L18" s="53"/>
      <c r="M18" s="54"/>
      <c r="N18" s="54"/>
      <c r="O18" s="53"/>
      <c r="P18" s="54"/>
      <c r="Q18" s="32"/>
    </row>
    <row r="19" spans="1:17" s="5" customFormat="1" ht="16.2" customHeight="1" x14ac:dyDescent="0.35">
      <c r="A19" s="7" t="s">
        <v>5</v>
      </c>
      <c r="B19" s="37"/>
      <c r="C19" s="55">
        <f>Export!C19/Produzione!C19</f>
        <v>0.35859878410228918</v>
      </c>
      <c r="D19" s="33">
        <f>Export!D19/Produzione!D19</f>
        <v>0.72798931545592627</v>
      </c>
      <c r="E19" s="18"/>
      <c r="F19" s="37"/>
      <c r="G19" s="55">
        <f>Export!H19/Produzione!H19</f>
        <v>0.16869061902136906</v>
      </c>
      <c r="H19" s="55">
        <f>Export!I19/Produzione!I19</f>
        <v>0.70555695247674122</v>
      </c>
      <c r="I19" s="37"/>
      <c r="J19" s="55">
        <f>Export!L19/Produzione!L19</f>
        <v>0.72458652682533276</v>
      </c>
      <c r="K19" s="55">
        <f>Export!M19/Produzione!M19</f>
        <v>0.75490709238419262</v>
      </c>
      <c r="L19" s="37"/>
      <c r="M19" s="55">
        <f>Export!P19/Produzione!P19</f>
        <v>0.47087083023208609</v>
      </c>
      <c r="N19" s="55">
        <f>Export!Q19/Produzione!Q19</f>
        <v>0.74271088359670601</v>
      </c>
      <c r="O19" s="37"/>
      <c r="P19" s="55">
        <f>Export!T19/Produzione!T19</f>
        <v>0.26506024096385544</v>
      </c>
      <c r="Q19" s="33">
        <f>Export!U19/Produzione!U19</f>
        <v>0.29230769230769232</v>
      </c>
    </row>
    <row r="20" spans="1:17" s="6" customFormat="1" ht="16.2" customHeight="1" x14ac:dyDescent="0.35">
      <c r="A20" s="7" t="s">
        <v>11</v>
      </c>
      <c r="B20" s="37"/>
      <c r="C20" s="56">
        <f>Export!C20/Produzione!C20</f>
        <v>0.46239828683296869</v>
      </c>
      <c r="D20" s="34">
        <f>Export!D20/Produzione!D20</f>
        <v>0.69753960287642514</v>
      </c>
      <c r="E20" s="20"/>
      <c r="F20" s="37"/>
      <c r="G20" s="56">
        <f>Export!H20/Produzione!H20</f>
        <v>0.32153961885656973</v>
      </c>
      <c r="H20" s="56">
        <f>Export!I20/Produzione!I20</f>
        <v>0.65308323073332852</v>
      </c>
      <c r="I20" s="37"/>
      <c r="J20" s="56">
        <f>Export!L20/Produzione!L20</f>
        <v>0.67671948656784231</v>
      </c>
      <c r="K20" s="56">
        <f>Export!M20/Produzione!M20</f>
        <v>0.74565618190960392</v>
      </c>
      <c r="L20" s="37"/>
      <c r="M20" s="56">
        <f>Export!P20/Produzione!P20</f>
        <v>0.59002153625269205</v>
      </c>
      <c r="N20" s="56">
        <f>Export!Q20/Produzione!Q20</f>
        <v>0.77180708544209586</v>
      </c>
      <c r="O20" s="37"/>
      <c r="P20" s="56">
        <f>Export!T20/Produzione!T20</f>
        <v>0.17518248175182483</v>
      </c>
      <c r="Q20" s="34">
        <f>Export!U20/Produzione!U20</f>
        <v>0.3087248322147651</v>
      </c>
    </row>
    <row r="21" spans="1:17" s="5" customFormat="1" ht="16.2" customHeight="1" x14ac:dyDescent="0.35">
      <c r="A21" s="8" t="s">
        <v>19</v>
      </c>
      <c r="B21" s="53"/>
      <c r="C21" s="54"/>
      <c r="D21" s="32"/>
      <c r="E21" s="15"/>
      <c r="F21" s="53"/>
      <c r="G21" s="54"/>
      <c r="H21" s="54"/>
      <c r="I21" s="53"/>
      <c r="J21" s="54"/>
      <c r="K21" s="54"/>
      <c r="L21" s="53"/>
      <c r="M21" s="54"/>
      <c r="N21" s="54"/>
      <c r="O21" s="53"/>
      <c r="P21" s="54"/>
      <c r="Q21" s="32"/>
    </row>
    <row r="22" spans="1:17" s="5" customFormat="1" ht="16.2" customHeight="1" x14ac:dyDescent="0.35">
      <c r="A22" s="9" t="s">
        <v>20</v>
      </c>
      <c r="B22" s="53"/>
      <c r="C22" s="54"/>
      <c r="D22" s="32"/>
      <c r="E22" s="15"/>
      <c r="F22" s="53"/>
      <c r="G22" s="54"/>
      <c r="H22" s="54"/>
      <c r="I22" s="53"/>
      <c r="J22" s="54"/>
      <c r="K22" s="54"/>
      <c r="L22" s="53"/>
      <c r="M22" s="54"/>
      <c r="N22" s="54"/>
      <c r="O22" s="53"/>
      <c r="P22" s="54"/>
      <c r="Q22" s="32"/>
    </row>
    <row r="23" spans="1:17" s="5" customFormat="1" ht="16.2" customHeight="1" x14ac:dyDescent="0.35">
      <c r="A23" s="10" t="s">
        <v>21</v>
      </c>
      <c r="B23" s="53"/>
      <c r="C23" s="54"/>
      <c r="D23" s="32"/>
      <c r="E23" s="15"/>
      <c r="F23" s="53"/>
      <c r="G23" s="54"/>
      <c r="H23" s="54"/>
      <c r="I23" s="53"/>
      <c r="J23" s="54"/>
      <c r="K23" s="54"/>
      <c r="L23" s="53"/>
      <c r="M23" s="54"/>
      <c r="N23" s="54"/>
      <c r="O23" s="53"/>
      <c r="P23" s="54"/>
      <c r="Q23" s="32"/>
    </row>
    <row r="24" spans="1:17" s="5" customFormat="1" ht="16.2" customHeight="1" x14ac:dyDescent="0.35">
      <c r="A24" s="7" t="s">
        <v>6</v>
      </c>
      <c r="B24" s="37"/>
      <c r="C24" s="55">
        <f>Export!C24/Produzione!C24</f>
        <v>0.8779572694111516</v>
      </c>
      <c r="D24" s="33">
        <f>Export!D24/Produzione!D24</f>
        <v>1.0079392326838899</v>
      </c>
      <c r="E24" s="18"/>
      <c r="F24" s="37"/>
      <c r="G24" s="55">
        <f>Export!H24/Produzione!H24</f>
        <v>0.82558526237289498</v>
      </c>
      <c r="H24" s="55">
        <f>Export!I24/Produzione!I24</f>
        <v>0.86809055066711927</v>
      </c>
      <c r="I24" s="37"/>
      <c r="J24" s="55">
        <f>Export!L24/Produzione!L24</f>
        <v>0.97431729518855659</v>
      </c>
      <c r="K24" s="55">
        <f>Export!M24/Produzione!M24</f>
        <v>1.2526067676081658</v>
      </c>
      <c r="L24" s="37"/>
      <c r="M24" s="55">
        <f>Export!P24/Produzione!P24</f>
        <v>0.8214465937762826</v>
      </c>
      <c r="N24" s="55">
        <f>Export!Q24/Produzione!Q24</f>
        <v>0.89378099961846624</v>
      </c>
      <c r="O24" s="37"/>
      <c r="P24" s="55">
        <f>Export!T24/Produzione!T24</f>
        <v>4.2253521126760563E-2</v>
      </c>
      <c r="Q24" s="33">
        <f>Export!U24/Produzione!U24</f>
        <v>0.14893617021276595</v>
      </c>
    </row>
    <row r="25" spans="1:17" s="5" customFormat="1" ht="16.2" customHeight="1" x14ac:dyDescent="0.35">
      <c r="A25" s="28" t="s">
        <v>26</v>
      </c>
      <c r="B25" s="29"/>
      <c r="C25" s="56">
        <f>Export!C25/Produzione!C25</f>
        <v>0.58596212745957166</v>
      </c>
      <c r="D25" s="34">
        <f>Export!D25/Produzione!D25</f>
        <v>0.76973908587723083</v>
      </c>
      <c r="E25" s="20"/>
      <c r="F25" s="29"/>
      <c r="G25" s="56">
        <f>Export!H25/Produzione!H25</f>
        <v>0.46929328319187968</v>
      </c>
      <c r="H25" s="56">
        <f>Export!I25/Produzione!I25</f>
        <v>0.70373628266325472</v>
      </c>
      <c r="I25" s="29"/>
      <c r="J25" s="56">
        <f>Export!L25/Produzione!L25</f>
        <v>0.76718583231213189</v>
      </c>
      <c r="K25" s="56">
        <f>Export!M25/Produzione!M25</f>
        <v>0.85645617589019085</v>
      </c>
      <c r="L25" s="29"/>
      <c r="M25" s="56">
        <f>Export!P25/Produzione!P25</f>
        <v>0.65924528301886798</v>
      </c>
      <c r="N25" s="56">
        <f>Export!Q25/Produzione!Q25</f>
        <v>0.80603919049148731</v>
      </c>
      <c r="O25" s="29"/>
      <c r="P25" s="56">
        <f>Export!T25/Produzione!T25</f>
        <v>0.12980769230769232</v>
      </c>
      <c r="Q25" s="34">
        <f>Export!U25/Produzione!U25</f>
        <v>0.27040816326530615</v>
      </c>
    </row>
    <row r="26" spans="1:17" s="5" customFormat="1" ht="16.2" customHeight="1" x14ac:dyDescent="0.35">
      <c r="A26" s="8" t="s">
        <v>22</v>
      </c>
      <c r="B26" s="53"/>
      <c r="C26" s="54"/>
      <c r="D26" s="32"/>
      <c r="E26" s="15"/>
      <c r="F26" s="53"/>
      <c r="G26" s="54"/>
      <c r="H26" s="54"/>
      <c r="I26" s="53"/>
      <c r="J26" s="54"/>
      <c r="K26" s="54"/>
      <c r="L26" s="53"/>
      <c r="M26" s="54"/>
      <c r="N26" s="54"/>
      <c r="O26" s="53"/>
      <c r="P26" s="54"/>
      <c r="Q26" s="32"/>
    </row>
    <row r="27" spans="1:17" s="5" customFormat="1" ht="16.2" customHeight="1" x14ac:dyDescent="0.35">
      <c r="A27" s="9" t="s">
        <v>23</v>
      </c>
      <c r="B27" s="53"/>
      <c r="C27" s="54"/>
      <c r="D27" s="32"/>
      <c r="E27" s="15"/>
      <c r="F27" s="53"/>
      <c r="G27" s="54"/>
      <c r="H27" s="54"/>
      <c r="I27" s="53"/>
      <c r="J27" s="54"/>
      <c r="K27" s="54"/>
      <c r="L27" s="53"/>
      <c r="M27" s="54"/>
      <c r="N27" s="54"/>
      <c r="O27" s="53"/>
      <c r="P27" s="54"/>
      <c r="Q27" s="32"/>
    </row>
    <row r="28" spans="1:17" s="5" customFormat="1" ht="16.2" customHeight="1" x14ac:dyDescent="0.35">
      <c r="A28" s="10" t="s">
        <v>24</v>
      </c>
      <c r="B28" s="53"/>
      <c r="C28" s="54"/>
      <c r="D28" s="32"/>
      <c r="E28" s="15"/>
      <c r="F28" s="53"/>
      <c r="G28" s="54"/>
      <c r="H28" s="54"/>
      <c r="I28" s="53"/>
      <c r="J28" s="54"/>
      <c r="K28" s="54"/>
      <c r="L28" s="53"/>
      <c r="M28" s="54"/>
      <c r="N28" s="54"/>
      <c r="O28" s="53"/>
      <c r="P28" s="54"/>
      <c r="Q28" s="32"/>
    </row>
    <row r="29" spans="1:17" s="5" customFormat="1" ht="16.2" customHeight="1" x14ac:dyDescent="0.35">
      <c r="A29" s="7" t="s">
        <v>7</v>
      </c>
      <c r="B29" s="37"/>
      <c r="C29" s="55">
        <f>Export!C29/Produzione!C29</f>
        <v>0.83019795779189143</v>
      </c>
      <c r="D29" s="33">
        <f>Export!D29/Produzione!D29</f>
        <v>0.7232060928610754</v>
      </c>
      <c r="E29" s="18"/>
      <c r="F29" s="37"/>
      <c r="G29" s="55">
        <f>Export!H29/Produzione!H29</f>
        <v>0.69489549690017449</v>
      </c>
      <c r="H29" s="55">
        <f>Export!I29/Produzione!I29</f>
        <v>0.53592342626997969</v>
      </c>
      <c r="I29" s="37"/>
      <c r="J29" s="55">
        <f>Export!L29/Produzione!L29</f>
        <v>1.0654615920307626</v>
      </c>
      <c r="K29" s="55">
        <f>Export!M29/Produzione!M29</f>
        <v>1.0567337499384932</v>
      </c>
      <c r="L29" s="37"/>
      <c r="M29" s="55">
        <f>Export!P29/Produzione!P29</f>
        <v>1.0156620787850024</v>
      </c>
      <c r="N29" s="55">
        <f>Export!Q29/Produzione!Q29</f>
        <v>0.8380281690140845</v>
      </c>
      <c r="O29" s="37"/>
      <c r="P29" s="55">
        <f>Export!T29/Produzione!T29</f>
        <v>0</v>
      </c>
      <c r="Q29" s="33">
        <f>Export!U29/Produzione!U29</f>
        <v>0.75</v>
      </c>
    </row>
    <row r="30" spans="1:17" s="5" customFormat="1" ht="16.2" customHeight="1" x14ac:dyDescent="0.35">
      <c r="A30" s="7" t="s">
        <v>25</v>
      </c>
      <c r="B30" s="29"/>
      <c r="C30" s="56">
        <f>Export!C30/Produzione!C30</f>
        <v>0.8514427150808348</v>
      </c>
      <c r="D30" s="34">
        <f>Export!D30/Produzione!D30</f>
        <v>0.84169404957496963</v>
      </c>
      <c r="E30" s="20"/>
      <c r="F30" s="29"/>
      <c r="G30" s="56">
        <f>Export!H30/Produzione!H30</f>
        <v>0.75033559342322387</v>
      </c>
      <c r="H30" s="56">
        <f>Export!I30/Produzione!I30</f>
        <v>0.66621432704666605</v>
      </c>
      <c r="I30" s="29"/>
      <c r="J30" s="56">
        <f>Export!L30/Produzione!L30</f>
        <v>1.0215090849232602</v>
      </c>
      <c r="K30" s="56">
        <f>Export!M30/Produzione!M30</f>
        <v>1.145049580747719</v>
      </c>
      <c r="L30" s="29"/>
      <c r="M30" s="56">
        <f>Export!P30/Produzione!P30</f>
        <v>0.92897631292465932</v>
      </c>
      <c r="N30" s="56">
        <f>Export!Q30/Produzione!Q30</f>
        <v>0.86273117625181728</v>
      </c>
      <c r="O30" s="29"/>
      <c r="P30" s="56">
        <f>Export!T30/Produzione!T30</f>
        <v>2.2388059701492536E-2</v>
      </c>
      <c r="Q30" s="34">
        <f>Export!U30/Produzione!U30</f>
        <v>0.42528735632183906</v>
      </c>
    </row>
    <row r="31" spans="1:17" ht="10.199999999999999" customHeight="1" thickBot="1" x14ac:dyDescent="0.35">
      <c r="A31" s="23"/>
      <c r="B31" s="57"/>
      <c r="C31" s="58"/>
      <c r="D31" s="35"/>
      <c r="E31" s="13"/>
      <c r="F31" s="57"/>
      <c r="G31" s="58"/>
      <c r="H31" s="58"/>
      <c r="I31" s="57"/>
      <c r="J31" s="58"/>
      <c r="K31" s="58"/>
      <c r="L31" s="57"/>
      <c r="M31" s="58"/>
      <c r="N31" s="58"/>
      <c r="O31" s="57"/>
      <c r="P31" s="58"/>
      <c r="Q31" s="35"/>
    </row>
    <row r="32" spans="1:17" ht="15.6" thickBot="1" x14ac:dyDescent="0.4">
      <c r="A32" s="24" t="s">
        <v>0</v>
      </c>
      <c r="B32" s="59"/>
      <c r="C32" s="60">
        <f>Export!C32/Produzione!C32</f>
        <v>0.65206669060791522</v>
      </c>
      <c r="D32" s="36">
        <f>Export!D32/Produzione!D32</f>
        <v>0.75828950520732075</v>
      </c>
      <c r="E32" s="13"/>
      <c r="F32" s="59"/>
      <c r="G32" s="60">
        <f>Export!H32/Produzione!H32</f>
        <v>0.53350634200771774</v>
      </c>
      <c r="H32" s="60">
        <f>Export!I32/Produzione!I32</f>
        <v>0.65886093204662266</v>
      </c>
      <c r="I32" s="59"/>
      <c r="J32" s="60">
        <f>Export!L32/Produzione!L32</f>
        <v>0.84058413739149873</v>
      </c>
      <c r="K32" s="60">
        <f>Export!M32/Produzione!M32</f>
        <v>0.89855906986045841</v>
      </c>
      <c r="L32" s="59"/>
      <c r="M32" s="60">
        <f>Export!P32/Produzione!P32</f>
        <v>0.7557019394851282</v>
      </c>
      <c r="N32" s="60">
        <f>Export!Q32/Produzione!Q32</f>
        <v>0.81438092674972695</v>
      </c>
      <c r="O32" s="59"/>
      <c r="P32" s="60">
        <f>Export!T32/Produzione!T32</f>
        <v>9.9630996309963096E-2</v>
      </c>
      <c r="Q32" s="36">
        <f>Export!U32/Produzione!U32</f>
        <v>0.35169491525423729</v>
      </c>
    </row>
    <row r="33" spans="1:17" ht="15" x14ac:dyDescent="0.35">
      <c r="A33" s="2" t="s">
        <v>3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1:17" ht="15" x14ac:dyDescent="0.35">
      <c r="A34" s="4" t="s">
        <v>1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1:17" ht="15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</sheetData>
  <mergeCells count="6">
    <mergeCell ref="O10:Q10"/>
    <mergeCell ref="A10:A11"/>
    <mergeCell ref="F10:H10"/>
    <mergeCell ref="I10:K10"/>
    <mergeCell ref="L10:N10"/>
    <mergeCell ref="B10:D10"/>
  </mergeCells>
  <pageMargins left="0.70866141732283472" right="0.70866141732283472" top="0.43307086614173229" bottom="0.39370078740157483" header="0.31496062992125984" footer="0.15748031496062992"/>
  <pageSetup paperSize="9" scale="66" orientation="landscape" r:id="rId1"/>
  <headerFooter alignWithMargins="0">
    <oddFooter>&amp;L&amp;"Trebuchet MS,Grassetto"&amp;14&amp;K03+000ANFIA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Produzione</vt:lpstr>
      <vt:lpstr>Export</vt:lpstr>
      <vt:lpstr>Export su Produzione</vt:lpstr>
      <vt:lpstr>Export!Area_stampa</vt:lpstr>
      <vt:lpstr>'Export su Produzione'!Area_stampa</vt:lpstr>
      <vt:lpstr>Produzione!Area_stampa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saglietto</dc:creator>
  <cp:lastModifiedBy>Alessio Irene</cp:lastModifiedBy>
  <cp:lastPrinted>2021-08-06T16:28:06Z</cp:lastPrinted>
  <dcterms:created xsi:type="dcterms:W3CDTF">2011-05-10T06:51:23Z</dcterms:created>
  <dcterms:modified xsi:type="dcterms:W3CDTF">2023-11-10T16:23:11Z</dcterms:modified>
</cp:coreProperties>
</file>