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P:\DIREZIONE STATISTICA\4_SITO ANFIA\Aggiornamento sito area studi  statistiche\DATI STATISTICI\2024\04 - aprile\MISCELLANEOUS\"/>
    </mc:Choice>
  </mc:AlternateContent>
  <xr:revisionPtr revIDLastSave="0" documentId="13_ncr:1_{9F4A1928-8C4D-4771-BAF0-269A0EF3DBF4}" xr6:coauthVersionLast="47" xr6:coauthVersionMax="47" xr10:uidLastSave="{00000000-0000-0000-0000-000000000000}"/>
  <bookViews>
    <workbookView xWindow="-120" yWindow="-120" windowWidth="29040" windowHeight="15720" tabRatio="876" activeTab="4" xr2:uid="{00000000-000D-0000-FFFF-FFFF00000000}"/>
  </bookViews>
  <sheets>
    <sheet name="Consumi mensili carburanti" sheetId="1" r:id="rId1"/>
    <sheet name="Consumi annuali carburanti" sheetId="4" r:id="rId2"/>
    <sheet name="Prezzi" sheetId="2" r:id="rId3"/>
    <sheet name="Grafico Consumi" sheetId="5" r:id="rId4"/>
    <sheet name="Grafico Prezzi " sheetId="6" r:id="rId5"/>
    <sheet name="Prezzi GRAPH" sheetId="7" state="hidden" r:id="rId6"/>
  </sheets>
  <definedNames>
    <definedName name="_xlnm.Print_Area" localSheetId="1">'Consumi annuali carburanti'!$A$1:$Y$9</definedName>
    <definedName name="_xlnm.Print_Area" localSheetId="0">'Consumi mensili carburanti'!$A$29:$N$44</definedName>
    <definedName name="_xlnm.Print_Area" localSheetId="2">Prezzi!$A$1:$T$48</definedName>
    <definedName name="_xlnm.Print_Area" localSheetId="5">'Prezzi GRAPH'!$A$1:$D$2</definedName>
    <definedName name="_xlnm.Print_Titles" localSheetId="0">'Consumi mensili carburanti'!$1:$4</definedName>
    <definedName name="_xlnm.Print_Titles" localSheetId="2">Prezzi!$1:$8</definedName>
    <definedName name="_xlnm.Print_Titles" localSheetId="5">'Prezzi GRAPH'!$1:$2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7" l="1"/>
  <c r="D35" i="7"/>
  <c r="B35" i="7"/>
  <c r="D32" i="7"/>
  <c r="C32" i="7"/>
  <c r="B32" i="7"/>
  <c r="S118" i="2"/>
  <c r="T118" i="2" s="1"/>
  <c r="L118" i="2"/>
  <c r="M118" i="2" s="1"/>
  <c r="E118" i="2"/>
  <c r="F118" i="2" s="1"/>
  <c r="S117" i="2"/>
  <c r="D31" i="7" s="1"/>
  <c r="S119" i="2"/>
  <c r="T119" i="2" s="1"/>
  <c r="L117" i="2"/>
  <c r="M117" i="2" s="1"/>
  <c r="L119" i="2"/>
  <c r="M119" i="2" s="1"/>
  <c r="E117" i="2"/>
  <c r="B31" i="7" s="1"/>
  <c r="E119" i="2"/>
  <c r="B33" i="7" s="1"/>
  <c r="P8" i="4"/>
  <c r="N68" i="1"/>
  <c r="N67" i="1"/>
  <c r="P7" i="4" s="1"/>
  <c r="N66" i="1"/>
  <c r="P6" i="4" s="1"/>
  <c r="B71" i="1"/>
  <c r="B72" i="1"/>
  <c r="B70" i="1"/>
  <c r="S115" i="2"/>
  <c r="T115" i="2" s="1"/>
  <c r="O115" i="2"/>
  <c r="L115" i="2"/>
  <c r="M115" i="2" s="1"/>
  <c r="H115" i="2"/>
  <c r="E115" i="2"/>
  <c r="F115" i="2" s="1"/>
  <c r="O113" i="2"/>
  <c r="O114" i="2"/>
  <c r="O116" i="2"/>
  <c r="H113" i="2"/>
  <c r="H114" i="2"/>
  <c r="H116" i="2"/>
  <c r="S114" i="2"/>
  <c r="T114" i="2" s="1"/>
  <c r="L114" i="2"/>
  <c r="M114" i="2" s="1"/>
  <c r="E114" i="2"/>
  <c r="F114" i="2" s="1"/>
  <c r="E116" i="2"/>
  <c r="F116" i="2" s="1"/>
  <c r="L116" i="2"/>
  <c r="M116" i="2" s="1"/>
  <c r="S116" i="2"/>
  <c r="T116" i="2" s="1"/>
  <c r="S113" i="2"/>
  <c r="T113" i="2" s="1"/>
  <c r="L113" i="2"/>
  <c r="M113" i="2" s="1"/>
  <c r="E113" i="2"/>
  <c r="F113" i="2" s="1"/>
  <c r="F117" i="2" l="1"/>
  <c r="C31" i="7"/>
  <c r="F119" i="2"/>
  <c r="T117" i="2"/>
  <c r="D33" i="7"/>
  <c r="C33" i="7"/>
  <c r="S112" i="2"/>
  <c r="T112" i="2" s="1"/>
  <c r="O112" i="2"/>
  <c r="L112" i="2"/>
  <c r="M112" i="2" s="1"/>
  <c r="H112" i="2"/>
  <c r="E112" i="2"/>
  <c r="F112" i="2" s="1"/>
  <c r="S111" i="2"/>
  <c r="T111" i="2" s="1"/>
  <c r="O111" i="2"/>
  <c r="L111" i="2"/>
  <c r="M111" i="2" s="1"/>
  <c r="H111" i="2"/>
  <c r="E111" i="2"/>
  <c r="F111" i="2" s="1"/>
  <c r="N58" i="1"/>
  <c r="N6" i="4" s="1"/>
  <c r="AC6" i="4" s="1"/>
  <c r="N62" i="1"/>
  <c r="E109" i="2"/>
  <c r="F109" i="2" s="1"/>
  <c r="E110" i="2"/>
  <c r="F110" i="2" s="1"/>
  <c r="S110" i="2"/>
  <c r="T110" i="2" s="1"/>
  <c r="O110" i="2"/>
  <c r="L110" i="2"/>
  <c r="M110" i="2" s="1"/>
  <c r="H110" i="2"/>
  <c r="S109" i="2"/>
  <c r="T109" i="2" s="1"/>
  <c r="O109" i="2"/>
  <c r="L109" i="2"/>
  <c r="M109" i="2" s="1"/>
  <c r="H109" i="2"/>
  <c r="N63" i="1"/>
  <c r="O7" i="4" s="1"/>
  <c r="AD7" i="4" s="1"/>
  <c r="E107" i="2"/>
  <c r="F107" i="2" s="1"/>
  <c r="E108" i="2"/>
  <c r="F108" i="2" s="1"/>
  <c r="S108" i="2"/>
  <c r="T108" i="2" s="1"/>
  <c r="O108" i="2"/>
  <c r="L108" i="2"/>
  <c r="M108" i="2" s="1"/>
  <c r="H108" i="2"/>
  <c r="Q7" i="4"/>
  <c r="R7" i="4"/>
  <c r="S7" i="4"/>
  <c r="T7" i="4"/>
  <c r="U7" i="4"/>
  <c r="V7" i="4"/>
  <c r="W7" i="4"/>
  <c r="X7" i="4"/>
  <c r="Y7" i="4"/>
  <c r="Z7" i="4"/>
  <c r="AA7" i="4"/>
  <c r="Q8" i="4"/>
  <c r="R8" i="4"/>
  <c r="S8" i="4"/>
  <c r="T8" i="4"/>
  <c r="U8" i="4"/>
  <c r="V8" i="4"/>
  <c r="W8" i="4"/>
  <c r="X8" i="4"/>
  <c r="Y8" i="4"/>
  <c r="Z8" i="4"/>
  <c r="AA8" i="4"/>
  <c r="Z6" i="4"/>
  <c r="S107" i="2"/>
  <c r="T107" i="2" s="1"/>
  <c r="O107" i="2"/>
  <c r="L107" i="2"/>
  <c r="M107" i="2" s="1"/>
  <c r="H107" i="2"/>
  <c r="S105" i="2"/>
  <c r="T105" i="2" s="1"/>
  <c r="O105" i="2"/>
  <c r="L105" i="2"/>
  <c r="M105" i="2" s="1"/>
  <c r="H105" i="2"/>
  <c r="E105" i="2"/>
  <c r="F105" i="2" s="1"/>
  <c r="S106" i="2"/>
  <c r="T106" i="2" s="1"/>
  <c r="O106" i="2"/>
  <c r="L106" i="2"/>
  <c r="M106" i="2" s="1"/>
  <c r="H106" i="2"/>
  <c r="E106" i="2"/>
  <c r="F106" i="2" s="1"/>
  <c r="N64" i="1"/>
  <c r="O8" i="4" s="1"/>
  <c r="AD8" i="4" s="1"/>
  <c r="N60" i="1"/>
  <c r="N8" i="4" s="1"/>
  <c r="AC8" i="4" s="1"/>
  <c r="N59" i="1"/>
  <c r="N7" i="4" s="1"/>
  <c r="AC7" i="4" s="1"/>
  <c r="N56" i="1"/>
  <c r="N55" i="1"/>
  <c r="S104" i="2"/>
  <c r="T104" i="2" s="1"/>
  <c r="O104" i="2"/>
  <c r="L104" i="2"/>
  <c r="M104" i="2" s="1"/>
  <c r="H104" i="2"/>
  <c r="E104" i="2"/>
  <c r="F104" i="2" s="1"/>
  <c r="S103" i="2"/>
  <c r="T103" i="2" s="1"/>
  <c r="O103" i="2"/>
  <c r="L103" i="2"/>
  <c r="M103" i="2" s="1"/>
  <c r="H103" i="2"/>
  <c r="E103" i="2"/>
  <c r="F103" i="2" s="1"/>
  <c r="S102" i="2"/>
  <c r="T102" i="2" s="1"/>
  <c r="O102" i="2"/>
  <c r="L102" i="2"/>
  <c r="M102" i="2" s="1"/>
  <c r="H102" i="2"/>
  <c r="E102" i="2"/>
  <c r="F102" i="2" s="1"/>
  <c r="S101" i="2"/>
  <c r="L100" i="2"/>
  <c r="L101" i="2"/>
  <c r="E100" i="2"/>
  <c r="E101" i="2"/>
  <c r="O6" i="4" l="1"/>
  <c r="AD6" i="4" s="1"/>
  <c r="N54" i="1"/>
  <c r="O100" i="2"/>
  <c r="S100" i="2"/>
  <c r="T100" i="2" s="1"/>
  <c r="M100" i="2"/>
  <c r="F100" i="2"/>
  <c r="S99" i="2"/>
  <c r="L99" i="2"/>
  <c r="E99" i="2"/>
  <c r="F99" i="2" s="1"/>
  <c r="S98" i="2"/>
  <c r="T98" i="2" s="1"/>
  <c r="L98" i="2"/>
  <c r="M98" i="2" s="1"/>
  <c r="E98" i="2"/>
  <c r="F98" i="2" s="1"/>
  <c r="S97" i="2"/>
  <c r="T97" i="2" s="1"/>
  <c r="L97" i="2"/>
  <c r="M97" i="2" s="1"/>
  <c r="E97" i="2"/>
  <c r="F97" i="2" s="1"/>
  <c r="E96" i="2"/>
  <c r="F96" i="2" s="1"/>
  <c r="S96" i="2"/>
  <c r="T96" i="2" s="1"/>
  <c r="L96" i="2"/>
  <c r="M96" i="2" s="1"/>
  <c r="S95" i="2"/>
  <c r="T95" i="2" s="1"/>
  <c r="L95" i="2"/>
  <c r="M95" i="2" s="1"/>
  <c r="E95" i="2"/>
  <c r="F95" i="2" s="1"/>
  <c r="E94" i="2"/>
  <c r="F94" i="2" s="1"/>
  <c r="S94" i="2"/>
  <c r="T94" i="2" s="1"/>
  <c r="S93" i="2"/>
  <c r="T93" i="2" s="1"/>
  <c r="L93" i="2"/>
  <c r="M93" i="2" s="1"/>
  <c r="E93" i="2"/>
  <c r="F93" i="2" s="1"/>
  <c r="L94" i="2"/>
  <c r="M94" i="2" s="1"/>
  <c r="S92" i="2"/>
  <c r="T92" i="2" s="1"/>
  <c r="L92" i="2"/>
  <c r="M92" i="2" s="1"/>
  <c r="E92" i="2"/>
  <c r="F92" i="2" s="1"/>
  <c r="S91" i="2"/>
  <c r="T91" i="2" s="1"/>
  <c r="L91" i="2"/>
  <c r="M91" i="2" s="1"/>
  <c r="E91" i="2"/>
  <c r="F91" i="2" s="1"/>
  <c r="AA6" i="4"/>
  <c r="V6" i="4"/>
  <c r="U6" i="4"/>
  <c r="S88" i="2"/>
  <c r="T88" i="2" s="1"/>
  <c r="S89" i="2"/>
  <c r="T89" i="2" s="1"/>
  <c r="S90" i="2"/>
  <c r="L83" i="2"/>
  <c r="M83" i="2" s="1"/>
  <c r="L84" i="2"/>
  <c r="M84" i="2" s="1"/>
  <c r="L85" i="2"/>
  <c r="M85" i="2" s="1"/>
  <c r="L86" i="2"/>
  <c r="L87" i="2"/>
  <c r="M87" i="2" s="1"/>
  <c r="L88" i="2"/>
  <c r="M88" i="2" s="1"/>
  <c r="L89" i="2"/>
  <c r="M89" i="2" s="1"/>
  <c r="L90" i="2"/>
  <c r="M90" i="2" s="1"/>
  <c r="E83" i="2"/>
  <c r="F83" i="2" s="1"/>
  <c r="E84" i="2"/>
  <c r="F84" i="2" s="1"/>
  <c r="E85" i="2"/>
  <c r="F85" i="2" s="1"/>
  <c r="E86" i="2"/>
  <c r="E87" i="2"/>
  <c r="F87" i="2" s="1"/>
  <c r="E88" i="2"/>
  <c r="F88" i="2" s="1"/>
  <c r="E89" i="2"/>
  <c r="F89" i="2" s="1"/>
  <c r="E90" i="2"/>
  <c r="S87" i="2"/>
  <c r="T87" i="2" s="1"/>
  <c r="S85" i="2"/>
  <c r="T85" i="2" s="1"/>
  <c r="S84" i="2"/>
  <c r="T84" i="2" s="1"/>
  <c r="S83" i="2"/>
  <c r="T83" i="2" s="1"/>
  <c r="S82" i="2"/>
  <c r="T82" i="2" s="1"/>
  <c r="L82" i="2"/>
  <c r="M82" i="2" s="1"/>
  <c r="E82" i="2"/>
  <c r="F82" i="2" s="1"/>
  <c r="N52" i="1"/>
  <c r="N51" i="1"/>
  <c r="N50" i="1"/>
  <c r="S81" i="2"/>
  <c r="T81" i="2" s="1"/>
  <c r="L81" i="2"/>
  <c r="M81" i="2" s="1"/>
  <c r="E81" i="2"/>
  <c r="F81" i="2" s="1"/>
  <c r="S80" i="2"/>
  <c r="T80" i="2" s="1"/>
  <c r="L80" i="2"/>
  <c r="M80" i="2" s="1"/>
  <c r="E80" i="2"/>
  <c r="F80" i="2" s="1"/>
  <c r="S79" i="2"/>
  <c r="T79" i="2" s="1"/>
  <c r="L79" i="2"/>
  <c r="M79" i="2" s="1"/>
  <c r="E79" i="2"/>
  <c r="F79" i="2" s="1"/>
  <c r="T99" i="2" l="1"/>
  <c r="M99" i="2"/>
  <c r="M6" i="4"/>
  <c r="AB6" i="4" s="1"/>
  <c r="F90" i="2"/>
  <c r="T90" i="2"/>
  <c r="S78" i="2"/>
  <c r="T78" i="2" s="1"/>
  <c r="L78" i="2"/>
  <c r="M78" i="2" s="1"/>
  <c r="E78" i="2"/>
  <c r="F78" i="2" s="1"/>
  <c r="S77" i="2" l="1"/>
  <c r="T77" i="2" s="1"/>
  <c r="L77" i="2"/>
  <c r="M77" i="2" s="1"/>
  <c r="E77" i="2"/>
  <c r="F77" i="2" s="1"/>
  <c r="S76" i="2" l="1"/>
  <c r="T76" i="2" s="1"/>
  <c r="L76" i="2"/>
  <c r="M76" i="2" s="1"/>
  <c r="E76" i="2"/>
  <c r="F76" i="2" s="1"/>
  <c r="S75" i="2" l="1"/>
  <c r="T75" i="2" s="1"/>
  <c r="L75" i="2"/>
  <c r="M75" i="2" s="1"/>
  <c r="E75" i="2"/>
  <c r="F75" i="2" s="1"/>
  <c r="R6" i="4" l="1"/>
  <c r="S6" i="4"/>
  <c r="T6" i="4"/>
  <c r="W6" i="4"/>
  <c r="X6" i="4"/>
  <c r="Y6" i="4"/>
  <c r="Q6" i="4"/>
  <c r="S74" i="2" l="1"/>
  <c r="T74" i="2" s="1"/>
  <c r="L74" i="2"/>
  <c r="M74" i="2" s="1"/>
  <c r="E74" i="2"/>
  <c r="F74" i="2" s="1"/>
  <c r="S73" i="2" l="1"/>
  <c r="T73" i="2" s="1"/>
  <c r="L73" i="2"/>
  <c r="M73" i="2" s="1"/>
  <c r="E73" i="2"/>
  <c r="F73" i="2" s="1"/>
  <c r="S72" i="2" l="1"/>
  <c r="T72" i="2" s="1"/>
  <c r="L72" i="2"/>
  <c r="M72" i="2" s="1"/>
  <c r="E72" i="2"/>
  <c r="F72" i="2" s="1"/>
  <c r="S71" i="2" l="1"/>
  <c r="T71" i="2" s="1"/>
  <c r="L71" i="2"/>
  <c r="M71" i="2" s="1"/>
  <c r="E71" i="2"/>
  <c r="F71" i="2" s="1"/>
  <c r="S70" i="2" l="1"/>
  <c r="T70" i="2" s="1"/>
  <c r="L70" i="2"/>
  <c r="M70" i="2" s="1"/>
  <c r="E70" i="2"/>
  <c r="F70" i="2" s="1"/>
  <c r="S69" i="2" l="1"/>
  <c r="T69" i="2" s="1"/>
  <c r="L69" i="2"/>
  <c r="M69" i="2" s="1"/>
  <c r="E69" i="2"/>
  <c r="F69" i="2" s="1"/>
  <c r="N48" i="1" l="1"/>
  <c r="N47" i="1"/>
  <c r="N46" i="1"/>
  <c r="S68" i="2" l="1"/>
  <c r="T68" i="2" s="1"/>
  <c r="L68" i="2"/>
  <c r="M68" i="2" s="1"/>
  <c r="E68" i="2"/>
  <c r="F68" i="2" s="1"/>
  <c r="S67" i="2" l="1"/>
  <c r="T67" i="2" s="1"/>
  <c r="L67" i="2"/>
  <c r="M67" i="2" s="1"/>
  <c r="E67" i="2"/>
  <c r="F67" i="2" s="1"/>
  <c r="S66" i="2" l="1"/>
  <c r="T66" i="2" s="1"/>
  <c r="L66" i="2"/>
  <c r="M66" i="2" s="1"/>
  <c r="E66" i="2"/>
  <c r="F66" i="2" s="1"/>
  <c r="S65" i="2" l="1"/>
  <c r="T65" i="2" s="1"/>
  <c r="L65" i="2"/>
  <c r="M65" i="2" s="1"/>
  <c r="E65" i="2"/>
  <c r="F65" i="2" s="1"/>
  <c r="S64" i="2" l="1"/>
  <c r="T64" i="2" s="1"/>
  <c r="L64" i="2"/>
  <c r="M64" i="2" s="1"/>
  <c r="E64" i="2"/>
  <c r="F64" i="2" s="1"/>
  <c r="S63" i="2" l="1"/>
  <c r="T63" i="2" s="1"/>
  <c r="L63" i="2"/>
  <c r="M63" i="2" s="1"/>
  <c r="E63" i="2"/>
  <c r="F63" i="2" s="1"/>
  <c r="S62" i="2" l="1"/>
  <c r="L62" i="2"/>
  <c r="M62" i="2" s="1"/>
  <c r="E62" i="2"/>
  <c r="F62" i="2" s="1"/>
  <c r="T62" i="2" l="1"/>
  <c r="S61" i="2"/>
  <c r="T61" i="2" s="1"/>
  <c r="L61" i="2"/>
  <c r="M61" i="2" s="1"/>
  <c r="E61" i="2"/>
  <c r="F61" i="2" s="1"/>
  <c r="S60" i="2" l="1"/>
  <c r="T60" i="2" s="1"/>
  <c r="L60" i="2"/>
  <c r="M60" i="2" s="1"/>
  <c r="E60" i="2"/>
  <c r="F60" i="2" s="1"/>
  <c r="S59" i="2" l="1"/>
  <c r="T59" i="2" s="1"/>
  <c r="L59" i="2"/>
  <c r="M59" i="2" s="1"/>
  <c r="E59" i="2"/>
  <c r="F59" i="2" s="1"/>
  <c r="S58" i="2" l="1"/>
  <c r="T58" i="2" s="1"/>
  <c r="L58" i="2"/>
  <c r="M58" i="2" s="1"/>
  <c r="E58" i="2"/>
  <c r="F58" i="2" s="1"/>
  <c r="S57" i="2" l="1"/>
  <c r="T57" i="2" s="1"/>
  <c r="L57" i="2"/>
  <c r="M57" i="2" s="1"/>
  <c r="E57" i="2"/>
  <c r="F57" i="2" s="1"/>
  <c r="M7" i="4" l="1"/>
  <c r="AB7" i="4" s="1"/>
  <c r="M8" i="4"/>
  <c r="AB8" i="4" s="1"/>
  <c r="L56" i="2"/>
  <c r="M56" i="2" s="1"/>
  <c r="E56" i="2"/>
  <c r="F56" i="2" s="1"/>
  <c r="S56" i="2"/>
  <c r="T56" i="2" s="1"/>
  <c r="S54" i="2" l="1"/>
  <c r="T54" i="2" s="1"/>
  <c r="L54" i="2"/>
  <c r="M54" i="2" s="1"/>
  <c r="E54" i="2"/>
  <c r="F54" i="2" s="1"/>
  <c r="E55" i="2" l="1"/>
  <c r="F55" i="2" s="1"/>
  <c r="L55" i="2"/>
  <c r="M55" i="2" s="1"/>
  <c r="S55" i="2"/>
  <c r="T55" i="2" s="1"/>
  <c r="T53" i="2" l="1"/>
  <c r="L53" i="2"/>
  <c r="M53" i="2" s="1"/>
  <c r="E53" i="2"/>
  <c r="F53" i="2" s="1"/>
  <c r="E52" i="2" l="1"/>
  <c r="F52" i="2" s="1"/>
  <c r="L52" i="2"/>
  <c r="M52" i="2" s="1"/>
  <c r="T52" i="2"/>
  <c r="E51" i="2" l="1"/>
  <c r="F51" i="2" s="1"/>
  <c r="S51" i="2"/>
  <c r="T51" i="2" s="1"/>
  <c r="L51" i="2"/>
  <c r="M51" i="2" s="1"/>
  <c r="N42" i="1"/>
  <c r="S50" i="2" l="1"/>
  <c r="L50" i="2"/>
  <c r="E50" i="2"/>
  <c r="F50" i="2" l="1"/>
  <c r="M50" i="2"/>
  <c r="T50" i="2"/>
  <c r="E49" i="2"/>
  <c r="F49" i="2" s="1"/>
  <c r="L49" i="2"/>
  <c r="M49" i="2" s="1"/>
  <c r="S49" i="2"/>
  <c r="T49" i="2" s="1"/>
  <c r="S47" i="2" l="1"/>
  <c r="T47" i="2" s="1"/>
  <c r="L47" i="2"/>
  <c r="M47" i="2" s="1"/>
  <c r="E47" i="2"/>
  <c r="F47" i="2" s="1"/>
  <c r="S48" i="2" l="1"/>
  <c r="T48" i="2" s="1"/>
  <c r="S46" i="2"/>
  <c r="T46" i="2" s="1"/>
  <c r="S45" i="2"/>
  <c r="T45" i="2" s="1"/>
  <c r="S44" i="2"/>
  <c r="T44" i="2" s="1"/>
  <c r="S43" i="2"/>
  <c r="T43" i="2" s="1"/>
  <c r="S42" i="2"/>
  <c r="T42" i="2" s="1"/>
  <c r="S41" i="2"/>
  <c r="T41" i="2" s="1"/>
  <c r="S40" i="2"/>
  <c r="T40" i="2" s="1"/>
  <c r="S39" i="2"/>
  <c r="T39" i="2" s="1"/>
  <c r="S38" i="2"/>
  <c r="T38" i="2" s="1"/>
  <c r="S37" i="2"/>
  <c r="T37" i="2" s="1"/>
  <c r="L48" i="2"/>
  <c r="M48" i="2" s="1"/>
  <c r="L46" i="2"/>
  <c r="M46" i="2" s="1"/>
  <c r="L45" i="2"/>
  <c r="M45" i="2" s="1"/>
  <c r="L44" i="2"/>
  <c r="M44" i="2" s="1"/>
  <c r="L43" i="2"/>
  <c r="M43" i="2" s="1"/>
  <c r="L42" i="2"/>
  <c r="M42" i="2" s="1"/>
  <c r="L41" i="2"/>
  <c r="M41" i="2" s="1"/>
  <c r="L40" i="2"/>
  <c r="M40" i="2" s="1"/>
  <c r="L39" i="2"/>
  <c r="M39" i="2" s="1"/>
  <c r="L38" i="2"/>
  <c r="M38" i="2" s="1"/>
  <c r="L37" i="2"/>
  <c r="M37" i="2" s="1"/>
  <c r="E48" i="2"/>
  <c r="F48" i="2" s="1"/>
  <c r="E46" i="2"/>
  <c r="F46" i="2" s="1"/>
  <c r="E45" i="2"/>
  <c r="F45" i="2" s="1"/>
  <c r="E44" i="2"/>
  <c r="F44" i="2" s="1"/>
  <c r="E43" i="2"/>
  <c r="F43" i="2" s="1"/>
  <c r="E42" i="2"/>
  <c r="F42" i="2" s="1"/>
  <c r="E41" i="2"/>
  <c r="F41" i="2" s="1"/>
  <c r="E40" i="2"/>
  <c r="F40" i="2" s="1"/>
  <c r="E39" i="2"/>
  <c r="F39" i="2" s="1"/>
  <c r="E38" i="2"/>
  <c r="F38" i="2" s="1"/>
  <c r="E37" i="2"/>
  <c r="F37" i="2" s="1"/>
  <c r="N44" i="1" l="1"/>
  <c r="N43" i="1"/>
  <c r="O45" i="2" l="1"/>
  <c r="H45" i="2"/>
  <c r="S36" i="2" l="1"/>
  <c r="S35" i="2"/>
  <c r="S34" i="2"/>
  <c r="S33" i="2"/>
  <c r="S32" i="2"/>
  <c r="L36" i="2"/>
  <c r="L35" i="2"/>
  <c r="L34" i="2"/>
  <c r="L33" i="2"/>
  <c r="L32" i="2"/>
  <c r="E36" i="2"/>
  <c r="E35" i="2"/>
  <c r="E34" i="2"/>
  <c r="E33" i="2"/>
  <c r="E32" i="2"/>
  <c r="O43" i="2"/>
  <c r="H43" i="2"/>
  <c r="O42" i="2" l="1"/>
  <c r="H42" i="2"/>
  <c r="O41" i="2" l="1"/>
  <c r="H41" i="2"/>
  <c r="O44" i="2" l="1"/>
  <c r="H44" i="2"/>
  <c r="O39" i="2" l="1"/>
  <c r="H39" i="2"/>
  <c r="O38" i="2" l="1"/>
  <c r="H38" i="2"/>
  <c r="T9" i="2" l="1"/>
  <c r="M9" i="2"/>
  <c r="E9" i="2"/>
  <c r="F9" i="2" s="1"/>
  <c r="O37" i="2" l="1"/>
  <c r="H37" i="2"/>
  <c r="T36" i="2" l="1"/>
  <c r="O36" i="2"/>
  <c r="M36" i="2"/>
  <c r="H36" i="2"/>
  <c r="F36" i="2"/>
  <c r="O40" i="2" l="1"/>
  <c r="H40" i="2"/>
  <c r="T34" i="2" l="1"/>
  <c r="O34" i="2"/>
  <c r="M34" i="2"/>
  <c r="H34" i="2"/>
  <c r="F34" i="2"/>
  <c r="N40" i="1" l="1"/>
  <c r="N39" i="1"/>
  <c r="N38" i="1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5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5" i="2"/>
  <c r="T33" i="2"/>
  <c r="M33" i="2"/>
  <c r="F33" i="2"/>
  <c r="N34" i="1" l="1"/>
  <c r="N30" i="1"/>
  <c r="T35" i="2" l="1"/>
  <c r="M35" i="2"/>
  <c r="F35" i="2"/>
  <c r="N32" i="1" l="1"/>
  <c r="N31" i="1"/>
  <c r="E31" i="2" l="1"/>
  <c r="F31" i="2" s="1"/>
  <c r="L31" i="2"/>
  <c r="M31" i="2" s="1"/>
  <c r="S31" i="2"/>
  <c r="T31" i="2" s="1"/>
  <c r="F32" i="2"/>
  <c r="M32" i="2"/>
  <c r="T32" i="2"/>
  <c r="E30" i="2" l="1"/>
  <c r="S29" i="2"/>
  <c r="T29" i="2" s="1"/>
  <c r="L29" i="2"/>
  <c r="M29" i="2" s="1"/>
  <c r="E29" i="2"/>
  <c r="F29" i="2" s="1"/>
  <c r="S30" i="2" l="1"/>
  <c r="L30" i="2"/>
  <c r="T30" i="2" l="1"/>
  <c r="M30" i="2"/>
  <c r="F30" i="2"/>
  <c r="E26" i="2" l="1"/>
  <c r="E27" i="2"/>
  <c r="E28" i="2"/>
  <c r="F28" i="2" s="1"/>
  <c r="S26" i="2"/>
  <c r="S27" i="2"/>
  <c r="S28" i="2"/>
  <c r="T28" i="2" s="1"/>
  <c r="L26" i="2"/>
  <c r="L27" i="2"/>
  <c r="L28" i="2"/>
  <c r="M28" i="2" s="1"/>
  <c r="T26" i="2" l="1"/>
  <c r="T27" i="2"/>
  <c r="M26" i="2"/>
  <c r="M27" i="2"/>
  <c r="S22" i="2"/>
  <c r="S23" i="2"/>
  <c r="S24" i="2"/>
  <c r="S25" i="2"/>
  <c r="L19" i="2"/>
  <c r="L20" i="2"/>
  <c r="L21" i="2"/>
  <c r="L22" i="2"/>
  <c r="L23" i="2"/>
  <c r="L24" i="2"/>
  <c r="L25" i="2"/>
  <c r="E24" i="2"/>
  <c r="E25" i="2"/>
  <c r="F26" i="2"/>
  <c r="F27" i="2"/>
  <c r="T25" i="2" l="1"/>
  <c r="M25" i="2"/>
  <c r="F25" i="2"/>
  <c r="T23" i="2" l="1"/>
  <c r="T24" i="2"/>
  <c r="M23" i="2"/>
  <c r="E22" i="2"/>
  <c r="E23" i="2"/>
  <c r="F23" i="2" s="1"/>
  <c r="F24" i="2"/>
  <c r="M24" i="2" l="1"/>
  <c r="T22" i="2"/>
  <c r="M22" i="2"/>
  <c r="F22" i="2"/>
  <c r="N36" i="1" l="1"/>
  <c r="N35" i="1"/>
  <c r="E21" i="2" l="1"/>
  <c r="F21" i="2" s="1"/>
  <c r="M21" i="2"/>
  <c r="S21" i="2"/>
  <c r="T21" i="2" s="1"/>
  <c r="S10" i="2" l="1"/>
  <c r="S11" i="2"/>
  <c r="S12" i="2"/>
  <c r="S13" i="2"/>
  <c r="S14" i="2"/>
  <c r="S15" i="2"/>
  <c r="S16" i="2"/>
  <c r="S17" i="2"/>
  <c r="S18" i="2"/>
  <c r="S19" i="2"/>
  <c r="S20" i="2"/>
  <c r="T20" i="2" s="1"/>
  <c r="L10" i="2"/>
  <c r="L11" i="2"/>
  <c r="L12" i="2"/>
  <c r="L13" i="2"/>
  <c r="L14" i="2"/>
  <c r="L15" i="2"/>
  <c r="L16" i="2"/>
  <c r="L17" i="2"/>
  <c r="L18" i="2"/>
  <c r="E10" i="2"/>
  <c r="E11" i="2"/>
  <c r="E12" i="2"/>
  <c r="E13" i="2"/>
  <c r="E14" i="2"/>
  <c r="E15" i="2"/>
  <c r="E16" i="2"/>
  <c r="E17" i="2"/>
  <c r="E18" i="2"/>
  <c r="E19" i="2"/>
  <c r="E20" i="2"/>
  <c r="F20" i="2" s="1"/>
  <c r="M20" i="2"/>
  <c r="N28" i="1" l="1"/>
  <c r="N27" i="1"/>
  <c r="N26" i="1"/>
  <c r="T18" i="2"/>
  <c r="M18" i="2"/>
  <c r="F18" i="2"/>
  <c r="T17" i="2" l="1"/>
  <c r="M17" i="2"/>
  <c r="F17" i="2"/>
  <c r="T16" i="2" l="1"/>
  <c r="M16" i="2"/>
  <c r="F16" i="2"/>
  <c r="T14" i="2" l="1"/>
  <c r="M14" i="2"/>
  <c r="F14" i="2"/>
  <c r="F15" i="2"/>
  <c r="M15" i="2"/>
  <c r="T15" i="2"/>
  <c r="T13" i="2" l="1"/>
  <c r="M13" i="2"/>
  <c r="F13" i="2"/>
  <c r="T12" i="2" l="1"/>
  <c r="M12" i="2"/>
  <c r="F12" i="2"/>
  <c r="F11" i="2" l="1"/>
  <c r="F19" i="2"/>
  <c r="T10" i="2"/>
  <c r="M10" i="2"/>
  <c r="F10" i="2"/>
  <c r="N22" i="1" l="1"/>
  <c r="T11" i="2"/>
  <c r="M11" i="2"/>
  <c r="M19" i="2"/>
  <c r="T19" i="2"/>
  <c r="N24" i="1"/>
  <c r="N23" i="1"/>
  <c r="N20" i="1"/>
  <c r="N19" i="1"/>
  <c r="N18" i="1"/>
  <c r="N14" i="1"/>
  <c r="N12" i="1"/>
  <c r="N11" i="1"/>
  <c r="N10" i="1"/>
  <c r="N8" i="1"/>
  <c r="N7" i="1"/>
  <c r="N6" i="1"/>
</calcChain>
</file>

<file path=xl/sharedStrings.xml><?xml version="1.0" encoding="utf-8"?>
<sst xmlns="http://schemas.openxmlformats.org/spreadsheetml/2006/main" count="137" uniqueCount="74">
  <si>
    <t>ITALIA - CONSUMI MENSILI DI CARBURANTE</t>
  </si>
  <si>
    <t>ITALY - MONTHLY FUEL CONSUMPTION</t>
  </si>
  <si>
    <t>- .000/ton</t>
  </si>
  <si>
    <t>Gen/Jan</t>
  </si>
  <si>
    <t>Feb/Feb</t>
  </si>
  <si>
    <t>Mar/Mar</t>
  </si>
  <si>
    <t>Apr/Apr</t>
  </si>
  <si>
    <t>Mag/May</t>
  </si>
  <si>
    <t>Giu/Jun</t>
  </si>
  <si>
    <t>Lug/Jul</t>
  </si>
  <si>
    <t>Ago/Aug</t>
  </si>
  <si>
    <t>Set/Sept</t>
  </si>
  <si>
    <t>Ott/Oct</t>
  </si>
  <si>
    <t>Nov/Nov</t>
  </si>
  <si>
    <t>Dic/Dec</t>
  </si>
  <si>
    <t>TOTALE</t>
  </si>
  <si>
    <t xml:space="preserve">Anno 2009 </t>
  </si>
  <si>
    <t>Anno 2010</t>
  </si>
  <si>
    <t>Iva</t>
  </si>
  <si>
    <t>Accisa</t>
  </si>
  <si>
    <t>GPL</t>
  </si>
  <si>
    <t>Prezzo Industriale</t>
  </si>
  <si>
    <t>Prezzo al Consumo</t>
  </si>
  <si>
    <t>ITALIA - ANDAMENTO MENSILE DEL PREZZO DEI CARBURANTI ALLA POMPA (€/000 L)</t>
  </si>
  <si>
    <t>ITALY - FUEL PRICE MONTHLY TREND (€/000 L)</t>
  </si>
  <si>
    <t>BENZINA SENZA PIOMBO</t>
  </si>
  <si>
    <t>GASOLIO AUTO</t>
  </si>
  <si>
    <t>Mese</t>
  </si>
  <si>
    <t>Incidenza fiscale %</t>
  </si>
  <si>
    <t>Anno 2013</t>
  </si>
  <si>
    <t>Anno 2012</t>
  </si>
  <si>
    <t>Anno 2011</t>
  </si>
  <si>
    <t>dic-15</t>
  </si>
  <si>
    <t>Anno 2014</t>
  </si>
  <si>
    <t>Benzina</t>
  </si>
  <si>
    <t>ITALIA - CONSUMI ANNUALI DI CARBURANTE</t>
  </si>
  <si>
    <r>
      <t>Benzina/</t>
    </r>
    <r>
      <rPr>
        <i/>
        <sz val="9"/>
        <color theme="3"/>
        <rFont val="Trebuchet MS"/>
        <family val="2"/>
      </rPr>
      <t>Petrol</t>
    </r>
  </si>
  <si>
    <r>
      <t>Gasolio/</t>
    </r>
    <r>
      <rPr>
        <i/>
        <sz val="9"/>
        <color theme="3"/>
        <rFont val="Trebuchet MS"/>
        <family val="2"/>
      </rPr>
      <t>Diesel</t>
    </r>
  </si>
  <si>
    <r>
      <t>GPL/</t>
    </r>
    <r>
      <rPr>
        <b/>
        <i/>
        <sz val="9"/>
        <color theme="3"/>
        <rFont val="Trebuchet MS"/>
        <family val="2"/>
      </rPr>
      <t>LPG</t>
    </r>
  </si>
  <si>
    <t>gen-16</t>
  </si>
  <si>
    <t>gen-17</t>
  </si>
  <si>
    <t>feb-17</t>
  </si>
  <si>
    <t>Anno 2015</t>
  </si>
  <si>
    <t>mar-17</t>
  </si>
  <si>
    <t>apr-17</t>
  </si>
  <si>
    <t>mag-17</t>
  </si>
  <si>
    <t>giu-17</t>
  </si>
  <si>
    <t>lug-17</t>
  </si>
  <si>
    <t>ago-17</t>
  </si>
  <si>
    <t>set-17</t>
  </si>
  <si>
    <t>ott-17</t>
  </si>
  <si>
    <t>nov-17</t>
  </si>
  <si>
    <t>dic-17</t>
  </si>
  <si>
    <t>Benzina/Petrol</t>
  </si>
  <si>
    <t>Gasolio/Diesel</t>
  </si>
  <si>
    <t>GPL/LPG</t>
  </si>
  <si>
    <t>Anno 2017</t>
  </si>
  <si>
    <t>Anno 2018</t>
  </si>
  <si>
    <t>Anno 2016</t>
  </si>
  <si>
    <t>Numeri Indice (Anno 2010=base 100)</t>
  </si>
  <si>
    <t>CONSUMI DI CARBURANTE</t>
  </si>
  <si>
    <t>NUMERI INDICE, Anno base 2010</t>
  </si>
  <si>
    <t>Anno 2019</t>
  </si>
  <si>
    <t>Anno 2020</t>
  </si>
  <si>
    <t>Anno 2021</t>
  </si>
  <si>
    <t>Anno 2022</t>
  </si>
  <si>
    <t>/ dati provvisori</t>
  </si>
  <si>
    <r>
      <t xml:space="preserve">I valori indicati sono espressi in </t>
    </r>
    <r>
      <rPr>
        <b/>
        <sz val="11"/>
        <color theme="3"/>
        <rFont val="Calibri"/>
        <family val="2"/>
        <scheme val="minor"/>
      </rPr>
      <t>Euro per 1.000 litri</t>
    </r>
    <r>
      <rPr>
        <sz val="11"/>
        <color theme="3"/>
        <rFont val="Calibri"/>
        <family val="2"/>
        <scheme val="minor"/>
      </rPr>
      <t>.</t>
    </r>
  </si>
  <si>
    <t>DIESEL</t>
  </si>
  <si>
    <t>BENZINA</t>
  </si>
  <si>
    <t>Diesel</t>
  </si>
  <si>
    <t>Anno 2023</t>
  </si>
  <si>
    <t>Anno 2024</t>
  </si>
  <si>
    <t>Var 2024/2023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</si>
</sst>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%"/>
    <numFmt numFmtId="165" formatCode="[$-410]mmm\-yy;@"/>
    <numFmt numFmtId="166" formatCode="0.0"/>
    <numFmt numFmtId="167" formatCode="_-* #,##0_-;\-* #,##0_-;_-* &quot;-&quot;??_-;_-@_-"/>
  </numFmts>
  <fonts count="2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color theme="3"/>
      <name val="Trebuchet MS"/>
      <family val="2"/>
    </font>
    <font>
      <i/>
      <sz val="10"/>
      <color theme="3"/>
      <name val="Trebuchet MS"/>
      <family val="2"/>
    </font>
    <font>
      <sz val="10"/>
      <color theme="3"/>
      <name val="Trebuchet MS"/>
      <family val="2"/>
    </font>
    <font>
      <sz val="11"/>
      <color theme="3"/>
      <name val="Calibri"/>
      <family val="2"/>
      <scheme val="minor"/>
    </font>
    <font>
      <b/>
      <sz val="9"/>
      <color theme="3"/>
      <name val="Trebuchet MS"/>
      <family val="2"/>
    </font>
    <font>
      <i/>
      <sz val="9"/>
      <color theme="3"/>
      <name val="Trebuchet MS"/>
      <family val="2"/>
    </font>
    <font>
      <sz val="9"/>
      <color theme="3"/>
      <name val="Trebuchet MS"/>
      <family val="2"/>
    </font>
    <font>
      <b/>
      <i/>
      <sz val="9"/>
      <color theme="3"/>
      <name val="Trebuchet MS"/>
      <family val="2"/>
    </font>
    <font>
      <sz val="8"/>
      <color theme="3"/>
      <name val="Trebuchet MS"/>
      <family val="2"/>
    </font>
    <font>
      <sz val="11"/>
      <color theme="1"/>
      <name val="Calibri"/>
      <family val="2"/>
      <scheme val="minor"/>
    </font>
    <font>
      <b/>
      <sz val="14"/>
      <color theme="3"/>
      <name val="Trebuchet MS"/>
      <family val="2"/>
    </font>
    <font>
      <b/>
      <sz val="11"/>
      <color theme="3"/>
      <name val="Calibri"/>
      <family val="2"/>
      <scheme val="minor"/>
    </font>
    <font>
      <b/>
      <sz val="7"/>
      <color theme="3"/>
      <name val="Verdana"/>
      <family val="2"/>
    </font>
    <font>
      <sz val="7"/>
      <color theme="3"/>
      <name val="Verdana"/>
      <family val="2"/>
    </font>
    <font>
      <i/>
      <sz val="9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rebuchet MS"/>
      <family val="2"/>
    </font>
    <font>
      <sz val="10"/>
      <color rgb="FFFF0000"/>
      <name val="Trebuchet MS"/>
      <family val="2"/>
    </font>
    <font>
      <sz val="10"/>
      <name val="MS Sans Serif"/>
      <family val="2"/>
    </font>
    <font>
      <i/>
      <sz val="11"/>
      <color theme="3"/>
      <name val="Calibri"/>
      <family val="2"/>
      <scheme val="minor"/>
    </font>
    <font>
      <sz val="11"/>
      <color theme="3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BFAF7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9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</cellStyleXfs>
  <cellXfs count="80">
    <xf numFmtId="0" fontId="0" fillId="0" borderId="0" xfId="0"/>
    <xf numFmtId="0" fontId="3" fillId="0" borderId="0" xfId="1" applyFont="1"/>
    <xf numFmtId="0" fontId="4" fillId="0" borderId="0" xfId="1" applyFont="1"/>
    <xf numFmtId="0" fontId="3" fillId="0" borderId="0" xfId="1" quotePrefix="1" applyFont="1" applyAlignment="1">
      <alignment vertical="center"/>
    </xf>
    <xf numFmtId="0" fontId="5" fillId="0" borderId="0" xfId="1" applyFont="1"/>
    <xf numFmtId="0" fontId="6" fillId="0" borderId="0" xfId="0" applyFont="1"/>
    <xf numFmtId="0" fontId="7" fillId="2" borderId="1" xfId="1" applyFont="1" applyFill="1" applyBorder="1" applyAlignment="1">
      <alignment horizontal="center" wrapText="1"/>
    </xf>
    <xf numFmtId="3" fontId="9" fillId="0" borderId="1" xfId="1" applyNumberFormat="1" applyFont="1" applyBorder="1" applyAlignment="1" applyProtection="1">
      <alignment horizontal="right" vertical="center"/>
      <protection locked="0"/>
    </xf>
    <xf numFmtId="3" fontId="7" fillId="0" borderId="1" xfId="1" applyNumberFormat="1" applyFont="1" applyBorder="1" applyAlignment="1" applyProtection="1">
      <alignment horizontal="right" vertical="center"/>
      <protection locked="0"/>
    </xf>
    <xf numFmtId="3" fontId="9" fillId="0" borderId="1" xfId="1" applyNumberFormat="1" applyFont="1" applyBorder="1" applyAlignment="1">
      <alignment horizontal="right" vertical="center"/>
    </xf>
    <xf numFmtId="3" fontId="7" fillId="0" borderId="2" xfId="1" applyNumberFormat="1" applyFont="1" applyBorder="1" applyAlignment="1">
      <alignment horizontal="right" wrapText="1"/>
    </xf>
    <xf numFmtId="3" fontId="7" fillId="0" borderId="2" xfId="1" applyNumberFormat="1" applyFont="1" applyBorder="1" applyAlignment="1">
      <alignment horizontal="right"/>
    </xf>
    <xf numFmtId="3" fontId="9" fillId="0" borderId="1" xfId="1" applyNumberFormat="1" applyFont="1" applyBorder="1" applyAlignment="1">
      <alignment horizontal="right"/>
    </xf>
    <xf numFmtId="3" fontId="9" fillId="0" borderId="3" xfId="1" applyNumberFormat="1" applyFont="1" applyBorder="1" applyAlignment="1">
      <alignment horizontal="right"/>
    </xf>
    <xf numFmtId="3" fontId="7" fillId="0" borderId="3" xfId="1" applyNumberFormat="1" applyFont="1" applyBorder="1" applyAlignment="1" applyProtection="1">
      <alignment horizontal="right" vertical="center"/>
      <protection locked="0"/>
    </xf>
    <xf numFmtId="3" fontId="7" fillId="0" borderId="1" xfId="1" applyNumberFormat="1" applyFont="1" applyBorder="1" applyAlignment="1">
      <alignment horizontal="right" wrapText="1"/>
    </xf>
    <xf numFmtId="3" fontId="7" fillId="0" borderId="1" xfId="1" applyNumberFormat="1" applyFont="1" applyBorder="1" applyAlignment="1">
      <alignment horizontal="right"/>
    </xf>
    <xf numFmtId="3" fontId="8" fillId="0" borderId="1" xfId="1" applyNumberFormat="1" applyFont="1" applyBorder="1" applyAlignment="1">
      <alignment horizontal="right"/>
    </xf>
    <xf numFmtId="3" fontId="10" fillId="0" borderId="1" xfId="1" applyNumberFormat="1" applyFont="1" applyBorder="1" applyAlignment="1" applyProtection="1">
      <alignment horizontal="right" vertical="center"/>
      <protection locked="0"/>
    </xf>
    <xf numFmtId="3" fontId="8" fillId="0" borderId="3" xfId="1" applyNumberFormat="1" applyFont="1" applyBorder="1" applyAlignment="1">
      <alignment horizontal="right"/>
    </xf>
    <xf numFmtId="3" fontId="10" fillId="0" borderId="3" xfId="1" applyNumberFormat="1" applyFont="1" applyBorder="1" applyAlignment="1" applyProtection="1">
      <alignment horizontal="right" vertical="center"/>
      <protection locked="0"/>
    </xf>
    <xf numFmtId="0" fontId="11" fillId="0" borderId="0" xfId="1" applyFont="1" applyAlignment="1">
      <alignment horizontal="right"/>
    </xf>
    <xf numFmtId="166" fontId="6" fillId="0" borderId="0" xfId="0" applyNumberFormat="1" applyFont="1"/>
    <xf numFmtId="3" fontId="6" fillId="0" borderId="0" xfId="0" applyNumberFormat="1" applyFont="1"/>
    <xf numFmtId="1" fontId="6" fillId="0" borderId="0" xfId="0" applyNumberFormat="1" applyFont="1"/>
    <xf numFmtId="0" fontId="13" fillId="0" borderId="0" xfId="1" applyFont="1"/>
    <xf numFmtId="0" fontId="9" fillId="0" borderId="0" xfId="0" applyFont="1"/>
    <xf numFmtId="2" fontId="9" fillId="2" borderId="4" xfId="0" applyNumberFormat="1" applyFont="1" applyFill="1" applyBorder="1" applyAlignment="1">
      <alignment horizontal="right" wrapText="1"/>
    </xf>
    <xf numFmtId="0" fontId="15" fillId="3" borderId="0" xfId="0" applyFont="1" applyFill="1" applyAlignment="1">
      <alignment vertical="center" wrapText="1"/>
    </xf>
    <xf numFmtId="0" fontId="16" fillId="3" borderId="0" xfId="0" applyFont="1" applyFill="1" applyAlignment="1">
      <alignment vertical="center" wrapText="1"/>
    </xf>
    <xf numFmtId="4" fontId="16" fillId="3" borderId="0" xfId="0" applyNumberFormat="1" applyFont="1" applyFill="1" applyAlignment="1">
      <alignment vertical="center" wrapText="1"/>
    </xf>
    <xf numFmtId="165" fontId="5" fillId="5" borderId="7" xfId="0" applyNumberFormat="1" applyFont="1" applyFill="1" applyBorder="1" applyAlignment="1">
      <alignment horizontal="left"/>
    </xf>
    <xf numFmtId="165" fontId="5" fillId="5" borderId="7" xfId="0" quotePrefix="1" applyNumberFormat="1" applyFont="1" applyFill="1" applyBorder="1" applyAlignment="1">
      <alignment horizontal="left"/>
    </xf>
    <xf numFmtId="165" fontId="5" fillId="5" borderId="4" xfId="0" quotePrefix="1" applyNumberFormat="1" applyFont="1" applyFill="1" applyBorder="1" applyAlignment="1">
      <alignment horizontal="left"/>
    </xf>
    <xf numFmtId="0" fontId="6" fillId="0" borderId="6" xfId="0" applyFont="1" applyBorder="1"/>
    <xf numFmtId="0" fontId="9" fillId="0" borderId="5" xfId="0" applyFont="1" applyBorder="1"/>
    <xf numFmtId="167" fontId="9" fillId="0" borderId="4" xfId="3" applyNumberFormat="1" applyFont="1" applyBorder="1" applyAlignment="1" applyProtection="1">
      <alignment horizontal="right" vertical="center"/>
      <protection locked="0"/>
    </xf>
    <xf numFmtId="167" fontId="9" fillId="0" borderId="4" xfId="3" applyNumberFormat="1" applyFont="1" applyBorder="1"/>
    <xf numFmtId="0" fontId="9" fillId="5" borderId="4" xfId="0" applyFont="1" applyFill="1" applyBorder="1"/>
    <xf numFmtId="3" fontId="9" fillId="6" borderId="4" xfId="1" applyNumberFormat="1" applyFont="1" applyFill="1" applyBorder="1" applyAlignment="1" applyProtection="1">
      <alignment horizontal="right" vertical="center"/>
      <protection locked="0"/>
    </xf>
    <xf numFmtId="0" fontId="7" fillId="4" borderId="4" xfId="1" applyFont="1" applyFill="1" applyBorder="1" applyAlignment="1">
      <alignment horizontal="center"/>
    </xf>
    <xf numFmtId="0" fontId="7" fillId="4" borderId="4" xfId="1" applyFont="1" applyFill="1" applyBorder="1" applyAlignment="1">
      <alignment horizontal="center" wrapText="1"/>
    </xf>
    <xf numFmtId="0" fontId="7" fillId="4" borderId="2" xfId="1" applyFont="1" applyFill="1" applyBorder="1" applyAlignment="1">
      <alignment horizontal="left"/>
    </xf>
    <xf numFmtId="0" fontId="7" fillId="4" borderId="1" xfId="1" applyFont="1" applyFill="1" applyBorder="1" applyAlignment="1">
      <alignment horizontal="left" indent="1"/>
    </xf>
    <xf numFmtId="0" fontId="7" fillId="4" borderId="3" xfId="1" applyFont="1" applyFill="1" applyBorder="1" applyAlignment="1">
      <alignment horizontal="left" indent="1"/>
    </xf>
    <xf numFmtId="0" fontId="7" fillId="4" borderId="1" xfId="1" applyFont="1" applyFill="1" applyBorder="1" applyAlignment="1">
      <alignment horizontal="left"/>
    </xf>
    <xf numFmtId="4" fontId="9" fillId="2" borderId="4" xfId="0" applyNumberFormat="1" applyFont="1" applyFill="1" applyBorder="1" applyAlignment="1">
      <alignment horizontal="right" wrapText="1"/>
    </xf>
    <xf numFmtId="1" fontId="5" fillId="0" borderId="0" xfId="1" applyNumberFormat="1" applyFont="1"/>
    <xf numFmtId="166" fontId="5" fillId="0" borderId="0" xfId="1" applyNumberFormat="1" applyFont="1"/>
    <xf numFmtId="0" fontId="17" fillId="0" borderId="0" xfId="0" applyFont="1"/>
    <xf numFmtId="3" fontId="7" fillId="0" borderId="2" xfId="1" applyNumberFormat="1" applyFont="1" applyBorder="1" applyAlignment="1" applyProtection="1">
      <alignment horizontal="right" vertical="center"/>
      <protection locked="0"/>
    </xf>
    <xf numFmtId="0" fontId="19" fillId="0" borderId="0" xfId="0" applyFont="1"/>
    <xf numFmtId="0" fontId="20" fillId="0" borderId="0" xfId="1" applyFont="1"/>
    <xf numFmtId="0" fontId="18" fillId="0" borderId="0" xfId="0" applyFont="1"/>
    <xf numFmtId="164" fontId="6" fillId="0" borderId="0" xfId="2" applyNumberFormat="1" applyFont="1"/>
    <xf numFmtId="164" fontId="15" fillId="3" borderId="0" xfId="2" applyNumberFormat="1" applyFont="1" applyFill="1" applyAlignment="1">
      <alignment vertical="center" wrapText="1"/>
    </xf>
    <xf numFmtId="164" fontId="16" fillId="3" borderId="0" xfId="2" applyNumberFormat="1" applyFont="1" applyFill="1" applyAlignment="1">
      <alignment vertical="center" wrapText="1"/>
    </xf>
    <xf numFmtId="0" fontId="6" fillId="0" borderId="0" xfId="0" applyFont="1" applyAlignment="1">
      <alignment horizontal="center"/>
    </xf>
    <xf numFmtId="0" fontId="7" fillId="5" borderId="4" xfId="0" applyFont="1" applyFill="1" applyBorder="1" applyAlignment="1">
      <alignment horizontal="center"/>
    </xf>
    <xf numFmtId="164" fontId="8" fillId="7" borderId="1" xfId="2" applyNumberFormat="1" applyFont="1" applyFill="1" applyBorder="1" applyAlignment="1">
      <alignment horizontal="right"/>
    </xf>
    <xf numFmtId="164" fontId="8" fillId="7" borderId="3" xfId="2" applyNumberFormat="1" applyFont="1" applyFill="1" applyBorder="1" applyAlignment="1">
      <alignment horizontal="right"/>
    </xf>
    <xf numFmtId="164" fontId="9" fillId="0" borderId="4" xfId="2" applyNumberFormat="1" applyFont="1" applyBorder="1"/>
    <xf numFmtId="0" fontId="7" fillId="4" borderId="2" xfId="1" applyFont="1" applyFill="1" applyBorder="1" applyAlignment="1">
      <alignment horizontal="left" indent="1"/>
    </xf>
    <xf numFmtId="3" fontId="8" fillId="0" borderId="2" xfId="1" applyNumberFormat="1" applyFont="1" applyBorder="1" applyAlignment="1">
      <alignment horizontal="right"/>
    </xf>
    <xf numFmtId="3" fontId="10" fillId="0" borderId="2" xfId="1" applyNumberFormat="1" applyFont="1" applyBorder="1" applyAlignment="1" applyProtection="1">
      <alignment horizontal="right" vertical="center"/>
      <protection locked="0"/>
    </xf>
    <xf numFmtId="0" fontId="22" fillId="0" borderId="0" xfId="0" applyFont="1"/>
    <xf numFmtId="3" fontId="9" fillId="0" borderId="2" xfId="1" applyNumberFormat="1" applyFont="1" applyBorder="1" applyAlignment="1">
      <alignment horizontal="right"/>
    </xf>
    <xf numFmtId="164" fontId="23" fillId="3" borderId="0" xfId="2" applyNumberFormat="1" applyFont="1" applyFill="1" applyAlignment="1">
      <alignment vertical="center" wrapText="1"/>
    </xf>
    <xf numFmtId="0" fontId="0" fillId="8" borderId="0" xfId="0" applyFill="1"/>
    <xf numFmtId="17" fontId="5" fillId="5" borderId="7" xfId="0" quotePrefix="1" applyNumberFormat="1" applyFont="1" applyFill="1" applyBorder="1" applyAlignment="1">
      <alignment horizontal="left"/>
    </xf>
    <xf numFmtId="3" fontId="8" fillId="7" borderId="2" xfId="1" applyNumberFormat="1" applyFont="1" applyFill="1" applyBorder="1" applyAlignment="1">
      <alignment horizontal="right"/>
    </xf>
    <xf numFmtId="3" fontId="10" fillId="7" borderId="2" xfId="1" applyNumberFormat="1" applyFont="1" applyFill="1" applyBorder="1" applyAlignment="1" applyProtection="1">
      <alignment horizontal="right" vertical="center"/>
      <protection locked="0"/>
    </xf>
    <xf numFmtId="0" fontId="7" fillId="5" borderId="4" xfId="0" applyFont="1" applyFill="1" applyBorder="1" applyAlignment="1">
      <alignment horizontal="center"/>
    </xf>
    <xf numFmtId="0" fontId="7" fillId="5" borderId="7" xfId="1" applyFont="1" applyFill="1" applyBorder="1" applyAlignment="1">
      <alignment horizontal="center" wrapText="1"/>
    </xf>
    <xf numFmtId="0" fontId="7" fillId="5" borderId="8" xfId="1" applyFont="1" applyFill="1" applyBorder="1" applyAlignment="1">
      <alignment horizontal="center" wrapText="1"/>
    </xf>
    <xf numFmtId="0" fontId="7" fillId="5" borderId="9" xfId="1" applyFont="1" applyFill="1" applyBorder="1" applyAlignment="1">
      <alignment horizont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1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19" fillId="0" borderId="0" xfId="0" applyFont="1" applyAlignment="1">
      <alignment wrapText="1"/>
    </xf>
  </cellXfs>
  <cellStyles count="6">
    <cellStyle name="Migliaia" xfId="3" builtinId="3"/>
    <cellStyle name="Normale" xfId="0" builtinId="0"/>
    <cellStyle name="Normale 6" xfId="5" xr:uid="{9A0795D1-7B73-4C79-A103-0434CBE397E5}"/>
    <cellStyle name="Normale_Andamento prezzi e consumo carburante" xfId="1" xr:uid="{00000000-0005-0000-0000-000002000000}"/>
    <cellStyle name="Percentuale" xfId="2" builtinId="5"/>
    <cellStyle name="Percentuale 2" xfId="4" xr:uid="{4D2FAF4E-38FB-4C11-9F08-61F9993627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5" Type="http://schemas.openxmlformats.org/officeDocument/2006/relationships/worksheet" Target="worksheets/sheet4.xml"/><Relationship Id="rId10" Type="http://schemas.openxmlformats.org/officeDocument/2006/relationships/calcChain" Target="calcChain.xml"/><Relationship Id="rId4" Type="http://schemas.openxmlformats.org/officeDocument/2006/relationships/chartsheet" Target="chartsheets/sheet1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562596944654182E-2"/>
          <c:y val="0.13446653026639388"/>
          <c:w val="0.9008464215361861"/>
          <c:h val="0.7305059623452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'Consumi annuali carburanti'!$A$6</c:f>
              <c:strCache>
                <c:ptCount val="1"/>
                <c:pt idx="0">
                  <c:v>Benzina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1"/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wordArtVert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'Consumi annuali carburanti'!$Q$5:$AD$5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'Consumi annuali carburanti'!$Q$6:$AD$6</c:f>
              <c:numCache>
                <c:formatCode>#,##0</c:formatCode>
                <c:ptCount val="14"/>
                <c:pt idx="0">
                  <c:v>100</c:v>
                </c:pt>
                <c:pt idx="1">
                  <c:v>94.073480828911798</c:v>
                </c:pt>
                <c:pt idx="2">
                  <c:v>84.012413655020524</c:v>
                </c:pt>
                <c:pt idx="3">
                  <c:v>80.338372209430375</c:v>
                </c:pt>
                <c:pt idx="4">
                  <c:v>79.097006707378114</c:v>
                </c:pt>
                <c:pt idx="5">
                  <c:v>78.306136750425466</c:v>
                </c:pt>
                <c:pt idx="6">
                  <c:v>76.073681049154075</c:v>
                </c:pt>
                <c:pt idx="7">
                  <c:v>73.030333366703374</c:v>
                </c:pt>
                <c:pt idx="8">
                  <c:v>73.390729802783056</c:v>
                </c:pt>
                <c:pt idx="9">
                  <c:v>73.460806887576339</c:v>
                </c:pt>
                <c:pt idx="10">
                  <c:v>57.823605966563221</c:v>
                </c:pt>
                <c:pt idx="11">
                  <c:v>70.617679447392135</c:v>
                </c:pt>
                <c:pt idx="12">
                  <c:v>78.786665331865052</c:v>
                </c:pt>
                <c:pt idx="13">
                  <c:v>81.53969366302934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CC-4283-83C9-AE82DCF05643}"/>
            </c:ext>
          </c:extLst>
        </c:ser>
        <c:ser>
          <c:idx val="1"/>
          <c:order val="1"/>
          <c:tx>
            <c:strRef>
              <c:f>'Consumi annuali carburanti'!$A$7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solidFill>
                <a:schemeClr val="accent2"/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wordArtVert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'Consumi annuali carburanti'!$Q$5:$AD$5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'Consumi annuali carburanti'!$Q$7:$AD$7</c:f>
              <c:numCache>
                <c:formatCode>#,##0</c:formatCode>
                <c:ptCount val="14"/>
                <c:pt idx="0">
                  <c:v>100</c:v>
                </c:pt>
                <c:pt idx="1">
                  <c:v>100.86285016350813</c:v>
                </c:pt>
                <c:pt idx="2">
                  <c:v>90.398329459044163</c:v>
                </c:pt>
                <c:pt idx="3">
                  <c:v>88.254993893069624</c:v>
                </c:pt>
                <c:pt idx="4">
                  <c:v>89.909775028564681</c:v>
                </c:pt>
                <c:pt idx="5">
                  <c:v>91.600015759820337</c:v>
                </c:pt>
                <c:pt idx="6">
                  <c:v>91.473937197115944</c:v>
                </c:pt>
                <c:pt idx="7">
                  <c:v>90.871124069185612</c:v>
                </c:pt>
                <c:pt idx="8">
                  <c:v>95.012016863007759</c:v>
                </c:pt>
                <c:pt idx="9">
                  <c:v>93.759111146132938</c:v>
                </c:pt>
                <c:pt idx="10">
                  <c:v>78.476025373310748</c:v>
                </c:pt>
                <c:pt idx="11">
                  <c:v>91.131161104763407</c:v>
                </c:pt>
                <c:pt idx="12">
                  <c:v>93.577873212245379</c:v>
                </c:pt>
                <c:pt idx="13">
                  <c:v>91.87581261573618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CC-4283-83C9-AE82DCF05643}"/>
            </c:ext>
          </c:extLst>
        </c:ser>
        <c:ser>
          <c:idx val="2"/>
          <c:order val="2"/>
          <c:tx>
            <c:strRef>
              <c:f>'Consumi annuali carburanti'!$A$8</c:f>
              <c:strCache>
                <c:ptCount val="1"/>
                <c:pt idx="0">
                  <c:v>GPL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accent3"/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wordArtVert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'Consumi annuali carburanti'!$Q$5:$AD$5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'Consumi annuali carburanti'!$Q$8:$AD$8</c:f>
              <c:numCache>
                <c:formatCode>#,##0</c:formatCode>
                <c:ptCount val="14"/>
                <c:pt idx="0">
                  <c:v>100</c:v>
                </c:pt>
                <c:pt idx="1">
                  <c:v>104.34782608695652</c:v>
                </c:pt>
                <c:pt idx="2">
                  <c:v>111.15668580803937</c:v>
                </c:pt>
                <c:pt idx="3">
                  <c:v>126.08695652173914</c:v>
                </c:pt>
                <c:pt idx="4">
                  <c:v>128.30188679245282</c:v>
                </c:pt>
                <c:pt idx="5">
                  <c:v>135.19278096800656</c:v>
                </c:pt>
                <c:pt idx="6">
                  <c:v>139.13043478260869</c:v>
                </c:pt>
                <c:pt idx="7">
                  <c:v>136.75143560295325</c:v>
                </c:pt>
                <c:pt idx="8">
                  <c:v>132.40360951599672</c:v>
                </c:pt>
                <c:pt idx="9">
                  <c:v>135.60295324036096</c:v>
                </c:pt>
                <c:pt idx="10">
                  <c:v>107.13699753896637</c:v>
                </c:pt>
                <c:pt idx="11">
                  <c:v>115.42247744052503</c:v>
                </c:pt>
                <c:pt idx="12">
                  <c:v>125.43068088597211</c:v>
                </c:pt>
                <c:pt idx="13">
                  <c:v>123.87202625102543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CC-4283-83C9-AE82DCF05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10"/>
        <c:axId val="134166400"/>
        <c:axId val="134167936"/>
      </c:barChart>
      <c:catAx>
        <c:axId val="13416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0" i="0" u="none" strike="noStrike" kern="1200" baseline="0">
                <a:solidFill>
                  <a:schemeClr val="tx2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it-IT"/>
          </a:p>
        </c:txPr>
        <c:crossAx val="134167936"/>
        <c:crosses val="autoZero"/>
        <c:auto val="1"/>
        <c:lblAlgn val="ctr"/>
        <c:lblOffset val="100"/>
        <c:noMultiLvlLbl val="0"/>
      </c:catAx>
      <c:valAx>
        <c:axId val="134167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CONSUMI - .000/ton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0" i="0" u="none" strike="noStrike" kern="1200" baseline="0">
                <a:solidFill>
                  <a:schemeClr val="tx2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it-IT"/>
          </a:p>
        </c:txPr>
        <c:crossAx val="134166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172385759472377"/>
          <c:y val="0.93307061814123626"/>
          <c:w val="0.24971467797294569"/>
          <c:h val="5.4330956661913322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2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baseline="0">
                <a:solidFill>
                  <a:schemeClr val="tx2"/>
                </a:solidFill>
                <a:latin typeface="Trebuchet MS" panose="020B0603020202020204" pitchFamily="34" charset="0"/>
              </a:rPr>
              <a:t>Trend del prezzo medio ponderato dei carburanti alla pompa</a:t>
            </a:r>
          </a:p>
        </c:rich>
      </c:tx>
      <c:layout>
        <c:manualLayout>
          <c:xMode val="edge"/>
          <c:yMode val="edge"/>
          <c:x val="0.23185702557398555"/>
          <c:y val="2.7176383082407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0346493975400491"/>
          <c:y val="0.22609290523412842"/>
          <c:w val="0.86716212613272425"/>
          <c:h val="0.61629473968487058"/>
        </c:manualLayout>
      </c:layout>
      <c:lineChart>
        <c:grouping val="standard"/>
        <c:varyColors val="0"/>
        <c:ser>
          <c:idx val="0"/>
          <c:order val="0"/>
          <c:tx>
            <c:strRef>
              <c:f>'Prezzi GRAPH'!$B$1</c:f>
              <c:strCache>
                <c:ptCount val="1"/>
                <c:pt idx="0">
                  <c:v>BENZINA</c:v>
                </c:pt>
              </c:strCache>
            </c:strRef>
          </c:tx>
          <c:spPr>
            <a:ln w="444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5673940949935841E-2"/>
                  <c:y val="-4.5602605863192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A26-4517-8230-16769A36BEDC}"/>
                </c:ext>
              </c:extLst>
            </c:dLbl>
            <c:dLbl>
              <c:idx val="12"/>
              <c:layout>
                <c:manualLayout>
                  <c:x val="-1.7115960633290649E-2"/>
                  <c:y val="-6.73181324647122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26-4517-8230-16769A36BEDC}"/>
                </c:ext>
              </c:extLst>
            </c:dLbl>
            <c:dLbl>
              <c:idx val="24"/>
              <c:layout>
                <c:manualLayout>
                  <c:x val="-1.4247532820930829E-2"/>
                  <c:y val="-4.34310532030401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26-4517-8230-16769A36BE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'Prezzi GRAPH'!$A$9:$A$33</c:f>
              <c:numCache>
                <c:formatCode>mmm\-yy</c:formatCode>
                <c:ptCount val="25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  <c:pt idx="19">
                  <c:v>45200</c:v>
                </c:pt>
                <c:pt idx="20">
                  <c:v>45231</c:v>
                </c:pt>
                <c:pt idx="21">
                  <c:v>45261</c:v>
                </c:pt>
                <c:pt idx="22">
                  <c:v>45292</c:v>
                </c:pt>
                <c:pt idx="23">
                  <c:v>45323</c:v>
                </c:pt>
                <c:pt idx="24">
                  <c:v>45352</c:v>
                </c:pt>
              </c:numCache>
            </c:numRef>
          </c:cat>
          <c:val>
            <c:numRef>
              <c:f>'Prezzi GRAPH'!$B$9:$B$33</c:f>
              <c:numCache>
                <c:formatCode>#,##0.00</c:formatCode>
                <c:ptCount val="25"/>
                <c:pt idx="0">
                  <c:v>2007.5900000000001</c:v>
                </c:pt>
                <c:pt idx="1">
                  <c:v>1769</c:v>
                </c:pt>
                <c:pt idx="2">
                  <c:v>1851.27</c:v>
                </c:pt>
                <c:pt idx="3">
                  <c:v>2034.1599999999999</c:v>
                </c:pt>
                <c:pt idx="4">
                  <c:v>1968.31</c:v>
                </c:pt>
                <c:pt idx="5">
                  <c:v>1774.87</c:v>
                </c:pt>
                <c:pt idx="6">
                  <c:v>1687.9699999999998</c:v>
                </c:pt>
                <c:pt idx="7">
                  <c:v>1678.6399999999999</c:v>
                </c:pt>
                <c:pt idx="8">
                  <c:v>1688.75</c:v>
                </c:pt>
                <c:pt idx="9">
                  <c:v>1662.9299999999998</c:v>
                </c:pt>
                <c:pt idx="10">
                  <c:v>1860.75</c:v>
                </c:pt>
                <c:pt idx="11">
                  <c:v>1833.5900000000001</c:v>
                </c:pt>
                <c:pt idx="12">
                  <c:v>1855.4099999999999</c:v>
                </c:pt>
                <c:pt idx="13">
                  <c:v>1873.0500000000002</c:v>
                </c:pt>
                <c:pt idx="14">
                  <c:v>1818.4899999999998</c:v>
                </c:pt>
                <c:pt idx="15">
                  <c:v>1839.8400000000001</c:v>
                </c:pt>
                <c:pt idx="16">
                  <c:v>1867.33</c:v>
                </c:pt>
                <c:pt idx="17">
                  <c:v>1942.71</c:v>
                </c:pt>
                <c:pt idx="18">
                  <c:v>1986.48</c:v>
                </c:pt>
                <c:pt idx="19">
                  <c:v>1911.2199999999998</c:v>
                </c:pt>
                <c:pt idx="20">
                  <c:v>1821.6999999999998</c:v>
                </c:pt>
                <c:pt idx="21">
                  <c:v>1773.26</c:v>
                </c:pt>
                <c:pt idx="22">
                  <c:v>1787.29</c:v>
                </c:pt>
                <c:pt idx="23">
                  <c:v>1850.1599999999999</c:v>
                </c:pt>
                <c:pt idx="24">
                  <c:v>1860.4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91-4DAA-9D3E-1D2B7ECD01B2}"/>
            </c:ext>
          </c:extLst>
        </c:ser>
        <c:ser>
          <c:idx val="1"/>
          <c:order val="1"/>
          <c:tx>
            <c:strRef>
              <c:f>'Prezzi GRAPH'!$C$1</c:f>
              <c:strCache>
                <c:ptCount val="1"/>
                <c:pt idx="0">
                  <c:v>DIESEL</c:v>
                </c:pt>
              </c:strCache>
            </c:strRef>
          </c:tx>
          <c:spPr>
            <a:ln w="444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4247610897161615E-2"/>
                  <c:y val="8.6862106406080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69-47C0-A5EB-3D6BAD1230FF}"/>
                </c:ext>
              </c:extLst>
            </c:dLbl>
            <c:dLbl>
              <c:idx val="12"/>
              <c:layout>
                <c:manualLayout>
                  <c:x val="-3.9937241477678041E-2"/>
                  <c:y val="4.5602605863192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26-4517-8230-16769A36BEDC}"/>
                </c:ext>
              </c:extLst>
            </c:dLbl>
            <c:dLbl>
              <c:idx val="24"/>
              <c:layout>
                <c:manualLayout>
                  <c:x val="-1.8629041811909441E-2"/>
                  <c:y val="5.64603691639522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26-4517-8230-16769A36BE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'Prezzi GRAPH'!$A$9:$A$33</c:f>
              <c:numCache>
                <c:formatCode>mmm\-yy</c:formatCode>
                <c:ptCount val="25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  <c:pt idx="19">
                  <c:v>45200</c:v>
                </c:pt>
                <c:pt idx="20">
                  <c:v>45231</c:v>
                </c:pt>
                <c:pt idx="21">
                  <c:v>45261</c:v>
                </c:pt>
                <c:pt idx="22">
                  <c:v>45292</c:v>
                </c:pt>
                <c:pt idx="23">
                  <c:v>45323</c:v>
                </c:pt>
                <c:pt idx="24">
                  <c:v>45352</c:v>
                </c:pt>
              </c:numCache>
            </c:numRef>
          </c:cat>
          <c:val>
            <c:numRef>
              <c:f>'Prezzi GRAPH'!$C$9:$C$33</c:f>
              <c:numCache>
                <c:formatCode>#,##0.00</c:formatCode>
                <c:ptCount val="25"/>
                <c:pt idx="0">
                  <c:v>1970.5900000000001</c:v>
                </c:pt>
                <c:pt idx="1">
                  <c:v>1768.7400000000002</c:v>
                </c:pt>
                <c:pt idx="2">
                  <c:v>1823.65</c:v>
                </c:pt>
                <c:pt idx="3">
                  <c:v>1972.46</c:v>
                </c:pt>
                <c:pt idx="4">
                  <c:v>1927.35</c:v>
                </c:pt>
                <c:pt idx="5">
                  <c:v>1785.85</c:v>
                </c:pt>
                <c:pt idx="6">
                  <c:v>1793.12</c:v>
                </c:pt>
                <c:pt idx="7">
                  <c:v>1846.9699999999998</c:v>
                </c:pt>
                <c:pt idx="8">
                  <c:v>1810.5900000000001</c:v>
                </c:pt>
                <c:pt idx="9">
                  <c:v>1727.25</c:v>
                </c:pt>
                <c:pt idx="10">
                  <c:v>1845.8400000000001</c:v>
                </c:pt>
                <c:pt idx="11">
                  <c:v>1880.54</c:v>
                </c:pt>
                <c:pt idx="12">
                  <c:v>1799.5</c:v>
                </c:pt>
                <c:pt idx="13">
                  <c:v>1748.8200000000002</c:v>
                </c:pt>
                <c:pt idx="14">
                  <c:v>1661.6399999999999</c:v>
                </c:pt>
                <c:pt idx="15">
                  <c:v>1677.4499999999998</c:v>
                </c:pt>
                <c:pt idx="16">
                  <c:v>1711.79</c:v>
                </c:pt>
                <c:pt idx="17">
                  <c:v>1833.67</c:v>
                </c:pt>
                <c:pt idx="18">
                  <c:v>1911.08</c:v>
                </c:pt>
                <c:pt idx="19">
                  <c:v>1890.4299999999998</c:v>
                </c:pt>
                <c:pt idx="20">
                  <c:v>1805.8600000000001</c:v>
                </c:pt>
                <c:pt idx="21">
                  <c:v>1739.08</c:v>
                </c:pt>
                <c:pt idx="22">
                  <c:v>1743.5300000000002</c:v>
                </c:pt>
                <c:pt idx="23">
                  <c:v>1814.35</c:v>
                </c:pt>
                <c:pt idx="24">
                  <c:v>1803.42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C91-4DAA-9D3E-1D2B7ECD01B2}"/>
            </c:ext>
          </c:extLst>
        </c:ser>
        <c:ser>
          <c:idx val="2"/>
          <c:order val="2"/>
          <c:tx>
            <c:strRef>
              <c:f>'Prezzi GRAPH'!$D$1</c:f>
              <c:strCache>
                <c:ptCount val="1"/>
                <c:pt idx="0">
                  <c:v>GPL</c:v>
                </c:pt>
              </c:strCache>
            </c:strRef>
          </c:tx>
          <c:spPr>
            <a:ln w="444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4247610897161615E-2"/>
                  <c:y val="-4.34310532030402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26-4517-8230-16769A36BEDC}"/>
                </c:ext>
              </c:extLst>
            </c:dLbl>
            <c:dLbl>
              <c:idx val="12"/>
              <c:layout>
                <c:manualLayout>
                  <c:x val="-2.8526601055484237E-2"/>
                  <c:y val="-3.47448425624321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26-4517-8230-16769A36BEDC}"/>
                </c:ext>
              </c:extLst>
            </c:dLbl>
            <c:dLbl>
              <c:idx val="24"/>
              <c:layout>
                <c:manualLayout>
                  <c:x val="-2.7100271002710029E-2"/>
                  <c:y val="-3.2573289902280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26-4517-8230-16769A36BE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'Prezzi GRAPH'!$A$9:$A$33</c:f>
              <c:numCache>
                <c:formatCode>mmm\-yy</c:formatCode>
                <c:ptCount val="25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  <c:pt idx="19">
                  <c:v>45200</c:v>
                </c:pt>
                <c:pt idx="20">
                  <c:v>45231</c:v>
                </c:pt>
                <c:pt idx="21">
                  <c:v>45261</c:v>
                </c:pt>
                <c:pt idx="22">
                  <c:v>45292</c:v>
                </c:pt>
                <c:pt idx="23">
                  <c:v>45323</c:v>
                </c:pt>
                <c:pt idx="24">
                  <c:v>45352</c:v>
                </c:pt>
              </c:numCache>
            </c:numRef>
          </c:cat>
          <c:val>
            <c:numRef>
              <c:f>'Prezzi GRAPH'!$D$9:$D$33</c:f>
              <c:numCache>
                <c:formatCode>0.00</c:formatCode>
                <c:ptCount val="25"/>
                <c:pt idx="0">
                  <c:v>857.33</c:v>
                </c:pt>
                <c:pt idx="1">
                  <c:v>839.15000000000009</c:v>
                </c:pt>
                <c:pt idx="2">
                  <c:v>833.8900000000001</c:v>
                </c:pt>
                <c:pt idx="3">
                  <c:v>829.69</c:v>
                </c:pt>
                <c:pt idx="4">
                  <c:v>824.57000000000016</c:v>
                </c:pt>
                <c:pt idx="5">
                  <c:v>803.11000000000013</c:v>
                </c:pt>
                <c:pt idx="6">
                  <c:v>800.33000000000015</c:v>
                </c:pt>
                <c:pt idx="7">
                  <c:v>788.6400000000001</c:v>
                </c:pt>
                <c:pt idx="8">
                  <c:v>774.08999999999992</c:v>
                </c:pt>
                <c:pt idx="9">
                  <c:v>778.63999999999987</c:v>
                </c:pt>
                <c:pt idx="10">
                  <c:v>801.04</c:v>
                </c:pt>
                <c:pt idx="11">
                  <c:v>800.64</c:v>
                </c:pt>
                <c:pt idx="12">
                  <c:v>797.97</c:v>
                </c:pt>
                <c:pt idx="13">
                  <c:v>780.68999999999994</c:v>
                </c:pt>
                <c:pt idx="14">
                  <c:v>760.78</c:v>
                </c:pt>
                <c:pt idx="15">
                  <c:v>733.98</c:v>
                </c:pt>
                <c:pt idx="16">
                  <c:v>711.95</c:v>
                </c:pt>
                <c:pt idx="17">
                  <c:v>710.48</c:v>
                </c:pt>
                <c:pt idx="18">
                  <c:v>713.88</c:v>
                </c:pt>
                <c:pt idx="19">
                  <c:v>723.49</c:v>
                </c:pt>
                <c:pt idx="20">
                  <c:v>725.8</c:v>
                </c:pt>
                <c:pt idx="21">
                  <c:v>722.71</c:v>
                </c:pt>
                <c:pt idx="22">
                  <c:v>720.77</c:v>
                </c:pt>
                <c:pt idx="23">
                  <c:v>723.16</c:v>
                </c:pt>
                <c:pt idx="24">
                  <c:v>722.23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C91-4DAA-9D3E-1D2B7ECD01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9786415"/>
        <c:axId val="4221023"/>
      </c:lineChart>
      <c:dateAx>
        <c:axId val="1069786415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254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 algn="ctr" rtl="0">
              <a:defRPr lang="en-US" sz="900" b="0" i="0" u="none" strike="noStrike" kern="1200" spc="0" baseline="0">
                <a:solidFill>
                  <a:schemeClr val="tx2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it-IT"/>
          </a:p>
        </c:txPr>
        <c:crossAx val="4221023"/>
        <c:crosses val="autoZero"/>
        <c:auto val="1"/>
        <c:lblOffset val="100"/>
        <c:baseTimeUnit val="months"/>
        <c:majorUnit val="1"/>
        <c:majorTimeUnit val="months"/>
      </c:dateAx>
      <c:valAx>
        <c:axId val="422102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200" b="0" i="0" u="none" strike="noStrike" kern="1200" spc="0" baseline="0">
                <a:solidFill>
                  <a:schemeClr val="tx2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it-IT"/>
          </a:p>
        </c:txPr>
        <c:crossAx val="1069786415"/>
        <c:crosses val="autoZero"/>
        <c:crossBetween val="between"/>
        <c:majorUnit val="25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999768642526871"/>
          <c:y val="0.12990535792146504"/>
          <c:w val="0.33275679634572947"/>
          <c:h val="5.06592663295642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100" b="1" i="0" u="none" strike="noStrike" kern="1200" spc="0" baseline="0">
              <a:solidFill>
                <a:schemeClr val="tx2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48375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0.17548</cdr:x>
      <cdr:y>0.05338</cdr:y>
    </cdr:from>
    <cdr:to>
      <cdr:x>0.97821</cdr:x>
      <cdr:y>0.11812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1629628" y="322862"/>
          <a:ext cx="7454841" cy="3915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it-IT" sz="1400" b="0">
              <a:solidFill>
                <a:schemeClr val="tx2"/>
              </a:solidFill>
              <a:latin typeface="Trebuchet MS" panose="020B0603020202020204" pitchFamily="34" charset="0"/>
            </a:rPr>
            <a:t>CONSUMI ANNUALI</a:t>
          </a:r>
          <a:r>
            <a:rPr lang="it-IT" sz="1400" b="0" baseline="0">
              <a:solidFill>
                <a:schemeClr val="tx2"/>
              </a:solidFill>
              <a:latin typeface="Trebuchet MS" panose="020B0603020202020204" pitchFamily="34" charset="0"/>
            </a:rPr>
            <a:t> CARBURANTI - NUMERI INDICE (BASE 2010=100)</a:t>
          </a:r>
          <a:endParaRPr lang="it-IT" sz="1400" b="0">
            <a:solidFill>
              <a:schemeClr val="tx2"/>
            </a:solidFill>
            <a:latin typeface="Trebuchet MS" panose="020B0603020202020204" pitchFamily="34" charset="0"/>
          </a:endParaRPr>
        </a:p>
      </cdr:txBody>
    </cdr:sp>
  </cdr:relSizeAnchor>
  <cdr:relSizeAnchor xmlns:cdr="http://schemas.openxmlformats.org/drawingml/2006/chartDrawing">
    <cdr:from>
      <cdr:x>0.02833</cdr:x>
      <cdr:y>0.94145</cdr:y>
    </cdr:from>
    <cdr:to>
      <cdr:x>1</cdr:x>
      <cdr:y>0.98729</cdr:y>
    </cdr:to>
    <cdr:sp macro="" textlink="">
      <cdr:nvSpPr>
        <cdr:cNvPr id="3" name="CasellaDiTesto 2"/>
        <cdr:cNvSpPr txBox="1"/>
      </cdr:nvSpPr>
      <cdr:spPr>
        <a:xfrm xmlns:a="http://schemas.openxmlformats.org/drawingml/2006/main">
          <a:off x="263097" y="5694243"/>
          <a:ext cx="9023778" cy="2772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1000">
              <a:solidFill>
                <a:schemeClr val="tx2"/>
              </a:solidFill>
              <a:latin typeface="Trebuchet MS" panose="020B0603020202020204" pitchFamily="34" charset="0"/>
            </a:rPr>
            <a:t>ANFIA</a:t>
          </a:r>
          <a:r>
            <a:rPr lang="it-IT" sz="1000" baseline="0">
              <a:solidFill>
                <a:schemeClr val="tx2"/>
              </a:solidFill>
              <a:latin typeface="Trebuchet MS" panose="020B0603020202020204" pitchFamily="34" charset="0"/>
            </a:rPr>
            <a:t> - Area Studi e Statistiche, grafico su dati MISE</a:t>
          </a:r>
          <a:endParaRPr lang="it-IT" sz="1000">
            <a:solidFill>
              <a:schemeClr val="tx2"/>
            </a:solidFill>
            <a:latin typeface="Trebuchet MS" panose="020B0603020202020204" pitchFamily="34" charset="0"/>
          </a:endParaRPr>
        </a:p>
      </cdr:txBody>
    </cdr:sp>
  </cdr:relSizeAnchor>
  <cdr:relSizeAnchor xmlns:cdr="http://schemas.openxmlformats.org/drawingml/2006/chartDrawing">
    <cdr:from>
      <cdr:x>0.04923</cdr:x>
      <cdr:y>0.03123</cdr:y>
    </cdr:from>
    <cdr:to>
      <cdr:x>0.16765</cdr:x>
      <cdr:y>0.15677</cdr:y>
    </cdr:to>
    <cdr:pic>
      <cdr:nvPicPr>
        <cdr:cNvPr id="5" name="Picture 2109">
          <a:extLst xmlns:a="http://schemas.openxmlformats.org/drawingml/2006/main">
            <a:ext uri="{FF2B5EF4-FFF2-40B4-BE49-F238E27FC236}">
              <a16:creationId xmlns:a16="http://schemas.microsoft.com/office/drawing/2014/main" id="{7EC9A010-8500-41C4-8078-DC724991D5EC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456120" y="188609"/>
          <a:ext cx="1097280" cy="7581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</cdr:pic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30480</xdr:colOff>
      <xdr:row>0</xdr:row>
      <xdr:rowOff>0</xdr:rowOff>
    </xdr:from>
    <xdr:to>
      <xdr:col>20</xdr:col>
      <xdr:colOff>76200</xdr:colOff>
      <xdr:row>30</xdr:row>
      <xdr:rowOff>133350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CDD3ABB-95D9-459A-BDDD-BBF8115427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581025</xdr:colOff>
      <xdr:row>25</xdr:row>
      <xdr:rowOff>183481</xdr:rowOff>
    </xdr:from>
    <xdr:to>
      <xdr:col>13</xdr:col>
      <xdr:colOff>180975</xdr:colOff>
      <xdr:row>28</xdr:row>
      <xdr:rowOff>161924</xdr:rowOff>
    </xdr:to>
    <xdr:sp macro="" textlink="">
      <xdr:nvSpPr>
        <xdr:cNvPr id="3" name="Rettangolo 2">
          <a:extLst>
            <a:ext uri="{FF2B5EF4-FFF2-40B4-BE49-F238E27FC236}">
              <a16:creationId xmlns:a16="http://schemas.microsoft.com/office/drawing/2014/main" id="{904B9A74-C59C-80B5-27A8-8D309C9BF4F0}"/>
            </a:ext>
          </a:extLst>
        </xdr:cNvPr>
        <xdr:cNvSpPr/>
      </xdr:nvSpPr>
      <xdr:spPr>
        <a:xfrm>
          <a:off x="7667625" y="4945981"/>
          <a:ext cx="190500" cy="549943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lang="it-IT" sz="1100"/>
        </a:p>
      </xdr:txBody>
    </xdr:sp>
    <xdr:clientData/>
  </xdr:twoCellAnchor>
  <xdr:twoCellAnchor>
    <xdr:from>
      <xdr:col>6</xdr:col>
      <xdr:colOff>425116</xdr:colOff>
      <xdr:row>26</xdr:row>
      <xdr:rowOff>13535</xdr:rowOff>
    </xdr:from>
    <xdr:to>
      <xdr:col>7</xdr:col>
      <xdr:colOff>25066</xdr:colOff>
      <xdr:row>28</xdr:row>
      <xdr:rowOff>182478</xdr:rowOff>
    </xdr:to>
    <xdr:sp macro="" textlink="">
      <xdr:nvSpPr>
        <xdr:cNvPr id="4" name="Rettangolo 3">
          <a:extLst>
            <a:ext uri="{FF2B5EF4-FFF2-40B4-BE49-F238E27FC236}">
              <a16:creationId xmlns:a16="http://schemas.microsoft.com/office/drawing/2014/main" id="{B8BFD48D-919E-4884-A5D8-4386B1F8C649}"/>
            </a:ext>
          </a:extLst>
        </xdr:cNvPr>
        <xdr:cNvSpPr/>
      </xdr:nvSpPr>
      <xdr:spPr>
        <a:xfrm>
          <a:off x="3968416" y="4966535"/>
          <a:ext cx="190500" cy="549943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lang="it-IT" sz="1100"/>
        </a:p>
      </xdr:txBody>
    </xdr:sp>
    <xdr:clientData/>
  </xdr:twoCellAnchor>
  <xdr:twoCellAnchor>
    <xdr:from>
      <xdr:col>19</xdr:col>
      <xdr:colOff>153838</xdr:colOff>
      <xdr:row>26</xdr:row>
      <xdr:rowOff>4990</xdr:rowOff>
    </xdr:from>
    <xdr:to>
      <xdr:col>19</xdr:col>
      <xdr:colOff>344338</xdr:colOff>
      <xdr:row>28</xdr:row>
      <xdr:rowOff>173933</xdr:rowOff>
    </xdr:to>
    <xdr:sp macro="" textlink="">
      <xdr:nvSpPr>
        <xdr:cNvPr id="5" name="Rettangolo 4">
          <a:extLst>
            <a:ext uri="{FF2B5EF4-FFF2-40B4-BE49-F238E27FC236}">
              <a16:creationId xmlns:a16="http://schemas.microsoft.com/office/drawing/2014/main" id="{56B9FC35-A485-478A-AF28-7D51E9FEC4D6}"/>
            </a:ext>
          </a:extLst>
        </xdr:cNvPr>
        <xdr:cNvSpPr/>
      </xdr:nvSpPr>
      <xdr:spPr>
        <a:xfrm>
          <a:off x="11327077" y="4957990"/>
          <a:ext cx="190500" cy="549943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lang="it-IT" sz="1100"/>
        </a:p>
      </xdr:txBody>
    </xdr:sp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0.00653</cdr:x>
      <cdr:y>0.01087</cdr:y>
    </cdr:from>
    <cdr:to>
      <cdr:x>0.12776</cdr:x>
      <cdr:y>0.15596</cdr:y>
    </cdr:to>
    <cdr:pic>
      <cdr:nvPicPr>
        <cdr:cNvPr id="2" name="Picture 2109">
          <a:extLst xmlns:a="http://schemas.openxmlformats.org/drawingml/2006/main">
            <a:ext uri="{FF2B5EF4-FFF2-40B4-BE49-F238E27FC236}">
              <a16:creationId xmlns:a16="http://schemas.microsoft.com/office/drawing/2014/main" id="{89ABA0C0-7004-38E5-FFD5-93CC60E33B77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4137" y="45143"/>
          <a:ext cx="1005043" cy="6025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</cdr:pic>
  </cdr:relSizeAnchor>
  <cdr:relSizeAnchor xmlns:cdr="http://schemas.openxmlformats.org/drawingml/2006/chartDrawing">
    <cdr:from>
      <cdr:x>0.23865</cdr:x>
      <cdr:y>0.13358</cdr:y>
    </cdr:from>
    <cdr:to>
      <cdr:x>0.36448</cdr:x>
      <cdr:y>0.18263</cdr:y>
    </cdr:to>
    <cdr:sp macro="" textlink="">
      <cdr:nvSpPr>
        <cdr:cNvPr id="3" name="CasellaDiTesto 1">
          <a:extLst xmlns:a="http://schemas.openxmlformats.org/drawingml/2006/main">
            <a:ext uri="{FF2B5EF4-FFF2-40B4-BE49-F238E27FC236}">
              <a16:creationId xmlns:a16="http://schemas.microsoft.com/office/drawing/2014/main" id="{DD6A8E2D-25B8-53E2-C603-9BDEA1B98358}"/>
            </a:ext>
          </a:extLst>
        </cdr:cNvPr>
        <cdr:cNvSpPr txBox="1"/>
      </cdr:nvSpPr>
      <cdr:spPr>
        <a:xfrm xmlns:a="http://schemas.openxmlformats.org/drawingml/2006/main">
          <a:off x="1857340" y="624442"/>
          <a:ext cx="979277" cy="2293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it-IT" sz="1100" b="1">
              <a:solidFill>
                <a:schemeClr val="tx2"/>
              </a:solidFill>
              <a:latin typeface="Trebuchet MS" panose="020B0603020202020204" pitchFamily="34" charset="0"/>
            </a:rPr>
            <a:t>€/1.000</a:t>
          </a:r>
          <a:r>
            <a:rPr lang="it-IT" sz="1100" b="1" baseline="0">
              <a:solidFill>
                <a:schemeClr val="tx2"/>
              </a:solidFill>
              <a:latin typeface="Trebuchet MS" panose="020B0603020202020204" pitchFamily="34" charset="0"/>
            </a:rPr>
            <a:t> </a:t>
          </a:r>
          <a:r>
            <a:rPr lang="it-IT" sz="1100" baseline="0">
              <a:solidFill>
                <a:schemeClr val="tx2"/>
              </a:solidFill>
              <a:latin typeface="Trebuchet MS" panose="020B0603020202020204" pitchFamily="34" charset="0"/>
            </a:rPr>
            <a:t>litri</a:t>
          </a:r>
          <a:endParaRPr lang="it-IT" sz="1100">
            <a:solidFill>
              <a:schemeClr val="tx2"/>
            </a:solidFill>
            <a:latin typeface="Trebuchet MS" panose="020B0603020202020204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0.95091</cdr:y>
    </cdr:from>
    <cdr:to>
      <cdr:x>1</cdr:x>
      <cdr:y>1</cdr:y>
    </cdr:to>
    <cdr:sp macro="" textlink="">
      <cdr:nvSpPr>
        <cdr:cNvPr id="5" name="CasellaDiTesto 1">
          <a:extLst xmlns:a="http://schemas.openxmlformats.org/drawingml/2006/main">
            <a:ext uri="{FF2B5EF4-FFF2-40B4-BE49-F238E27FC236}">
              <a16:creationId xmlns:a16="http://schemas.microsoft.com/office/drawing/2014/main" id="{B6409BEB-F995-0B50-12CB-A422BAED06F3}"/>
            </a:ext>
          </a:extLst>
        </cdr:cNvPr>
        <cdr:cNvSpPr txBox="1"/>
      </cdr:nvSpPr>
      <cdr:spPr>
        <a:xfrm xmlns:a="http://schemas.openxmlformats.org/drawingml/2006/main">
          <a:off x="0" y="5371069"/>
          <a:ext cx="8903970" cy="2772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it-IT" sz="1000">
              <a:solidFill>
                <a:schemeClr val="tx2"/>
              </a:solidFill>
              <a:latin typeface="Trebuchet MS" panose="020B0603020202020204" pitchFamily="34" charset="0"/>
            </a:rPr>
            <a:t>ANFIA</a:t>
          </a:r>
          <a:r>
            <a:rPr lang="it-IT" sz="1000" baseline="0">
              <a:solidFill>
                <a:schemeClr val="tx2"/>
              </a:solidFill>
              <a:latin typeface="Trebuchet MS" panose="020B0603020202020204" pitchFamily="34" charset="0"/>
            </a:rPr>
            <a:t> - Area Studi e Statistiche, grafico su dati MISE</a:t>
          </a:r>
          <a:endParaRPr lang="it-IT" sz="1000">
            <a:solidFill>
              <a:schemeClr val="tx2"/>
            </a:solidFill>
            <a:latin typeface="Trebuchet MS" panose="020B0603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4"/>
  <sheetViews>
    <sheetView showGridLines="0" zoomScaleNormal="100" workbookViewId="0">
      <pane ySplit="4" topLeftCell="A49" activePane="bottomLeft" state="frozenSplit"/>
      <selection pane="bottomLeft" activeCell="A65" sqref="A65"/>
    </sheetView>
  </sheetViews>
  <sheetFormatPr defaultColWidth="8.85546875" defaultRowHeight="15" x14ac:dyDescent="0.25"/>
  <cols>
    <col min="1" max="1" width="16.42578125" style="5" customWidth="1"/>
    <col min="2" max="14" width="8.85546875" style="5"/>
    <col min="15" max="15" width="9.85546875" style="5" bestFit="1" customWidth="1"/>
    <col min="16" max="16384" width="8.85546875" style="5"/>
  </cols>
  <sheetData>
    <row r="1" spans="1:18" ht="15.75" x14ac:dyDescent="0.3">
      <c r="A1" s="1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8" ht="15.75" x14ac:dyDescent="0.3">
      <c r="A2" s="2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8" ht="15.75" x14ac:dyDescent="0.3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8" ht="16.5" x14ac:dyDescent="0.35">
      <c r="A4" s="40"/>
      <c r="B4" s="41" t="s">
        <v>3</v>
      </c>
      <c r="C4" s="41" t="s">
        <v>4</v>
      </c>
      <c r="D4" s="41" t="s">
        <v>5</v>
      </c>
      <c r="E4" s="41" t="s">
        <v>6</v>
      </c>
      <c r="F4" s="41" t="s">
        <v>7</v>
      </c>
      <c r="G4" s="41" t="s">
        <v>8</v>
      </c>
      <c r="H4" s="41" t="s">
        <v>9</v>
      </c>
      <c r="I4" s="41" t="s">
        <v>10</v>
      </c>
      <c r="J4" s="41" t="s">
        <v>11</v>
      </c>
      <c r="K4" s="41" t="s">
        <v>12</v>
      </c>
      <c r="L4" s="41" t="s">
        <v>13</v>
      </c>
      <c r="M4" s="41" t="s">
        <v>14</v>
      </c>
      <c r="N4" s="41" t="s">
        <v>15</v>
      </c>
    </row>
    <row r="5" spans="1:18" ht="16.5" x14ac:dyDescent="0.35">
      <c r="A5" s="42" t="s">
        <v>16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8" ht="16.5" x14ac:dyDescent="0.35">
      <c r="A6" s="43" t="s">
        <v>36</v>
      </c>
      <c r="B6" s="7">
        <v>797</v>
      </c>
      <c r="C6" s="7">
        <v>783</v>
      </c>
      <c r="D6" s="7">
        <v>882</v>
      </c>
      <c r="E6" s="7">
        <v>912</v>
      </c>
      <c r="F6" s="7">
        <v>907</v>
      </c>
      <c r="G6" s="7">
        <v>929</v>
      </c>
      <c r="H6" s="7">
        <v>1006</v>
      </c>
      <c r="I6" s="7">
        <v>894</v>
      </c>
      <c r="J6" s="7">
        <v>896</v>
      </c>
      <c r="K6" s="7">
        <v>894</v>
      </c>
      <c r="L6" s="7">
        <v>799</v>
      </c>
      <c r="M6" s="7">
        <v>909</v>
      </c>
      <c r="N6" s="8">
        <f>SUM(B6:M6)</f>
        <v>10608</v>
      </c>
      <c r="P6" s="23"/>
      <c r="Q6" s="23"/>
      <c r="R6" s="24"/>
    </row>
    <row r="7" spans="1:18" ht="16.5" x14ac:dyDescent="0.35">
      <c r="A7" s="43" t="s">
        <v>37</v>
      </c>
      <c r="B7" s="7">
        <v>1895</v>
      </c>
      <c r="C7" s="7">
        <v>1937</v>
      </c>
      <c r="D7" s="7">
        <v>2151</v>
      </c>
      <c r="E7" s="7">
        <v>2117</v>
      </c>
      <c r="F7" s="7">
        <v>2136</v>
      </c>
      <c r="G7" s="7">
        <v>2183</v>
      </c>
      <c r="H7" s="7">
        <v>2382</v>
      </c>
      <c r="I7" s="7">
        <v>1852</v>
      </c>
      <c r="J7" s="7">
        <v>2231</v>
      </c>
      <c r="K7" s="7">
        <v>2269</v>
      </c>
      <c r="L7" s="7">
        <v>2067</v>
      </c>
      <c r="M7" s="7">
        <v>2170</v>
      </c>
      <c r="N7" s="8">
        <f>SUM(B7:M7)</f>
        <v>25390</v>
      </c>
      <c r="P7" s="23"/>
      <c r="Q7" s="23"/>
      <c r="R7" s="24"/>
    </row>
    <row r="8" spans="1:18" ht="16.5" x14ac:dyDescent="0.35">
      <c r="A8" s="44" t="s">
        <v>38</v>
      </c>
      <c r="B8" s="7">
        <v>82</v>
      </c>
      <c r="C8" s="7">
        <v>75</v>
      </c>
      <c r="D8" s="7">
        <v>89</v>
      </c>
      <c r="E8" s="7">
        <v>90</v>
      </c>
      <c r="F8" s="7">
        <v>92</v>
      </c>
      <c r="G8" s="7">
        <v>96</v>
      </c>
      <c r="H8" s="9">
        <v>100</v>
      </c>
      <c r="I8" s="9">
        <v>92</v>
      </c>
      <c r="J8" s="9">
        <v>94</v>
      </c>
      <c r="K8" s="9">
        <v>96</v>
      </c>
      <c r="L8" s="9">
        <v>92</v>
      </c>
      <c r="M8" s="9">
        <v>101</v>
      </c>
      <c r="N8" s="8">
        <f>SUM(B8:M8)</f>
        <v>1099</v>
      </c>
      <c r="P8" s="23"/>
      <c r="Q8" s="23"/>
      <c r="R8" s="24"/>
    </row>
    <row r="9" spans="1:18" ht="16.5" x14ac:dyDescent="0.35">
      <c r="A9" s="42" t="s">
        <v>17</v>
      </c>
      <c r="B9" s="10"/>
      <c r="C9" s="11"/>
      <c r="D9" s="10"/>
      <c r="E9" s="11"/>
      <c r="F9" s="10"/>
      <c r="G9" s="11"/>
      <c r="H9" s="10"/>
      <c r="I9" s="11"/>
      <c r="J9" s="10"/>
      <c r="K9" s="11"/>
      <c r="L9" s="10"/>
      <c r="M9" s="11"/>
      <c r="N9" s="11"/>
      <c r="P9" s="23"/>
      <c r="Q9" s="23"/>
    </row>
    <row r="10" spans="1:18" ht="16.5" x14ac:dyDescent="0.35">
      <c r="A10" s="43" t="s">
        <v>36</v>
      </c>
      <c r="B10" s="12">
        <v>723</v>
      </c>
      <c r="C10" s="12">
        <v>725</v>
      </c>
      <c r="D10" s="12">
        <v>861</v>
      </c>
      <c r="E10" s="12">
        <v>856</v>
      </c>
      <c r="F10" s="12">
        <v>835</v>
      </c>
      <c r="G10" s="12">
        <v>870</v>
      </c>
      <c r="H10" s="12">
        <v>955</v>
      </c>
      <c r="I10" s="12">
        <v>856</v>
      </c>
      <c r="J10" s="12">
        <v>844</v>
      </c>
      <c r="K10" s="12">
        <v>825</v>
      </c>
      <c r="L10" s="12">
        <v>787</v>
      </c>
      <c r="M10" s="12">
        <v>852</v>
      </c>
      <c r="N10" s="8">
        <f>SUM(B10:M10)</f>
        <v>9989</v>
      </c>
      <c r="P10" s="23"/>
      <c r="Q10" s="23"/>
      <c r="R10" s="24"/>
    </row>
    <row r="11" spans="1:18" ht="16.5" x14ac:dyDescent="0.35">
      <c r="A11" s="43" t="s">
        <v>37</v>
      </c>
      <c r="B11" s="12">
        <v>1798</v>
      </c>
      <c r="C11" s="12">
        <v>1912</v>
      </c>
      <c r="D11" s="12">
        <v>2256</v>
      </c>
      <c r="E11" s="12">
        <v>2125</v>
      </c>
      <c r="F11" s="12">
        <v>2119</v>
      </c>
      <c r="G11" s="12">
        <v>2146</v>
      </c>
      <c r="H11" s="12">
        <v>2366</v>
      </c>
      <c r="I11" s="12">
        <v>1912</v>
      </c>
      <c r="J11" s="12">
        <v>2201</v>
      </c>
      <c r="K11" s="12">
        <v>2195</v>
      </c>
      <c r="L11" s="12">
        <v>2180</v>
      </c>
      <c r="M11" s="12">
        <v>2171</v>
      </c>
      <c r="N11" s="8">
        <f>SUM(B11:M11)</f>
        <v>25381</v>
      </c>
      <c r="P11" s="23"/>
      <c r="Q11" s="23"/>
      <c r="R11" s="24"/>
    </row>
    <row r="12" spans="1:18" ht="16.5" x14ac:dyDescent="0.35">
      <c r="A12" s="44" t="s">
        <v>38</v>
      </c>
      <c r="B12" s="13">
        <v>91</v>
      </c>
      <c r="C12" s="13">
        <v>91</v>
      </c>
      <c r="D12" s="13">
        <v>106</v>
      </c>
      <c r="E12" s="13">
        <v>105</v>
      </c>
      <c r="F12" s="13">
        <v>106</v>
      </c>
      <c r="G12" s="13">
        <v>109</v>
      </c>
      <c r="H12" s="13">
        <v>112</v>
      </c>
      <c r="I12" s="13">
        <v>104</v>
      </c>
      <c r="J12" s="13">
        <v>102</v>
      </c>
      <c r="K12" s="13">
        <v>95</v>
      </c>
      <c r="L12" s="13">
        <v>93</v>
      </c>
      <c r="M12" s="13">
        <v>105</v>
      </c>
      <c r="N12" s="14">
        <f>SUM(B12:M12)</f>
        <v>1219</v>
      </c>
      <c r="P12" s="23"/>
      <c r="Q12" s="23"/>
      <c r="R12" s="24"/>
    </row>
    <row r="13" spans="1:18" ht="16.5" x14ac:dyDescent="0.35">
      <c r="A13" s="45" t="s">
        <v>31</v>
      </c>
      <c r="B13" s="15"/>
      <c r="C13" s="16"/>
      <c r="D13" s="15"/>
      <c r="E13" s="16"/>
      <c r="F13" s="15"/>
      <c r="G13" s="16"/>
      <c r="H13" s="15"/>
      <c r="I13" s="16"/>
      <c r="J13" s="15"/>
      <c r="K13" s="16"/>
      <c r="L13" s="15"/>
      <c r="M13" s="16"/>
      <c r="N13" s="16"/>
      <c r="P13" s="23"/>
      <c r="Q13" s="23"/>
    </row>
    <row r="14" spans="1:18" ht="16.5" x14ac:dyDescent="0.35">
      <c r="A14" s="43" t="s">
        <v>36</v>
      </c>
      <c r="B14" s="12">
        <v>697</v>
      </c>
      <c r="C14" s="12">
        <v>700</v>
      </c>
      <c r="D14" s="12">
        <v>788</v>
      </c>
      <c r="E14" s="12">
        <v>805</v>
      </c>
      <c r="F14" s="12">
        <v>811</v>
      </c>
      <c r="G14" s="12">
        <v>825</v>
      </c>
      <c r="H14" s="12">
        <v>840</v>
      </c>
      <c r="I14" s="12">
        <v>841</v>
      </c>
      <c r="J14" s="12">
        <v>809</v>
      </c>
      <c r="K14" s="12">
        <v>778</v>
      </c>
      <c r="L14" s="12">
        <v>728</v>
      </c>
      <c r="M14" s="12">
        <v>775</v>
      </c>
      <c r="N14" s="8">
        <f>SUM(B14:M14)</f>
        <v>9397</v>
      </c>
      <c r="P14" s="23"/>
      <c r="Q14" s="23"/>
      <c r="R14" s="24"/>
    </row>
    <row r="15" spans="1:18" ht="16.5" x14ac:dyDescent="0.35">
      <c r="A15" s="43" t="s">
        <v>37</v>
      </c>
      <c r="B15" s="12">
        <v>1881</v>
      </c>
      <c r="C15" s="12">
        <v>2012</v>
      </c>
      <c r="D15" s="12">
        <v>2204</v>
      </c>
      <c r="E15" s="12">
        <v>2171</v>
      </c>
      <c r="F15" s="12">
        <v>2227</v>
      </c>
      <c r="G15" s="12">
        <v>2228</v>
      </c>
      <c r="H15" s="12">
        <v>2236</v>
      </c>
      <c r="I15" s="12">
        <v>2036</v>
      </c>
      <c r="J15" s="12">
        <v>2212</v>
      </c>
      <c r="K15" s="12">
        <v>2148</v>
      </c>
      <c r="L15" s="12">
        <v>2121</v>
      </c>
      <c r="M15" s="12">
        <v>2124</v>
      </c>
      <c r="N15" s="8">
        <v>25600</v>
      </c>
      <c r="P15" s="23"/>
      <c r="Q15" s="23"/>
      <c r="R15" s="24"/>
    </row>
    <row r="16" spans="1:18" ht="16.5" x14ac:dyDescent="0.35">
      <c r="A16" s="44" t="s">
        <v>38</v>
      </c>
      <c r="B16" s="13">
        <v>94</v>
      </c>
      <c r="C16" s="13">
        <v>95</v>
      </c>
      <c r="D16" s="13">
        <v>108</v>
      </c>
      <c r="E16" s="13">
        <v>106</v>
      </c>
      <c r="F16" s="13">
        <v>108</v>
      </c>
      <c r="G16" s="13">
        <v>108</v>
      </c>
      <c r="H16" s="13">
        <v>109</v>
      </c>
      <c r="I16" s="13">
        <v>111</v>
      </c>
      <c r="J16" s="13">
        <v>110</v>
      </c>
      <c r="K16" s="13">
        <v>106</v>
      </c>
      <c r="L16" s="13">
        <v>103</v>
      </c>
      <c r="M16" s="13">
        <v>114</v>
      </c>
      <c r="N16" s="14">
        <v>1272</v>
      </c>
      <c r="P16" s="23"/>
      <c r="Q16" s="23"/>
      <c r="R16" s="24"/>
    </row>
    <row r="17" spans="1:18" ht="16.5" x14ac:dyDescent="0.35">
      <c r="A17" s="43" t="s">
        <v>30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8"/>
      <c r="P17" s="23"/>
      <c r="Q17" s="23"/>
    </row>
    <row r="18" spans="1:18" ht="16.5" x14ac:dyDescent="0.35">
      <c r="A18" s="43" t="s">
        <v>36</v>
      </c>
      <c r="B18" s="12">
        <v>701</v>
      </c>
      <c r="C18" s="12">
        <v>557</v>
      </c>
      <c r="D18" s="12">
        <v>720</v>
      </c>
      <c r="E18" s="12">
        <v>675</v>
      </c>
      <c r="F18" s="12">
        <v>733</v>
      </c>
      <c r="G18" s="12">
        <v>771</v>
      </c>
      <c r="H18" s="12">
        <v>786</v>
      </c>
      <c r="I18" s="12">
        <v>763</v>
      </c>
      <c r="J18" s="12">
        <v>650</v>
      </c>
      <c r="K18" s="12">
        <v>714</v>
      </c>
      <c r="L18" s="12">
        <v>641</v>
      </c>
      <c r="M18" s="12">
        <v>681</v>
      </c>
      <c r="N18" s="8">
        <f>SUM(B18:M18)</f>
        <v>8392</v>
      </c>
      <c r="P18" s="23"/>
      <c r="Q18" s="23"/>
      <c r="R18" s="24"/>
    </row>
    <row r="19" spans="1:18" ht="16.5" x14ac:dyDescent="0.35">
      <c r="A19" s="43" t="s">
        <v>37</v>
      </c>
      <c r="B19" s="12">
        <v>1838</v>
      </c>
      <c r="C19" s="12">
        <v>1713</v>
      </c>
      <c r="D19" s="12">
        <v>2039</v>
      </c>
      <c r="E19" s="12">
        <v>1836</v>
      </c>
      <c r="F19" s="12">
        <v>2010</v>
      </c>
      <c r="G19" s="12">
        <v>2054</v>
      </c>
      <c r="H19" s="12">
        <v>2114</v>
      </c>
      <c r="I19" s="12">
        <v>1838</v>
      </c>
      <c r="J19" s="12">
        <v>1837</v>
      </c>
      <c r="K19" s="12">
        <v>2007</v>
      </c>
      <c r="L19" s="12">
        <v>1833</v>
      </c>
      <c r="M19" s="12">
        <v>1825</v>
      </c>
      <c r="N19" s="8">
        <f>SUM(B19:M19)</f>
        <v>22944</v>
      </c>
      <c r="P19" s="23"/>
      <c r="Q19" s="23"/>
      <c r="R19" s="24"/>
    </row>
    <row r="20" spans="1:18" ht="16.5" x14ac:dyDescent="0.35">
      <c r="A20" s="44" t="s">
        <v>38</v>
      </c>
      <c r="B20" s="13">
        <v>109</v>
      </c>
      <c r="C20" s="13">
        <v>96</v>
      </c>
      <c r="D20" s="13">
        <v>110</v>
      </c>
      <c r="E20" s="13">
        <v>109</v>
      </c>
      <c r="F20" s="13">
        <v>118</v>
      </c>
      <c r="G20" s="13">
        <v>109</v>
      </c>
      <c r="H20" s="13">
        <v>119</v>
      </c>
      <c r="I20" s="13">
        <v>119</v>
      </c>
      <c r="J20" s="13">
        <v>113</v>
      </c>
      <c r="K20" s="13">
        <v>123</v>
      </c>
      <c r="L20" s="13">
        <v>112</v>
      </c>
      <c r="M20" s="13">
        <v>118</v>
      </c>
      <c r="N20" s="14">
        <f>SUM(B20:M20)</f>
        <v>1355</v>
      </c>
      <c r="P20" s="23"/>
      <c r="Q20" s="23"/>
      <c r="R20" s="24"/>
    </row>
    <row r="21" spans="1:18" ht="16.5" x14ac:dyDescent="0.35">
      <c r="A21" s="43" t="s">
        <v>29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8"/>
      <c r="P21" s="23"/>
      <c r="Q21" s="23"/>
    </row>
    <row r="22" spans="1:18" ht="16.5" x14ac:dyDescent="0.35">
      <c r="A22" s="43" t="s">
        <v>36</v>
      </c>
      <c r="B22" s="12">
        <v>611</v>
      </c>
      <c r="C22" s="12">
        <v>566</v>
      </c>
      <c r="D22" s="12">
        <v>663</v>
      </c>
      <c r="E22" s="12">
        <v>667</v>
      </c>
      <c r="F22" s="12">
        <v>697</v>
      </c>
      <c r="G22" s="12">
        <v>679</v>
      </c>
      <c r="H22" s="12">
        <v>759</v>
      </c>
      <c r="I22" s="12">
        <v>714</v>
      </c>
      <c r="J22" s="12">
        <v>675</v>
      </c>
      <c r="K22" s="12">
        <v>696</v>
      </c>
      <c r="L22" s="12">
        <v>615</v>
      </c>
      <c r="M22" s="12">
        <v>683</v>
      </c>
      <c r="N22" s="8">
        <f>SUM(B22:M22)</f>
        <v>8025</v>
      </c>
      <c r="P22" s="23"/>
      <c r="Q22" s="23"/>
      <c r="R22" s="24"/>
    </row>
    <row r="23" spans="1:18" ht="16.5" x14ac:dyDescent="0.35">
      <c r="A23" s="43" t="s">
        <v>37</v>
      </c>
      <c r="B23" s="12">
        <v>1750</v>
      </c>
      <c r="C23" s="12">
        <v>1651</v>
      </c>
      <c r="D23" s="12">
        <v>1898</v>
      </c>
      <c r="E23" s="12">
        <v>1845</v>
      </c>
      <c r="F23" s="12">
        <v>1957</v>
      </c>
      <c r="G23" s="12">
        <v>1869</v>
      </c>
      <c r="H23" s="12">
        <v>2079</v>
      </c>
      <c r="I23" s="12">
        <v>1800</v>
      </c>
      <c r="J23" s="12">
        <v>1873</v>
      </c>
      <c r="K23" s="12">
        <v>2026</v>
      </c>
      <c r="L23" s="12">
        <v>1795</v>
      </c>
      <c r="M23" s="12">
        <v>1857</v>
      </c>
      <c r="N23" s="8">
        <f>SUM(B23:M23)</f>
        <v>22400</v>
      </c>
      <c r="P23" s="23"/>
      <c r="Q23" s="23"/>
      <c r="R23" s="24"/>
    </row>
    <row r="24" spans="1:18" ht="16.5" x14ac:dyDescent="0.35">
      <c r="A24" s="44" t="s">
        <v>38</v>
      </c>
      <c r="B24" s="13">
        <v>143</v>
      </c>
      <c r="C24" s="13">
        <v>112</v>
      </c>
      <c r="D24" s="13">
        <v>120</v>
      </c>
      <c r="E24" s="13">
        <v>121</v>
      </c>
      <c r="F24" s="13">
        <v>132</v>
      </c>
      <c r="G24" s="13">
        <v>119</v>
      </c>
      <c r="H24" s="13">
        <v>136</v>
      </c>
      <c r="I24" s="13">
        <v>130</v>
      </c>
      <c r="J24" s="13">
        <v>125</v>
      </c>
      <c r="K24" s="13">
        <v>139</v>
      </c>
      <c r="L24" s="13">
        <v>128</v>
      </c>
      <c r="M24" s="13">
        <v>132</v>
      </c>
      <c r="N24" s="14">
        <f>SUM(B24:M24)</f>
        <v>1537</v>
      </c>
      <c r="P24" s="23"/>
      <c r="Q24" s="23"/>
      <c r="R24" s="24"/>
    </row>
    <row r="25" spans="1:18" ht="16.5" x14ac:dyDescent="0.35">
      <c r="A25" s="43" t="s">
        <v>33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50"/>
      <c r="P25" s="23"/>
      <c r="Q25" s="23"/>
    </row>
    <row r="26" spans="1:18" ht="16.5" x14ac:dyDescent="0.35">
      <c r="A26" s="43" t="s">
        <v>36</v>
      </c>
      <c r="B26" s="12">
        <v>601</v>
      </c>
      <c r="C26" s="12">
        <v>575</v>
      </c>
      <c r="D26" s="12">
        <v>640</v>
      </c>
      <c r="E26" s="12">
        <v>669</v>
      </c>
      <c r="F26" s="12">
        <v>693</v>
      </c>
      <c r="G26" s="12">
        <v>665</v>
      </c>
      <c r="H26" s="12">
        <v>723</v>
      </c>
      <c r="I26" s="12">
        <v>681</v>
      </c>
      <c r="J26" s="12">
        <v>684</v>
      </c>
      <c r="K26" s="12">
        <v>694</v>
      </c>
      <c r="L26" s="12">
        <v>590</v>
      </c>
      <c r="M26" s="12">
        <v>686</v>
      </c>
      <c r="N26" s="8">
        <f>SUM(B26:M26)</f>
        <v>7901</v>
      </c>
      <c r="P26" s="23"/>
      <c r="Q26" s="23"/>
      <c r="R26" s="24"/>
    </row>
    <row r="27" spans="1:18" ht="16.5" x14ac:dyDescent="0.35">
      <c r="A27" s="43" t="s">
        <v>37</v>
      </c>
      <c r="B27" s="12">
        <v>1791</v>
      </c>
      <c r="C27" s="12">
        <v>1681</v>
      </c>
      <c r="D27" s="12">
        <v>1888</v>
      </c>
      <c r="E27" s="12">
        <v>1889</v>
      </c>
      <c r="F27" s="12">
        <v>1976</v>
      </c>
      <c r="G27" s="12">
        <v>1883</v>
      </c>
      <c r="H27" s="12">
        <v>2138</v>
      </c>
      <c r="I27" s="12">
        <v>1756</v>
      </c>
      <c r="J27" s="12">
        <v>1997</v>
      </c>
      <c r="K27" s="12">
        <v>2063</v>
      </c>
      <c r="L27" s="12">
        <v>1787</v>
      </c>
      <c r="M27" s="12">
        <v>1971</v>
      </c>
      <c r="N27" s="8">
        <f t="shared" ref="N27:N28" si="0">SUM(B27:M27)</f>
        <v>22820</v>
      </c>
      <c r="P27" s="23"/>
      <c r="Q27" s="23"/>
      <c r="R27" s="24"/>
    </row>
    <row r="28" spans="1:18" ht="16.5" x14ac:dyDescent="0.35">
      <c r="A28" s="44" t="s">
        <v>38</v>
      </c>
      <c r="B28" s="13">
        <v>133</v>
      </c>
      <c r="C28" s="13">
        <v>116</v>
      </c>
      <c r="D28" s="13">
        <v>128</v>
      </c>
      <c r="E28" s="13">
        <v>132</v>
      </c>
      <c r="F28" s="13">
        <v>133</v>
      </c>
      <c r="G28" s="13">
        <v>125</v>
      </c>
      <c r="H28" s="13">
        <v>138</v>
      </c>
      <c r="I28" s="13">
        <v>130</v>
      </c>
      <c r="J28" s="13">
        <v>136</v>
      </c>
      <c r="K28" s="13">
        <v>130</v>
      </c>
      <c r="L28" s="13">
        <v>120</v>
      </c>
      <c r="M28" s="13">
        <v>143</v>
      </c>
      <c r="N28" s="14">
        <f t="shared" si="0"/>
        <v>1564</v>
      </c>
      <c r="P28" s="23"/>
      <c r="Q28" s="23"/>
      <c r="R28" s="24"/>
    </row>
    <row r="29" spans="1:18" ht="16.5" x14ac:dyDescent="0.35">
      <c r="A29" s="43" t="s">
        <v>42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8"/>
      <c r="P29" s="23"/>
      <c r="Q29" s="23"/>
    </row>
    <row r="30" spans="1:18" ht="16.5" x14ac:dyDescent="0.35">
      <c r="A30" s="43" t="s">
        <v>36</v>
      </c>
      <c r="B30" s="12">
        <v>586</v>
      </c>
      <c r="C30" s="12">
        <v>549</v>
      </c>
      <c r="D30" s="12">
        <v>631</v>
      </c>
      <c r="E30" s="12">
        <v>676</v>
      </c>
      <c r="F30" s="12">
        <v>646</v>
      </c>
      <c r="G30" s="12">
        <v>691</v>
      </c>
      <c r="H30" s="12">
        <v>760</v>
      </c>
      <c r="I30" s="12">
        <v>665</v>
      </c>
      <c r="J30" s="12">
        <v>672</v>
      </c>
      <c r="K30" s="12">
        <v>655</v>
      </c>
      <c r="L30" s="12">
        <v>609</v>
      </c>
      <c r="M30" s="12">
        <v>682</v>
      </c>
      <c r="N30" s="8">
        <f>SUM(B30:M30)</f>
        <v>7822</v>
      </c>
      <c r="O30" s="23"/>
      <c r="P30" s="23"/>
      <c r="Q30" s="23"/>
      <c r="R30" s="24"/>
    </row>
    <row r="31" spans="1:18" ht="16.5" x14ac:dyDescent="0.35">
      <c r="A31" s="43" t="s">
        <v>37</v>
      </c>
      <c r="B31" s="12">
        <v>1767</v>
      </c>
      <c r="C31" s="12">
        <v>1732</v>
      </c>
      <c r="D31" s="12">
        <v>1939</v>
      </c>
      <c r="E31" s="12">
        <v>1976</v>
      </c>
      <c r="F31" s="12">
        <v>1912</v>
      </c>
      <c r="G31" s="12">
        <v>2013</v>
      </c>
      <c r="H31" s="12">
        <v>2203</v>
      </c>
      <c r="I31" s="12">
        <v>1818</v>
      </c>
      <c r="J31" s="12">
        <v>1969</v>
      </c>
      <c r="K31" s="12">
        <v>2010</v>
      </c>
      <c r="L31" s="12">
        <v>1880</v>
      </c>
      <c r="M31" s="12">
        <v>2030</v>
      </c>
      <c r="N31" s="8">
        <f t="shared" ref="N31:N32" si="1">SUM(B31:M31)</f>
        <v>23249</v>
      </c>
      <c r="O31" s="23"/>
      <c r="P31" s="23"/>
      <c r="Q31" s="23"/>
      <c r="R31" s="24"/>
    </row>
    <row r="32" spans="1:18" ht="16.5" x14ac:dyDescent="0.35">
      <c r="A32" s="44" t="s">
        <v>38</v>
      </c>
      <c r="B32" s="13">
        <v>131</v>
      </c>
      <c r="C32" s="13">
        <v>121</v>
      </c>
      <c r="D32" s="13">
        <v>138</v>
      </c>
      <c r="E32" s="13">
        <v>138</v>
      </c>
      <c r="F32" s="13">
        <v>132</v>
      </c>
      <c r="G32" s="13">
        <v>140</v>
      </c>
      <c r="H32" s="13">
        <v>153</v>
      </c>
      <c r="I32" s="13">
        <v>136</v>
      </c>
      <c r="J32" s="13">
        <v>141</v>
      </c>
      <c r="K32" s="13">
        <v>141</v>
      </c>
      <c r="L32" s="13">
        <v>134</v>
      </c>
      <c r="M32" s="13">
        <v>143</v>
      </c>
      <c r="N32" s="14">
        <f t="shared" si="1"/>
        <v>1648</v>
      </c>
      <c r="O32" s="23"/>
      <c r="P32" s="23"/>
      <c r="Q32" s="23"/>
      <c r="R32" s="24"/>
    </row>
    <row r="33" spans="1:17" ht="16.5" x14ac:dyDescent="0.35">
      <c r="A33" s="43" t="s">
        <v>58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8"/>
      <c r="O33" s="23"/>
      <c r="P33" s="23"/>
      <c r="Q33" s="23"/>
    </row>
    <row r="34" spans="1:17" ht="16.5" x14ac:dyDescent="0.35">
      <c r="A34" s="43" t="s">
        <v>36</v>
      </c>
      <c r="B34" s="12">
        <v>559</v>
      </c>
      <c r="C34" s="12">
        <v>575</v>
      </c>
      <c r="D34" s="12">
        <v>636</v>
      </c>
      <c r="E34" s="12">
        <v>635</v>
      </c>
      <c r="F34" s="12">
        <v>654</v>
      </c>
      <c r="G34" s="12">
        <v>648</v>
      </c>
      <c r="H34" s="12">
        <v>695</v>
      </c>
      <c r="I34" s="12">
        <v>689</v>
      </c>
      <c r="J34" s="12">
        <v>664</v>
      </c>
      <c r="K34" s="12">
        <v>618</v>
      </c>
      <c r="L34" s="12">
        <v>590</v>
      </c>
      <c r="M34" s="12">
        <v>636</v>
      </c>
      <c r="N34" s="8">
        <f>SUM(B34:M34)</f>
        <v>7599</v>
      </c>
      <c r="O34" s="22"/>
      <c r="P34" s="23"/>
      <c r="Q34" s="23"/>
    </row>
    <row r="35" spans="1:17" ht="16.5" x14ac:dyDescent="0.35">
      <c r="A35" s="43" t="s">
        <v>37</v>
      </c>
      <c r="B35" s="12">
        <v>1727</v>
      </c>
      <c r="C35" s="12">
        <v>1813</v>
      </c>
      <c r="D35" s="12">
        <v>1960</v>
      </c>
      <c r="E35" s="12">
        <v>1910</v>
      </c>
      <c r="F35" s="12">
        <v>1979</v>
      </c>
      <c r="G35" s="12">
        <v>1978</v>
      </c>
      <c r="H35" s="12">
        <v>2042</v>
      </c>
      <c r="I35" s="12">
        <v>1903</v>
      </c>
      <c r="J35" s="12">
        <v>2056</v>
      </c>
      <c r="K35" s="12">
        <v>1933</v>
      </c>
      <c r="L35" s="12">
        <v>1936</v>
      </c>
      <c r="M35" s="12">
        <v>1980</v>
      </c>
      <c r="N35" s="8">
        <f>SUM(B35:M35)</f>
        <v>23217</v>
      </c>
      <c r="O35" s="22"/>
      <c r="P35" s="23"/>
      <c r="Q35" s="23"/>
    </row>
    <row r="36" spans="1:17" ht="16.5" x14ac:dyDescent="0.35">
      <c r="A36" s="44" t="s">
        <v>38</v>
      </c>
      <c r="B36" s="13">
        <v>126</v>
      </c>
      <c r="C36" s="13">
        <v>128</v>
      </c>
      <c r="D36" s="13">
        <v>146</v>
      </c>
      <c r="E36" s="13">
        <v>140</v>
      </c>
      <c r="F36" s="13">
        <v>146</v>
      </c>
      <c r="G36" s="13">
        <v>140</v>
      </c>
      <c r="H36" s="13">
        <v>142</v>
      </c>
      <c r="I36" s="13">
        <v>148</v>
      </c>
      <c r="J36" s="13">
        <v>147</v>
      </c>
      <c r="K36" s="13">
        <v>141</v>
      </c>
      <c r="L36" s="13">
        <v>139</v>
      </c>
      <c r="M36" s="13">
        <v>153</v>
      </c>
      <c r="N36" s="14">
        <f>SUM(B36:M36)</f>
        <v>1696</v>
      </c>
      <c r="O36" s="22"/>
      <c r="P36" s="23"/>
      <c r="Q36" s="23"/>
    </row>
    <row r="37" spans="1:17" ht="16.5" x14ac:dyDescent="0.35">
      <c r="A37" s="43" t="s">
        <v>56</v>
      </c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8"/>
    </row>
    <row r="38" spans="1:17" ht="16.5" x14ac:dyDescent="0.35">
      <c r="A38" s="43" t="s">
        <v>36</v>
      </c>
      <c r="B38" s="12">
        <v>546</v>
      </c>
      <c r="C38" s="12">
        <v>534</v>
      </c>
      <c r="D38" s="12">
        <v>625</v>
      </c>
      <c r="E38" s="12">
        <v>588</v>
      </c>
      <c r="F38" s="12">
        <v>646</v>
      </c>
      <c r="G38" s="12">
        <v>668</v>
      </c>
      <c r="H38" s="12">
        <v>661</v>
      </c>
      <c r="I38" s="12">
        <v>663</v>
      </c>
      <c r="J38" s="12">
        <v>602</v>
      </c>
      <c r="K38" s="12">
        <v>617</v>
      </c>
      <c r="L38" s="12">
        <v>558</v>
      </c>
      <c r="M38" s="12">
        <v>587</v>
      </c>
      <c r="N38" s="8">
        <f>SUM(B38:M38)</f>
        <v>7295</v>
      </c>
      <c r="O38" s="23"/>
    </row>
    <row r="39" spans="1:17" ht="16.5" x14ac:dyDescent="0.35">
      <c r="A39" s="43" t="s">
        <v>37</v>
      </c>
      <c r="B39" s="12">
        <v>1781</v>
      </c>
      <c r="C39" s="12">
        <v>1763</v>
      </c>
      <c r="D39" s="12">
        <v>2054</v>
      </c>
      <c r="E39" s="12">
        <v>1790</v>
      </c>
      <c r="F39" s="12">
        <v>2055</v>
      </c>
      <c r="G39" s="12">
        <v>2050</v>
      </c>
      <c r="H39" s="12">
        <v>2040</v>
      </c>
      <c r="I39" s="12">
        <v>1904</v>
      </c>
      <c r="J39" s="12">
        <v>1906</v>
      </c>
      <c r="K39" s="12">
        <v>1993</v>
      </c>
      <c r="L39" s="12">
        <v>1877</v>
      </c>
      <c r="M39" s="12">
        <v>1851</v>
      </c>
      <c r="N39" s="8">
        <f>SUM(B39:M39)</f>
        <v>23064</v>
      </c>
      <c r="O39" s="23"/>
    </row>
    <row r="40" spans="1:17" ht="16.5" x14ac:dyDescent="0.35">
      <c r="A40" s="44" t="s">
        <v>38</v>
      </c>
      <c r="B40" s="13">
        <v>137</v>
      </c>
      <c r="C40" s="13">
        <v>126</v>
      </c>
      <c r="D40" s="13">
        <v>147</v>
      </c>
      <c r="E40" s="13">
        <v>133</v>
      </c>
      <c r="F40" s="13">
        <v>149</v>
      </c>
      <c r="G40" s="13">
        <v>141</v>
      </c>
      <c r="H40" s="13">
        <v>142</v>
      </c>
      <c r="I40" s="13">
        <v>145</v>
      </c>
      <c r="J40" s="13">
        <v>136</v>
      </c>
      <c r="K40" s="13">
        <v>141</v>
      </c>
      <c r="L40" s="13">
        <v>135</v>
      </c>
      <c r="M40" s="13">
        <v>135</v>
      </c>
      <c r="N40" s="14">
        <f>SUM(B40:M40)</f>
        <v>1667</v>
      </c>
      <c r="O40" s="23"/>
    </row>
    <row r="41" spans="1:17" ht="16.5" x14ac:dyDescent="0.35">
      <c r="A41" s="43" t="s">
        <v>57</v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8"/>
    </row>
    <row r="42" spans="1:17" ht="16.5" x14ac:dyDescent="0.35">
      <c r="A42" s="43" t="s">
        <v>53</v>
      </c>
      <c r="B42" s="12">
        <v>551</v>
      </c>
      <c r="C42" s="12">
        <v>527</v>
      </c>
      <c r="D42" s="12">
        <v>610</v>
      </c>
      <c r="E42" s="12">
        <v>592</v>
      </c>
      <c r="F42" s="12">
        <v>644</v>
      </c>
      <c r="G42" s="12">
        <v>650</v>
      </c>
      <c r="H42" s="12">
        <v>679</v>
      </c>
      <c r="I42" s="12">
        <v>668</v>
      </c>
      <c r="J42" s="12">
        <v>601</v>
      </c>
      <c r="K42" s="12">
        <v>636</v>
      </c>
      <c r="L42" s="12">
        <v>569</v>
      </c>
      <c r="M42" s="12">
        <v>604</v>
      </c>
      <c r="N42" s="8">
        <f>SUM(B42:M42)</f>
        <v>7331</v>
      </c>
    </row>
    <row r="43" spans="1:17" ht="16.5" x14ac:dyDescent="0.35">
      <c r="A43" s="43" t="s">
        <v>54</v>
      </c>
      <c r="B43" s="12">
        <v>1870</v>
      </c>
      <c r="C43" s="12">
        <v>1839</v>
      </c>
      <c r="D43" s="12">
        <v>2064</v>
      </c>
      <c r="E43" s="12">
        <v>1926</v>
      </c>
      <c r="F43" s="12">
        <v>2118</v>
      </c>
      <c r="G43" s="12">
        <v>2098</v>
      </c>
      <c r="H43" s="12">
        <v>2187</v>
      </c>
      <c r="I43" s="12">
        <v>1993</v>
      </c>
      <c r="J43" s="12">
        <v>1959</v>
      </c>
      <c r="K43" s="12">
        <v>2130</v>
      </c>
      <c r="L43" s="12">
        <v>1969</v>
      </c>
      <c r="M43" s="12">
        <v>1962</v>
      </c>
      <c r="N43" s="8">
        <f>SUM(B43:M43)</f>
        <v>24115</v>
      </c>
    </row>
    <row r="44" spans="1:17" ht="16.5" x14ac:dyDescent="0.35">
      <c r="A44" s="44" t="s">
        <v>55</v>
      </c>
      <c r="B44" s="13">
        <v>129</v>
      </c>
      <c r="C44" s="13">
        <v>122</v>
      </c>
      <c r="D44" s="13">
        <v>136</v>
      </c>
      <c r="E44" s="13">
        <v>128</v>
      </c>
      <c r="F44" s="13">
        <v>144</v>
      </c>
      <c r="G44" s="13">
        <v>128</v>
      </c>
      <c r="H44" s="13">
        <v>142</v>
      </c>
      <c r="I44" s="13">
        <v>142</v>
      </c>
      <c r="J44" s="13">
        <v>128</v>
      </c>
      <c r="K44" s="13">
        <v>141</v>
      </c>
      <c r="L44" s="13">
        <v>137</v>
      </c>
      <c r="M44" s="13">
        <v>137</v>
      </c>
      <c r="N44" s="14">
        <f>SUM(B44:M44)</f>
        <v>1614</v>
      </c>
    </row>
    <row r="45" spans="1:17" ht="16.5" x14ac:dyDescent="0.35">
      <c r="A45" s="43" t="s">
        <v>62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8"/>
    </row>
    <row r="46" spans="1:17" ht="16.5" x14ac:dyDescent="0.35">
      <c r="A46" s="43" t="s">
        <v>53</v>
      </c>
      <c r="B46" s="12">
        <v>564</v>
      </c>
      <c r="C46" s="12">
        <v>520</v>
      </c>
      <c r="D46" s="12">
        <v>592</v>
      </c>
      <c r="E46" s="12">
        <v>616</v>
      </c>
      <c r="F46" s="12">
        <v>616</v>
      </c>
      <c r="G46" s="12">
        <v>661</v>
      </c>
      <c r="H46" s="12">
        <v>701</v>
      </c>
      <c r="I46" s="12">
        <v>656</v>
      </c>
      <c r="J46" s="12">
        <v>602</v>
      </c>
      <c r="K46" s="12">
        <v>649</v>
      </c>
      <c r="L46" s="12">
        <v>550</v>
      </c>
      <c r="M46" s="12">
        <v>611</v>
      </c>
      <c r="N46" s="8">
        <f>SUM(B46:M46)</f>
        <v>7338</v>
      </c>
    </row>
    <row r="47" spans="1:17" ht="16.5" x14ac:dyDescent="0.35">
      <c r="A47" s="43" t="s">
        <v>54</v>
      </c>
      <c r="B47" s="12">
        <v>1963</v>
      </c>
      <c r="C47" s="12">
        <v>1813</v>
      </c>
      <c r="D47" s="12">
        <v>2012</v>
      </c>
      <c r="E47" s="12">
        <v>2004</v>
      </c>
      <c r="F47" s="12">
        <v>2043</v>
      </c>
      <c r="G47" s="12">
        <v>1988</v>
      </c>
      <c r="H47" s="12">
        <v>2199</v>
      </c>
      <c r="I47" s="12">
        <v>1874</v>
      </c>
      <c r="J47" s="12">
        <v>1945</v>
      </c>
      <c r="K47" s="12">
        <v>2131</v>
      </c>
      <c r="L47" s="12">
        <v>1876</v>
      </c>
      <c r="M47" s="12">
        <v>1949</v>
      </c>
      <c r="N47" s="8">
        <f>SUM(B47:M47)</f>
        <v>23797</v>
      </c>
    </row>
    <row r="48" spans="1:17" ht="16.5" x14ac:dyDescent="0.35">
      <c r="A48" s="44" t="s">
        <v>55</v>
      </c>
      <c r="B48" s="13">
        <v>134</v>
      </c>
      <c r="C48" s="13">
        <v>120</v>
      </c>
      <c r="D48" s="13">
        <v>131</v>
      </c>
      <c r="E48" s="13">
        <v>137</v>
      </c>
      <c r="F48" s="13">
        <v>141</v>
      </c>
      <c r="G48" s="13">
        <v>131</v>
      </c>
      <c r="H48" s="13">
        <v>155</v>
      </c>
      <c r="I48" s="13">
        <v>143</v>
      </c>
      <c r="J48" s="13">
        <v>141</v>
      </c>
      <c r="K48" s="13">
        <v>148</v>
      </c>
      <c r="L48" s="13">
        <v>131</v>
      </c>
      <c r="M48" s="13">
        <v>141</v>
      </c>
      <c r="N48" s="14">
        <f>SUM(B48:M48)</f>
        <v>1653</v>
      </c>
    </row>
    <row r="49" spans="1:15" ht="16.5" x14ac:dyDescent="0.35">
      <c r="A49" s="43" t="s">
        <v>63</v>
      </c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8"/>
    </row>
    <row r="50" spans="1:15" ht="16.5" x14ac:dyDescent="0.35">
      <c r="A50" s="43" t="s">
        <v>53</v>
      </c>
      <c r="B50" s="12">
        <v>578</v>
      </c>
      <c r="C50" s="12">
        <v>534</v>
      </c>
      <c r="D50" s="12">
        <v>279</v>
      </c>
      <c r="E50" s="12">
        <v>161</v>
      </c>
      <c r="F50" s="12">
        <v>366</v>
      </c>
      <c r="G50" s="12">
        <v>541</v>
      </c>
      <c r="H50" s="12">
        <v>657</v>
      </c>
      <c r="I50" s="12">
        <v>621</v>
      </c>
      <c r="J50" s="12">
        <v>604</v>
      </c>
      <c r="K50" s="12">
        <v>561</v>
      </c>
      <c r="L50" s="12">
        <v>400</v>
      </c>
      <c r="M50" s="12">
        <v>483</v>
      </c>
      <c r="N50" s="8">
        <f>SUM(B50:M50)</f>
        <v>5785</v>
      </c>
    </row>
    <row r="51" spans="1:15" ht="16.5" x14ac:dyDescent="0.35">
      <c r="A51" s="43" t="s">
        <v>54</v>
      </c>
      <c r="B51" s="12">
        <v>1906</v>
      </c>
      <c r="C51" s="12">
        <v>1815</v>
      </c>
      <c r="D51" s="12">
        <v>1199</v>
      </c>
      <c r="E51" s="12">
        <v>831</v>
      </c>
      <c r="F51" s="12">
        <v>1343</v>
      </c>
      <c r="G51" s="12">
        <v>1779</v>
      </c>
      <c r="H51" s="12">
        <v>2053</v>
      </c>
      <c r="I51" s="12">
        <v>1796</v>
      </c>
      <c r="J51" s="12">
        <v>1970</v>
      </c>
      <c r="K51" s="12">
        <v>1917</v>
      </c>
      <c r="L51" s="12">
        <v>1604</v>
      </c>
      <c r="M51" s="12">
        <v>1717</v>
      </c>
      <c r="N51" s="8">
        <f>SUM(B51:M51)</f>
        <v>19930</v>
      </c>
    </row>
    <row r="52" spans="1:15" ht="16.5" x14ac:dyDescent="0.35">
      <c r="A52" s="44" t="s">
        <v>55</v>
      </c>
      <c r="B52" s="13">
        <v>144</v>
      </c>
      <c r="C52" s="13">
        <v>127</v>
      </c>
      <c r="D52" s="13">
        <v>62</v>
      </c>
      <c r="E52" s="13">
        <v>37</v>
      </c>
      <c r="F52" s="13">
        <v>77</v>
      </c>
      <c r="G52" s="13">
        <v>122</v>
      </c>
      <c r="H52" s="13">
        <v>146</v>
      </c>
      <c r="I52" s="13">
        <v>135</v>
      </c>
      <c r="J52" s="13">
        <v>135</v>
      </c>
      <c r="K52" s="13">
        <v>128</v>
      </c>
      <c r="L52" s="13">
        <v>91</v>
      </c>
      <c r="M52" s="13">
        <v>105</v>
      </c>
      <c r="N52" s="14">
        <f>SUM(B52:M52)</f>
        <v>1309</v>
      </c>
    </row>
    <row r="53" spans="1:15" ht="16.5" x14ac:dyDescent="0.35">
      <c r="A53" s="43" t="s">
        <v>64</v>
      </c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8"/>
    </row>
    <row r="54" spans="1:15" ht="16.5" x14ac:dyDescent="0.35">
      <c r="A54" s="43" t="s">
        <v>53</v>
      </c>
      <c r="B54" s="12">
        <v>396</v>
      </c>
      <c r="C54" s="12">
        <v>457</v>
      </c>
      <c r="D54" s="12">
        <v>466</v>
      </c>
      <c r="E54" s="12">
        <v>486</v>
      </c>
      <c r="F54" s="12">
        <v>587</v>
      </c>
      <c r="G54" s="12">
        <v>670</v>
      </c>
      <c r="H54" s="12">
        <v>747</v>
      </c>
      <c r="I54" s="12">
        <v>700</v>
      </c>
      <c r="J54" s="12">
        <v>672</v>
      </c>
      <c r="K54" s="12">
        <v>637</v>
      </c>
      <c r="L54" s="12">
        <v>591</v>
      </c>
      <c r="M54" s="12">
        <v>645</v>
      </c>
      <c r="N54" s="8">
        <f>SUM(B54:M54)</f>
        <v>7054</v>
      </c>
      <c r="O54" s="23"/>
    </row>
    <row r="55" spans="1:15" ht="16.5" x14ac:dyDescent="0.35">
      <c r="A55" s="43" t="s">
        <v>54</v>
      </c>
      <c r="B55" s="12">
        <v>1499</v>
      </c>
      <c r="C55" s="12">
        <v>1689</v>
      </c>
      <c r="D55" s="12">
        <v>1797</v>
      </c>
      <c r="E55" s="12">
        <v>1772</v>
      </c>
      <c r="F55" s="12">
        <v>1939</v>
      </c>
      <c r="G55" s="12">
        <v>2072</v>
      </c>
      <c r="H55" s="12">
        <v>2196</v>
      </c>
      <c r="I55" s="12">
        <v>1969</v>
      </c>
      <c r="J55" s="12">
        <v>2107</v>
      </c>
      <c r="K55" s="12">
        <v>2039</v>
      </c>
      <c r="L55" s="12">
        <v>1968</v>
      </c>
      <c r="M55" s="12">
        <v>2083</v>
      </c>
      <c r="N55" s="8">
        <f t="shared" ref="N55:N68" si="2">SUM(B55:M55)</f>
        <v>23130</v>
      </c>
      <c r="O55" s="23"/>
    </row>
    <row r="56" spans="1:15" ht="16.5" x14ac:dyDescent="0.35">
      <c r="A56" s="44" t="s">
        <v>55</v>
      </c>
      <c r="B56" s="13">
        <v>84</v>
      </c>
      <c r="C56" s="13">
        <v>99</v>
      </c>
      <c r="D56" s="13">
        <v>90</v>
      </c>
      <c r="E56" s="13">
        <v>101</v>
      </c>
      <c r="F56" s="13">
        <v>122</v>
      </c>
      <c r="G56" s="13">
        <v>133</v>
      </c>
      <c r="H56" s="13">
        <v>138</v>
      </c>
      <c r="I56" s="13">
        <v>133</v>
      </c>
      <c r="J56" s="13">
        <v>133</v>
      </c>
      <c r="K56" s="13">
        <v>126</v>
      </c>
      <c r="L56" s="13">
        <v>120</v>
      </c>
      <c r="M56" s="13">
        <v>128</v>
      </c>
      <c r="N56" s="14">
        <f t="shared" si="2"/>
        <v>1407</v>
      </c>
      <c r="O56" s="23"/>
    </row>
    <row r="57" spans="1:15" ht="16.5" x14ac:dyDescent="0.35">
      <c r="A57" s="62" t="s">
        <v>65</v>
      </c>
      <c r="B57" s="66"/>
      <c r="C57" s="66"/>
      <c r="D57" s="63"/>
      <c r="E57" s="63"/>
      <c r="F57" s="63"/>
      <c r="G57" s="63"/>
      <c r="H57" s="63"/>
      <c r="I57" s="63"/>
      <c r="J57" s="63"/>
      <c r="K57" s="63"/>
      <c r="L57" s="66"/>
      <c r="M57" s="63"/>
      <c r="N57" s="64"/>
      <c r="O57" s="23"/>
    </row>
    <row r="58" spans="1:15" ht="16.5" x14ac:dyDescent="0.35">
      <c r="A58" s="43" t="s">
        <v>53</v>
      </c>
      <c r="B58" s="12">
        <v>501</v>
      </c>
      <c r="C58" s="12">
        <v>543</v>
      </c>
      <c r="D58" s="12">
        <v>618</v>
      </c>
      <c r="E58" s="12">
        <v>620</v>
      </c>
      <c r="F58" s="12">
        <v>663</v>
      </c>
      <c r="G58" s="12">
        <v>698</v>
      </c>
      <c r="H58" s="12">
        <v>728</v>
      </c>
      <c r="I58" s="5">
        <v>753</v>
      </c>
      <c r="J58" s="12">
        <v>724</v>
      </c>
      <c r="K58" s="12">
        <v>680</v>
      </c>
      <c r="L58" s="12">
        <v>672</v>
      </c>
      <c r="M58" s="12">
        <v>670</v>
      </c>
      <c r="N58" s="8">
        <f>SUM(B58:M58)</f>
        <v>7870</v>
      </c>
      <c r="O58" s="23"/>
    </row>
    <row r="59" spans="1:15" ht="16.5" x14ac:dyDescent="0.35">
      <c r="A59" s="43" t="s">
        <v>54</v>
      </c>
      <c r="B59" s="12">
        <v>1693</v>
      </c>
      <c r="C59" s="12">
        <v>1839</v>
      </c>
      <c r="D59" s="12">
        <v>2041</v>
      </c>
      <c r="E59" s="12">
        <v>1940</v>
      </c>
      <c r="F59" s="12">
        <v>2041</v>
      </c>
      <c r="G59" s="12">
        <v>2038</v>
      </c>
      <c r="H59" s="12">
        <v>2118</v>
      </c>
      <c r="I59" s="12">
        <v>1964</v>
      </c>
      <c r="J59" s="12">
        <v>2089</v>
      </c>
      <c r="K59" s="12">
        <v>1995</v>
      </c>
      <c r="L59" s="12">
        <v>2044</v>
      </c>
      <c r="M59" s="12">
        <v>1949</v>
      </c>
      <c r="N59" s="8">
        <f t="shared" si="2"/>
        <v>23751</v>
      </c>
      <c r="O59" s="23"/>
    </row>
    <row r="60" spans="1:15" ht="16.5" x14ac:dyDescent="0.35">
      <c r="A60" s="44" t="s">
        <v>55</v>
      </c>
      <c r="B60" s="13">
        <v>102</v>
      </c>
      <c r="C60" s="13">
        <v>117</v>
      </c>
      <c r="D60" s="13">
        <v>126</v>
      </c>
      <c r="E60" s="13">
        <v>126</v>
      </c>
      <c r="F60" s="13">
        <v>133</v>
      </c>
      <c r="G60" s="13">
        <v>136</v>
      </c>
      <c r="H60" s="13">
        <v>134</v>
      </c>
      <c r="I60" s="13">
        <v>136</v>
      </c>
      <c r="J60" s="13">
        <v>136</v>
      </c>
      <c r="K60" s="13">
        <v>128</v>
      </c>
      <c r="L60" s="13">
        <v>127</v>
      </c>
      <c r="M60" s="13">
        <v>128</v>
      </c>
      <c r="N60" s="14">
        <f t="shared" si="2"/>
        <v>1529</v>
      </c>
      <c r="O60" s="23"/>
    </row>
    <row r="61" spans="1:15" ht="16.5" x14ac:dyDescent="0.35">
      <c r="A61" s="62" t="s">
        <v>71</v>
      </c>
      <c r="B61" s="66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4"/>
      <c r="O61" s="23"/>
    </row>
    <row r="62" spans="1:15" ht="16.5" x14ac:dyDescent="0.35">
      <c r="A62" s="43" t="s">
        <v>53</v>
      </c>
      <c r="B62" s="12">
        <v>584</v>
      </c>
      <c r="C62" s="12">
        <v>568</v>
      </c>
      <c r="D62" s="17">
        <v>677</v>
      </c>
      <c r="E62" s="17">
        <v>627</v>
      </c>
      <c r="F62" s="17">
        <v>710</v>
      </c>
      <c r="G62" s="17">
        <v>729</v>
      </c>
      <c r="H62" s="17">
        <v>779</v>
      </c>
      <c r="I62" s="65">
        <v>756</v>
      </c>
      <c r="J62" s="17">
        <v>703</v>
      </c>
      <c r="K62" s="17">
        <v>706</v>
      </c>
      <c r="L62" s="17">
        <v>651</v>
      </c>
      <c r="M62" s="17">
        <v>655</v>
      </c>
      <c r="N62" s="18">
        <f t="shared" si="2"/>
        <v>8145</v>
      </c>
      <c r="O62" s="23"/>
    </row>
    <row r="63" spans="1:15" ht="16.5" x14ac:dyDescent="0.35">
      <c r="A63" s="43" t="s">
        <v>54</v>
      </c>
      <c r="B63" s="12">
        <v>1689</v>
      </c>
      <c r="C63" s="12">
        <v>1815</v>
      </c>
      <c r="D63" s="17">
        <v>2034</v>
      </c>
      <c r="E63" s="17">
        <v>1835</v>
      </c>
      <c r="F63" s="17">
        <v>2061</v>
      </c>
      <c r="G63" s="17">
        <v>2043</v>
      </c>
      <c r="H63" s="17">
        <v>2136</v>
      </c>
      <c r="I63" s="17">
        <v>1887</v>
      </c>
      <c r="J63" s="17">
        <v>1996</v>
      </c>
      <c r="K63" s="17">
        <v>2012</v>
      </c>
      <c r="L63" s="17">
        <v>1934</v>
      </c>
      <c r="M63" s="17">
        <v>1877</v>
      </c>
      <c r="N63" s="18">
        <f t="shared" si="2"/>
        <v>23319</v>
      </c>
      <c r="O63" s="23"/>
    </row>
    <row r="64" spans="1:15" ht="16.5" x14ac:dyDescent="0.35">
      <c r="A64" s="44" t="s">
        <v>55</v>
      </c>
      <c r="B64" s="13">
        <v>124</v>
      </c>
      <c r="C64" s="13">
        <v>108</v>
      </c>
      <c r="D64" s="19">
        <v>129</v>
      </c>
      <c r="E64" s="19">
        <v>120</v>
      </c>
      <c r="F64" s="19">
        <v>136</v>
      </c>
      <c r="G64" s="19">
        <v>136</v>
      </c>
      <c r="H64" s="19">
        <v>138</v>
      </c>
      <c r="I64" s="19">
        <v>132</v>
      </c>
      <c r="J64" s="19">
        <v>128</v>
      </c>
      <c r="K64" s="19">
        <v>120</v>
      </c>
      <c r="L64" s="19">
        <v>118</v>
      </c>
      <c r="M64" s="19">
        <v>121</v>
      </c>
      <c r="N64" s="20">
        <f t="shared" si="2"/>
        <v>1510</v>
      </c>
      <c r="O64" s="23"/>
    </row>
    <row r="65" spans="1:15" ht="16.5" x14ac:dyDescent="0.35">
      <c r="A65" s="62" t="s">
        <v>72</v>
      </c>
      <c r="B65" s="17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64"/>
      <c r="O65" s="23"/>
    </row>
    <row r="66" spans="1:15" ht="16.5" x14ac:dyDescent="0.35">
      <c r="A66" s="43" t="s">
        <v>53</v>
      </c>
      <c r="B66" s="17">
        <v>634</v>
      </c>
      <c r="C66" s="12">
        <v>617</v>
      </c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8">
        <f t="shared" si="2"/>
        <v>1251</v>
      </c>
      <c r="O66" s="23"/>
    </row>
    <row r="67" spans="1:15" ht="16.5" x14ac:dyDescent="0.35">
      <c r="A67" s="43" t="s">
        <v>54</v>
      </c>
      <c r="B67" s="17">
        <v>1867</v>
      </c>
      <c r="C67" s="12">
        <v>1825</v>
      </c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8">
        <f t="shared" si="2"/>
        <v>3692</v>
      </c>
      <c r="O67" s="23"/>
    </row>
    <row r="68" spans="1:15" ht="16.5" x14ac:dyDescent="0.35">
      <c r="A68" s="44" t="s">
        <v>55</v>
      </c>
      <c r="B68" s="17">
        <v>132</v>
      </c>
      <c r="C68" s="12">
        <v>120</v>
      </c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20">
        <f t="shared" si="2"/>
        <v>252</v>
      </c>
      <c r="O68" s="23"/>
    </row>
    <row r="69" spans="1:15" ht="16.5" x14ac:dyDescent="0.35">
      <c r="A69" s="62" t="s">
        <v>73</v>
      </c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1"/>
    </row>
    <row r="70" spans="1:15" ht="16.5" x14ac:dyDescent="0.35">
      <c r="A70" s="43" t="s">
        <v>53</v>
      </c>
      <c r="B70" s="59">
        <f>B66/B62-1</f>
        <v>8.5616438356164393E-2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</row>
    <row r="71" spans="1:15" ht="16.5" x14ac:dyDescent="0.35">
      <c r="A71" s="43" t="s">
        <v>54</v>
      </c>
      <c r="B71" s="59">
        <f t="shared" ref="B71:B72" si="3">B67/B63-1</f>
        <v>0.10538780343398457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</row>
    <row r="72" spans="1:15" ht="16.5" x14ac:dyDescent="0.35">
      <c r="A72" s="44" t="s">
        <v>55</v>
      </c>
      <c r="B72" s="60">
        <f t="shared" si="3"/>
        <v>6.4516129032258007E-2</v>
      </c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</row>
    <row r="74" spans="1:15" x14ac:dyDescent="0.25">
      <c r="A74" s="49" t="s">
        <v>66</v>
      </c>
    </row>
  </sheetData>
  <phoneticPr fontId="0" type="noConversion"/>
  <pageMargins left="0.70866141732283472" right="0.70866141732283472" top="1.3779527559055118" bottom="0.74803149606299213" header="0.31496062992125984" footer="0.31496062992125984"/>
  <pageSetup paperSize="9" scale="86" fitToHeight="3" orientation="landscape" r:id="rId1"/>
  <headerFooter>
    <oddHeader>&amp;L&amp;G</oddHeader>
    <oddFooter>&amp;C&amp;K03+000ANFIA - Area Studi e Statistiche</oddFooter>
  </headerFooter>
  <ignoredErrors>
    <ignoredError sqref="N53:N54 N6:N36 N38:N44 N46:N48 N50:N52 N55:N56 N62:N64 N58:N60 N66:N68" unlockedFormula="1"/>
  </ignoredError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18"/>
  <sheetViews>
    <sheetView showGridLines="0" zoomScaleNormal="100" workbookViewId="0"/>
  </sheetViews>
  <sheetFormatPr defaultColWidth="8.85546875" defaultRowHeight="15" x14ac:dyDescent="0.25"/>
  <cols>
    <col min="1" max="1" width="11.5703125" style="5" customWidth="1"/>
    <col min="2" max="12" width="7" style="5" bestFit="1" customWidth="1"/>
    <col min="13" max="13" width="7.5703125" style="5" bestFit="1" customWidth="1"/>
    <col min="14" max="15" width="7.5703125" style="5" customWidth="1"/>
    <col min="16" max="16" width="7.5703125" style="5" hidden="1" customWidth="1"/>
    <col min="17" max="30" width="7.5703125" style="5" customWidth="1"/>
    <col min="31" max="16384" width="8.85546875" style="5"/>
  </cols>
  <sheetData>
    <row r="1" spans="1:30" ht="15.75" x14ac:dyDescent="0.3">
      <c r="A1" s="1" t="s">
        <v>35</v>
      </c>
    </row>
    <row r="2" spans="1:30" ht="15.75" x14ac:dyDescent="0.3">
      <c r="A2" s="2" t="s">
        <v>59</v>
      </c>
    </row>
    <row r="3" spans="1:30" x14ac:dyDescent="0.25">
      <c r="A3" s="3" t="s">
        <v>2</v>
      </c>
    </row>
    <row r="4" spans="1:30" ht="14.45" customHeight="1" x14ac:dyDescent="0.35">
      <c r="A4" s="34"/>
      <c r="B4" s="73" t="s">
        <v>60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5"/>
      <c r="Q4" s="72" t="s">
        <v>61</v>
      </c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</row>
    <row r="5" spans="1:30" ht="16.5" x14ac:dyDescent="0.35">
      <c r="A5" s="35"/>
      <c r="B5" s="58">
        <v>2010</v>
      </c>
      <c r="C5" s="58">
        <v>2011</v>
      </c>
      <c r="D5" s="58">
        <v>2012</v>
      </c>
      <c r="E5" s="58">
        <v>2013</v>
      </c>
      <c r="F5" s="58">
        <v>2014</v>
      </c>
      <c r="G5" s="58">
        <v>2015</v>
      </c>
      <c r="H5" s="58">
        <v>2016</v>
      </c>
      <c r="I5" s="58">
        <v>2017</v>
      </c>
      <c r="J5" s="58">
        <v>2018</v>
      </c>
      <c r="K5" s="58">
        <v>2019</v>
      </c>
      <c r="L5" s="58">
        <v>2020</v>
      </c>
      <c r="M5" s="58">
        <v>2021</v>
      </c>
      <c r="N5" s="58">
        <v>2022</v>
      </c>
      <c r="O5" s="58">
        <v>2023</v>
      </c>
      <c r="P5" s="58">
        <v>2024</v>
      </c>
      <c r="Q5" s="58">
        <v>2010</v>
      </c>
      <c r="R5" s="58">
        <v>2011</v>
      </c>
      <c r="S5" s="58">
        <v>2012</v>
      </c>
      <c r="T5" s="58">
        <v>2013</v>
      </c>
      <c r="U5" s="58">
        <v>2014</v>
      </c>
      <c r="V5" s="58">
        <v>2015</v>
      </c>
      <c r="W5" s="58">
        <v>2016</v>
      </c>
      <c r="X5" s="58">
        <v>2017</v>
      </c>
      <c r="Y5" s="58">
        <v>2018</v>
      </c>
      <c r="Z5" s="58">
        <v>2019</v>
      </c>
      <c r="AA5" s="58">
        <v>2020</v>
      </c>
      <c r="AB5" s="58">
        <v>2021</v>
      </c>
      <c r="AC5" s="58">
        <v>2022</v>
      </c>
      <c r="AD5" s="58">
        <v>2023</v>
      </c>
    </row>
    <row r="6" spans="1:30" ht="16.5" x14ac:dyDescent="0.35">
      <c r="A6" s="38" t="s">
        <v>34</v>
      </c>
      <c r="B6" s="36">
        <v>9989</v>
      </c>
      <c r="C6" s="37">
        <v>9397</v>
      </c>
      <c r="D6" s="37">
        <v>8392</v>
      </c>
      <c r="E6" s="37">
        <v>8025</v>
      </c>
      <c r="F6" s="37">
        <v>7901</v>
      </c>
      <c r="G6" s="37">
        <v>7822</v>
      </c>
      <c r="H6" s="37">
        <v>7599</v>
      </c>
      <c r="I6" s="37">
        <v>7295</v>
      </c>
      <c r="J6" s="37">
        <v>7331</v>
      </c>
      <c r="K6" s="37">
        <v>7338</v>
      </c>
      <c r="L6" s="37">
        <v>5776</v>
      </c>
      <c r="M6" s="37">
        <f>'Consumi mensili carburanti'!N54</f>
        <v>7054</v>
      </c>
      <c r="N6" s="37">
        <f>'Consumi mensili carburanti'!N58</f>
        <v>7870</v>
      </c>
      <c r="O6" s="37">
        <f>'Consumi mensili carburanti'!N62</f>
        <v>8145</v>
      </c>
      <c r="P6" s="37">
        <f>'Consumi mensili carburanti'!N66</f>
        <v>1251</v>
      </c>
      <c r="Q6" s="39">
        <f t="shared" ref="Q6:Z6" si="0">B6/$B6*100</f>
        <v>100</v>
      </c>
      <c r="R6" s="39">
        <f t="shared" si="0"/>
        <v>94.073480828911798</v>
      </c>
      <c r="S6" s="39">
        <f t="shared" si="0"/>
        <v>84.012413655020524</v>
      </c>
      <c r="T6" s="39">
        <f t="shared" si="0"/>
        <v>80.338372209430375</v>
      </c>
      <c r="U6" s="39">
        <f t="shared" si="0"/>
        <v>79.097006707378114</v>
      </c>
      <c r="V6" s="39">
        <f t="shared" si="0"/>
        <v>78.306136750425466</v>
      </c>
      <c r="W6" s="39">
        <f t="shared" si="0"/>
        <v>76.073681049154075</v>
      </c>
      <c r="X6" s="39">
        <f t="shared" si="0"/>
        <v>73.030333366703374</v>
      </c>
      <c r="Y6" s="39">
        <f t="shared" si="0"/>
        <v>73.390729802783056</v>
      </c>
      <c r="Z6" s="39">
        <f t="shared" si="0"/>
        <v>73.460806887576339</v>
      </c>
      <c r="AA6" s="39">
        <f t="shared" ref="AA6:AC6" si="1">L6/$B6*100</f>
        <v>57.823605966563221</v>
      </c>
      <c r="AB6" s="39">
        <f t="shared" si="1"/>
        <v>70.617679447392135</v>
      </c>
      <c r="AC6" s="39">
        <f t="shared" si="1"/>
        <v>78.786665331865052</v>
      </c>
      <c r="AD6" s="39">
        <f>O6/$B6*100</f>
        <v>81.53969366302934</v>
      </c>
    </row>
    <row r="7" spans="1:30" ht="16.5" x14ac:dyDescent="0.35">
      <c r="A7" s="38" t="s">
        <v>70</v>
      </c>
      <c r="B7" s="37">
        <v>25381</v>
      </c>
      <c r="C7" s="37">
        <v>25600</v>
      </c>
      <c r="D7" s="37">
        <v>22944</v>
      </c>
      <c r="E7" s="37">
        <v>22400</v>
      </c>
      <c r="F7" s="37">
        <v>22820</v>
      </c>
      <c r="G7" s="37">
        <v>23249</v>
      </c>
      <c r="H7" s="37">
        <v>23217</v>
      </c>
      <c r="I7" s="37">
        <v>23064</v>
      </c>
      <c r="J7" s="37">
        <v>24115</v>
      </c>
      <c r="K7" s="37">
        <v>23797</v>
      </c>
      <c r="L7" s="37">
        <v>19918</v>
      </c>
      <c r="M7" s="37">
        <f>'Consumi mensili carburanti'!N55</f>
        <v>23130</v>
      </c>
      <c r="N7" s="37">
        <f>'Consumi mensili carburanti'!N59</f>
        <v>23751</v>
      </c>
      <c r="O7" s="37">
        <f>'Consumi mensili carburanti'!N63</f>
        <v>23319</v>
      </c>
      <c r="P7" s="37">
        <f>'Consumi mensili carburanti'!N67</f>
        <v>3692</v>
      </c>
      <c r="Q7" s="39">
        <f t="shared" ref="Q7:Q8" si="2">B7/$B7*100</f>
        <v>100</v>
      </c>
      <c r="R7" s="39">
        <f t="shared" ref="R7:R8" si="3">C7/$B7*100</f>
        <v>100.86285016350813</v>
      </c>
      <c r="S7" s="39">
        <f t="shared" ref="S7:S8" si="4">D7/$B7*100</f>
        <v>90.398329459044163</v>
      </c>
      <c r="T7" s="39">
        <f t="shared" ref="T7:T8" si="5">E7/$B7*100</f>
        <v>88.254993893069624</v>
      </c>
      <c r="U7" s="39">
        <f t="shared" ref="U7:U8" si="6">F7/$B7*100</f>
        <v>89.909775028564681</v>
      </c>
      <c r="V7" s="39">
        <f t="shared" ref="V7:V8" si="7">G7/$B7*100</f>
        <v>91.600015759820337</v>
      </c>
      <c r="W7" s="39">
        <f t="shared" ref="W7:W8" si="8">H7/$B7*100</f>
        <v>91.473937197115944</v>
      </c>
      <c r="X7" s="39">
        <f t="shared" ref="X7:X8" si="9">I7/$B7*100</f>
        <v>90.871124069185612</v>
      </c>
      <c r="Y7" s="39">
        <f t="shared" ref="Y7:Y8" si="10">J7/$B7*100</f>
        <v>95.012016863007759</v>
      </c>
      <c r="Z7" s="39">
        <f t="shared" ref="Z7:Z8" si="11">K7/$B7*100</f>
        <v>93.759111146132938</v>
      </c>
      <c r="AA7" s="39">
        <f t="shared" ref="AA7:AA8" si="12">L7/$B7*100</f>
        <v>78.476025373310748</v>
      </c>
      <c r="AB7" s="39">
        <f t="shared" ref="AB7:AB8" si="13">M7/$B7*100</f>
        <v>91.131161104763407</v>
      </c>
      <c r="AC7" s="39">
        <f t="shared" ref="AC7:AC8" si="14">N7/$B7*100</f>
        <v>93.577873212245379</v>
      </c>
      <c r="AD7" s="39">
        <f t="shared" ref="AD7:AD8" si="15">O7/$B7*100</f>
        <v>91.87581261573618</v>
      </c>
    </row>
    <row r="8" spans="1:30" ht="16.5" x14ac:dyDescent="0.35">
      <c r="A8" s="38" t="s">
        <v>20</v>
      </c>
      <c r="B8" s="37">
        <v>1219</v>
      </c>
      <c r="C8" s="37">
        <v>1272</v>
      </c>
      <c r="D8" s="37">
        <v>1355</v>
      </c>
      <c r="E8" s="37">
        <v>1537</v>
      </c>
      <c r="F8" s="37">
        <v>1564</v>
      </c>
      <c r="G8" s="37">
        <v>1648</v>
      </c>
      <c r="H8" s="37">
        <v>1696</v>
      </c>
      <c r="I8" s="37">
        <v>1667</v>
      </c>
      <c r="J8" s="37">
        <v>1614</v>
      </c>
      <c r="K8" s="37">
        <v>1653</v>
      </c>
      <c r="L8" s="37">
        <v>1306</v>
      </c>
      <c r="M8" s="37">
        <f>'Consumi mensili carburanti'!N56</f>
        <v>1407</v>
      </c>
      <c r="N8" s="37">
        <f>'Consumi mensili carburanti'!N60</f>
        <v>1529</v>
      </c>
      <c r="O8" s="37">
        <f>'Consumi mensili carburanti'!N64</f>
        <v>1510</v>
      </c>
      <c r="P8" s="37">
        <f>'Consumi mensili carburanti'!N68</f>
        <v>252</v>
      </c>
      <c r="Q8" s="39">
        <f t="shared" si="2"/>
        <v>100</v>
      </c>
      <c r="R8" s="39">
        <f t="shared" si="3"/>
        <v>104.34782608695652</v>
      </c>
      <c r="S8" s="39">
        <f t="shared" si="4"/>
        <v>111.15668580803937</v>
      </c>
      <c r="T8" s="39">
        <f t="shared" si="5"/>
        <v>126.08695652173914</v>
      </c>
      <c r="U8" s="39">
        <f t="shared" si="6"/>
        <v>128.30188679245282</v>
      </c>
      <c r="V8" s="39">
        <f t="shared" si="7"/>
        <v>135.19278096800656</v>
      </c>
      <c r="W8" s="39">
        <f t="shared" si="8"/>
        <v>139.13043478260869</v>
      </c>
      <c r="X8" s="39">
        <f t="shared" si="9"/>
        <v>136.75143560295325</v>
      </c>
      <c r="Y8" s="39">
        <f t="shared" si="10"/>
        <v>132.40360951599672</v>
      </c>
      <c r="Z8" s="39">
        <f t="shared" si="11"/>
        <v>135.60295324036096</v>
      </c>
      <c r="AA8" s="39">
        <f t="shared" si="12"/>
        <v>107.13699753896637</v>
      </c>
      <c r="AB8" s="39">
        <f t="shared" si="13"/>
        <v>115.42247744052503</v>
      </c>
      <c r="AC8" s="39">
        <f t="shared" si="14"/>
        <v>125.43068088597211</v>
      </c>
      <c r="AD8" s="39">
        <f t="shared" si="15"/>
        <v>123.87202625102543</v>
      </c>
    </row>
    <row r="9" spans="1:30" ht="15.75" x14ac:dyDescent="0.3">
      <c r="X9" s="21"/>
      <c r="Y9" s="21"/>
      <c r="Z9" s="21"/>
      <c r="AA9" s="21"/>
      <c r="AB9" s="21"/>
      <c r="AC9" s="21"/>
    </row>
    <row r="18" spans="7:7" x14ac:dyDescent="0.25">
      <c r="G18" s="57"/>
    </row>
  </sheetData>
  <mergeCells count="2">
    <mergeCell ref="Q4:AD4"/>
    <mergeCell ref="B4:P4"/>
  </mergeCells>
  <pageMargins left="0.70866141732283472" right="0.70866141732283472" top="1.3779527559055118" bottom="0.74803149606299213" header="0.31496062992125984" footer="0.31496062992125984"/>
  <pageSetup paperSize="9" scale="86" orientation="landscape" r:id="rId1"/>
  <headerFooter>
    <oddHeader>&amp;L&amp;G</oddHeader>
    <oddFooter>&amp;C&amp;K03+000ANFIA - Area Studi e Statistiche</oddFooter>
  </headerFooter>
  <ignoredErrors>
    <ignoredError sqref="Q6:T6 W6:Y6 U6:V6 AA6 Z6 AB6:AD6 Q7:AD8" unlockedFormula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126"/>
  <sheetViews>
    <sheetView showGridLines="0" zoomScale="89" zoomScaleNormal="89" workbookViewId="0">
      <pane ySplit="8" topLeftCell="A103" activePane="bottomLeft" state="frozenSplit"/>
      <selection activeCell="A5" sqref="A5"/>
      <selection pane="bottomLeft"/>
    </sheetView>
  </sheetViews>
  <sheetFormatPr defaultColWidth="8.85546875" defaultRowHeight="15" x14ac:dyDescent="0.25"/>
  <cols>
    <col min="1" max="1" width="8.85546875" style="5"/>
    <col min="2" max="2" width="10.140625" style="5" customWidth="1"/>
    <col min="3" max="3" width="10.140625" style="5" bestFit="1" customWidth="1"/>
    <col min="4" max="4" width="8.85546875" style="5"/>
    <col min="5" max="5" width="10.140625" style="5" bestFit="1" customWidth="1"/>
    <col min="6" max="6" width="9.85546875" style="5" customWidth="1"/>
    <col min="7" max="8" width="8.85546875" style="5"/>
    <col min="9" max="9" width="10.140625" style="5" customWidth="1"/>
    <col min="10" max="12" width="8.85546875" style="5"/>
    <col min="13" max="13" width="9.7109375" style="5" customWidth="1"/>
    <col min="14" max="15" width="8.85546875" style="5"/>
    <col min="16" max="16" width="10.140625" style="5" customWidth="1"/>
    <col min="17" max="19" width="8.85546875" style="5"/>
    <col min="20" max="20" width="9.42578125" style="5" customWidth="1"/>
    <col min="21" max="16384" width="8.85546875" style="5"/>
  </cols>
  <sheetData>
    <row r="1" spans="1:20" ht="18.75" x14ac:dyDescent="0.3">
      <c r="A1" s="1" t="s">
        <v>23</v>
      </c>
      <c r="B1" s="25"/>
      <c r="C1" s="25"/>
      <c r="D1" s="25"/>
      <c r="E1" s="25"/>
      <c r="F1" s="25"/>
      <c r="G1" s="4"/>
      <c r="H1" s="25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ht="15.75" x14ac:dyDescent="0.3">
      <c r="A2" s="2" t="s">
        <v>24</v>
      </c>
      <c r="B2" s="2"/>
      <c r="C2" s="2"/>
      <c r="D2" s="2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pans="1:20" ht="15.75" x14ac:dyDescent="0.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x14ac:dyDescent="0.3">
      <c r="A4" s="1" t="s">
        <v>25</v>
      </c>
      <c r="B4" s="4"/>
      <c r="C4" s="4"/>
      <c r="D4" s="4"/>
      <c r="E4" s="4"/>
      <c r="F4" s="4"/>
      <c r="G4" s="4"/>
      <c r="H4" s="1" t="s">
        <v>26</v>
      </c>
      <c r="I4" s="4"/>
      <c r="J4" s="4"/>
      <c r="K4" s="4"/>
      <c r="L4" s="4"/>
      <c r="M4" s="4"/>
      <c r="N4" s="4"/>
      <c r="O4" s="1" t="s">
        <v>20</v>
      </c>
      <c r="P4" s="4"/>
      <c r="Q4" s="4"/>
      <c r="R4" s="4"/>
      <c r="S4" s="4"/>
      <c r="T4" s="4"/>
    </row>
    <row r="5" spans="1:20" ht="16.5" x14ac:dyDescent="0.35">
      <c r="A5" s="78" t="s">
        <v>67</v>
      </c>
      <c r="B5" s="78"/>
      <c r="C5" s="78"/>
      <c r="D5" s="78"/>
      <c r="E5" s="78"/>
      <c r="F5" s="26"/>
      <c r="G5" s="4"/>
      <c r="H5" s="78" t="s">
        <v>67</v>
      </c>
      <c r="I5" s="78"/>
      <c r="J5" s="78"/>
      <c r="K5" s="78"/>
      <c r="L5" s="78"/>
      <c r="M5" s="26"/>
      <c r="N5" s="4"/>
      <c r="O5" s="78" t="s">
        <v>67</v>
      </c>
      <c r="P5" s="78"/>
      <c r="Q5" s="78"/>
      <c r="R5" s="78"/>
      <c r="S5" s="78"/>
      <c r="T5" s="26"/>
    </row>
    <row r="6" spans="1:20" s="53" customFormat="1" ht="16.5" x14ac:dyDescent="0.35">
      <c r="A6" s="79"/>
      <c r="B6" s="79"/>
      <c r="C6" s="79"/>
      <c r="D6" s="79"/>
      <c r="E6" s="79"/>
      <c r="F6" s="51"/>
      <c r="G6" s="52"/>
      <c r="H6" s="79"/>
      <c r="I6" s="79"/>
      <c r="J6" s="79"/>
      <c r="K6" s="79"/>
      <c r="L6" s="79"/>
      <c r="M6" s="51"/>
      <c r="N6" s="52"/>
      <c r="O6" s="79"/>
      <c r="P6" s="79"/>
      <c r="Q6" s="79"/>
      <c r="R6" s="79"/>
      <c r="S6" s="79"/>
      <c r="T6" s="51"/>
    </row>
    <row r="7" spans="1:20" ht="15.75" x14ac:dyDescent="0.3">
      <c r="A7" s="76" t="s">
        <v>27</v>
      </c>
      <c r="B7" s="76" t="s">
        <v>21</v>
      </c>
      <c r="C7" s="76" t="s">
        <v>18</v>
      </c>
      <c r="D7" s="76" t="s">
        <v>19</v>
      </c>
      <c r="E7" s="76" t="s">
        <v>22</v>
      </c>
      <c r="F7" s="76" t="s">
        <v>28</v>
      </c>
      <c r="G7" s="4"/>
      <c r="H7" s="76" t="s">
        <v>27</v>
      </c>
      <c r="I7" s="76" t="s">
        <v>21</v>
      </c>
      <c r="J7" s="76" t="s">
        <v>18</v>
      </c>
      <c r="K7" s="76" t="s">
        <v>19</v>
      </c>
      <c r="L7" s="76" t="s">
        <v>22</v>
      </c>
      <c r="M7" s="76" t="s">
        <v>28</v>
      </c>
      <c r="N7" s="4"/>
      <c r="O7" s="76" t="s">
        <v>27</v>
      </c>
      <c r="P7" s="76" t="s">
        <v>21</v>
      </c>
      <c r="Q7" s="76" t="s">
        <v>18</v>
      </c>
      <c r="R7" s="76" t="s">
        <v>19</v>
      </c>
      <c r="S7" s="76" t="s">
        <v>22</v>
      </c>
      <c r="T7" s="76" t="s">
        <v>28</v>
      </c>
    </row>
    <row r="8" spans="1:20" ht="15.75" x14ac:dyDescent="0.3">
      <c r="A8" s="77"/>
      <c r="B8" s="77"/>
      <c r="C8" s="77"/>
      <c r="D8" s="77"/>
      <c r="E8" s="77"/>
      <c r="F8" s="77"/>
      <c r="G8" s="4"/>
      <c r="H8" s="77"/>
      <c r="I8" s="77"/>
      <c r="J8" s="77"/>
      <c r="K8" s="77"/>
      <c r="L8" s="77"/>
      <c r="M8" s="77"/>
      <c r="N8" s="4"/>
      <c r="O8" s="77"/>
      <c r="P8" s="77"/>
      <c r="Q8" s="77"/>
      <c r="R8" s="77"/>
      <c r="S8" s="77"/>
      <c r="T8" s="77"/>
    </row>
    <row r="9" spans="1:20" ht="16.5" x14ac:dyDescent="0.35">
      <c r="A9" s="31">
        <v>42005</v>
      </c>
      <c r="B9" s="27">
        <v>478.19</v>
      </c>
      <c r="C9" s="27">
        <v>265.45</v>
      </c>
      <c r="D9" s="27">
        <v>728.4</v>
      </c>
      <c r="E9" s="46">
        <f t="shared" ref="E9" si="0">SUM(B9:D9)</f>
        <v>1472.04</v>
      </c>
      <c r="F9" s="61">
        <f>(+C9+D9)/E9</f>
        <v>0.6751514904486291</v>
      </c>
      <c r="G9" s="4"/>
      <c r="H9" s="31">
        <v>42005</v>
      </c>
      <c r="I9" s="27">
        <v>519.70000000000005</v>
      </c>
      <c r="J9" s="27">
        <v>250.16</v>
      </c>
      <c r="K9" s="27">
        <v>617.4</v>
      </c>
      <c r="L9" s="46">
        <v>1387.26</v>
      </c>
      <c r="M9" s="61">
        <f>(+J9+K9)/L9</f>
        <v>0.62537664172541552</v>
      </c>
      <c r="N9" s="4"/>
      <c r="O9" s="31">
        <v>42005</v>
      </c>
      <c r="P9" s="27">
        <v>369.32</v>
      </c>
      <c r="Q9" s="27">
        <v>113.65</v>
      </c>
      <c r="R9" s="27">
        <v>147.27000000000001</v>
      </c>
      <c r="S9" s="27">
        <v>630.24</v>
      </c>
      <c r="T9" s="61">
        <f>(+Q9+R9)/S9</f>
        <v>0.41400101548616403</v>
      </c>
    </row>
    <row r="10" spans="1:20" ht="16.5" x14ac:dyDescent="0.35">
      <c r="A10" s="31">
        <v>42036</v>
      </c>
      <c r="B10" s="27">
        <v>492.46</v>
      </c>
      <c r="C10" s="27">
        <v>268.58999999999997</v>
      </c>
      <c r="D10" s="27">
        <v>728.4</v>
      </c>
      <c r="E10" s="46">
        <f t="shared" ref="E10:E21" si="1">SUM(B10:D10)</f>
        <v>1489.4499999999998</v>
      </c>
      <c r="F10" s="61">
        <f>(+C10+D10)/E10</f>
        <v>0.66936788747524267</v>
      </c>
      <c r="G10" s="4"/>
      <c r="H10" s="31">
        <f t="shared" ref="H10:H39" si="2">A10</f>
        <v>42036</v>
      </c>
      <c r="I10" s="27">
        <v>530.46</v>
      </c>
      <c r="J10" s="27">
        <v>252.53</v>
      </c>
      <c r="K10" s="27">
        <v>617.4</v>
      </c>
      <c r="L10" s="46">
        <f t="shared" ref="L10:L24" si="3">SUM(I10:K10)</f>
        <v>1400.3899999999999</v>
      </c>
      <c r="M10" s="61">
        <f>(+J10+K10)/L10</f>
        <v>0.62120552131906115</v>
      </c>
      <c r="N10" s="4"/>
      <c r="O10" s="31">
        <f t="shared" ref="O10:O39" si="4">A10</f>
        <v>42036</v>
      </c>
      <c r="P10" s="27">
        <v>360.91</v>
      </c>
      <c r="Q10" s="27">
        <v>111.8</v>
      </c>
      <c r="R10" s="27">
        <v>147.27000000000001</v>
      </c>
      <c r="S10" s="27">
        <f t="shared" ref="S10:S21" si="5">+R10+Q10+P10</f>
        <v>619.98</v>
      </c>
      <c r="T10" s="61">
        <f>(+Q10+R10)/S10</f>
        <v>0.41786831833284943</v>
      </c>
    </row>
    <row r="11" spans="1:20" ht="16.5" x14ac:dyDescent="0.35">
      <c r="A11" s="31">
        <v>42064</v>
      </c>
      <c r="B11" s="27">
        <v>555.13</v>
      </c>
      <c r="C11" s="27">
        <v>282.38</v>
      </c>
      <c r="D11" s="27">
        <v>728.4</v>
      </c>
      <c r="E11" s="46">
        <f t="shared" si="1"/>
        <v>1565.9099999999999</v>
      </c>
      <c r="F11" s="61">
        <f>(+C11+D11)/E11</f>
        <v>0.64549048157301514</v>
      </c>
      <c r="G11" s="4"/>
      <c r="H11" s="31">
        <f t="shared" si="2"/>
        <v>42064</v>
      </c>
      <c r="I11" s="27">
        <v>581.17999999999995</v>
      </c>
      <c r="J11" s="27">
        <v>263.69</v>
      </c>
      <c r="K11" s="27">
        <v>617.4</v>
      </c>
      <c r="L11" s="46">
        <f t="shared" si="3"/>
        <v>1462.27</v>
      </c>
      <c r="M11" s="61">
        <f>(+J11+K11)/L11</f>
        <v>0.60254946076989879</v>
      </c>
      <c r="N11" s="4"/>
      <c r="O11" s="31">
        <f t="shared" si="4"/>
        <v>42064</v>
      </c>
      <c r="P11" s="27">
        <v>378.68</v>
      </c>
      <c r="Q11" s="27">
        <v>115.71</v>
      </c>
      <c r="R11" s="27">
        <v>147.27000000000001</v>
      </c>
      <c r="S11" s="27">
        <f t="shared" si="5"/>
        <v>641.66000000000008</v>
      </c>
      <c r="T11" s="61">
        <f>(+Q11+R11)/S11</f>
        <v>0.40984321915032879</v>
      </c>
    </row>
    <row r="12" spans="1:20" ht="16.5" x14ac:dyDescent="0.35">
      <c r="A12" s="31">
        <v>42095</v>
      </c>
      <c r="B12" s="27">
        <v>567.20000000000005</v>
      </c>
      <c r="C12" s="27">
        <v>285.02999999999997</v>
      </c>
      <c r="D12" s="27">
        <v>728.4</v>
      </c>
      <c r="E12" s="46">
        <f t="shared" si="1"/>
        <v>1580.63</v>
      </c>
      <c r="F12" s="61">
        <f t="shared" ref="F12:F19" si="6">(+C12+D12)/E12</f>
        <v>0.64115574169793055</v>
      </c>
      <c r="G12" s="4"/>
      <c r="H12" s="31">
        <f t="shared" si="2"/>
        <v>42095</v>
      </c>
      <c r="I12" s="27">
        <v>569.26</v>
      </c>
      <c r="J12" s="27">
        <v>261.06</v>
      </c>
      <c r="K12" s="27">
        <v>617.4</v>
      </c>
      <c r="L12" s="46">
        <f t="shared" si="3"/>
        <v>1447.7199999999998</v>
      </c>
      <c r="M12" s="61">
        <f t="shared" ref="M12:M20" si="7">(+J12+K12)/L12</f>
        <v>0.60678860553145642</v>
      </c>
      <c r="N12" s="4"/>
      <c r="O12" s="31">
        <f t="shared" si="4"/>
        <v>42095</v>
      </c>
      <c r="P12" s="27">
        <v>388.94</v>
      </c>
      <c r="Q12" s="27">
        <v>117.97</v>
      </c>
      <c r="R12" s="27">
        <v>147.27000000000001</v>
      </c>
      <c r="S12" s="27">
        <f t="shared" si="5"/>
        <v>654.18000000000006</v>
      </c>
      <c r="T12" s="61">
        <f t="shared" ref="T12:T20" si="8">(+Q12+R12)/S12</f>
        <v>0.40545415634840559</v>
      </c>
    </row>
    <row r="13" spans="1:20" ht="16.5" x14ac:dyDescent="0.35">
      <c r="A13" s="31">
        <v>42125</v>
      </c>
      <c r="B13" s="27">
        <v>594.59</v>
      </c>
      <c r="C13" s="27">
        <v>291.06</v>
      </c>
      <c r="D13" s="27">
        <v>728.4</v>
      </c>
      <c r="E13" s="46">
        <f t="shared" si="1"/>
        <v>1614.0500000000002</v>
      </c>
      <c r="F13" s="61">
        <f t="shared" si="6"/>
        <v>0.631616120938013</v>
      </c>
      <c r="G13" s="4"/>
      <c r="H13" s="31">
        <f t="shared" si="2"/>
        <v>42125</v>
      </c>
      <c r="I13" s="27">
        <v>595.88</v>
      </c>
      <c r="J13" s="27">
        <v>266.92</v>
      </c>
      <c r="K13" s="27">
        <v>617.4</v>
      </c>
      <c r="L13" s="46">
        <f t="shared" si="3"/>
        <v>1480.1999999999998</v>
      </c>
      <c r="M13" s="61">
        <f t="shared" si="7"/>
        <v>0.59743277935414141</v>
      </c>
      <c r="N13" s="4"/>
      <c r="O13" s="31">
        <f t="shared" si="4"/>
        <v>42125</v>
      </c>
      <c r="P13" s="27">
        <v>378.73</v>
      </c>
      <c r="Q13" s="27">
        <v>115.71</v>
      </c>
      <c r="R13" s="27">
        <v>147.27000000000001</v>
      </c>
      <c r="S13" s="27">
        <f t="shared" si="5"/>
        <v>641.71</v>
      </c>
      <c r="T13" s="61">
        <f t="shared" si="8"/>
        <v>0.40981128547163048</v>
      </c>
    </row>
    <row r="14" spans="1:20" ht="16.5" x14ac:dyDescent="0.35">
      <c r="A14" s="31">
        <v>42156</v>
      </c>
      <c r="B14" s="27">
        <v>601.79</v>
      </c>
      <c r="C14" s="27">
        <v>292.64</v>
      </c>
      <c r="D14" s="27">
        <v>728.4</v>
      </c>
      <c r="E14" s="46">
        <f t="shared" si="1"/>
        <v>1622.83</v>
      </c>
      <c r="F14" s="61">
        <f t="shared" si="6"/>
        <v>0.62917249496250383</v>
      </c>
      <c r="G14" s="4"/>
      <c r="H14" s="31">
        <f t="shared" si="2"/>
        <v>42156</v>
      </c>
      <c r="I14" s="27">
        <v>593.70000000000005</v>
      </c>
      <c r="J14" s="27">
        <v>266.44</v>
      </c>
      <c r="K14" s="27">
        <v>617.4</v>
      </c>
      <c r="L14" s="46">
        <f t="shared" si="3"/>
        <v>1477.54</v>
      </c>
      <c r="M14" s="61">
        <f t="shared" si="7"/>
        <v>0.59818346711425741</v>
      </c>
      <c r="N14" s="4"/>
      <c r="O14" s="31">
        <f t="shared" si="4"/>
        <v>42156</v>
      </c>
      <c r="P14" s="27">
        <v>361.7</v>
      </c>
      <c r="Q14" s="27">
        <v>111.97</v>
      </c>
      <c r="R14" s="27">
        <v>147.27000000000001</v>
      </c>
      <c r="S14" s="27">
        <f t="shared" si="5"/>
        <v>620.94000000000005</v>
      </c>
      <c r="T14" s="61">
        <f t="shared" si="8"/>
        <v>0.41749605436918219</v>
      </c>
    </row>
    <row r="15" spans="1:20" ht="16.5" x14ac:dyDescent="0.35">
      <c r="A15" s="31">
        <v>42186</v>
      </c>
      <c r="B15" s="27">
        <v>603.94000000000005</v>
      </c>
      <c r="C15" s="27">
        <v>293.12</v>
      </c>
      <c r="D15" s="27">
        <v>728.4</v>
      </c>
      <c r="E15" s="46">
        <f t="shared" si="1"/>
        <v>1625.46</v>
      </c>
      <c r="F15" s="61">
        <f t="shared" si="6"/>
        <v>0.62844979267407375</v>
      </c>
      <c r="G15" s="4"/>
      <c r="H15" s="31">
        <f t="shared" si="2"/>
        <v>42186</v>
      </c>
      <c r="I15" s="27">
        <v>572.4</v>
      </c>
      <c r="J15" s="27">
        <v>261.76</v>
      </c>
      <c r="K15" s="27">
        <v>617.4</v>
      </c>
      <c r="L15" s="46">
        <f t="shared" si="3"/>
        <v>1451.56</v>
      </c>
      <c r="M15" s="61">
        <f t="shared" si="7"/>
        <v>0.60566562870291274</v>
      </c>
      <c r="N15" s="4"/>
      <c r="O15" s="31">
        <f t="shared" si="4"/>
        <v>42186</v>
      </c>
      <c r="P15" s="27">
        <v>346.5</v>
      </c>
      <c r="Q15" s="27">
        <v>108.63</v>
      </c>
      <c r="R15" s="27">
        <v>147.27000000000001</v>
      </c>
      <c r="S15" s="27">
        <f t="shared" si="5"/>
        <v>602.4</v>
      </c>
      <c r="T15" s="61">
        <f t="shared" si="8"/>
        <v>0.42480079681274902</v>
      </c>
    </row>
    <row r="16" spans="1:20" ht="16.5" x14ac:dyDescent="0.35">
      <c r="A16" s="31">
        <v>42217</v>
      </c>
      <c r="B16" s="27">
        <v>556.70000000000005</v>
      </c>
      <c r="C16" s="27">
        <v>282.72000000000003</v>
      </c>
      <c r="D16" s="27">
        <v>728.4</v>
      </c>
      <c r="E16" s="46">
        <f t="shared" si="1"/>
        <v>1567.8200000000002</v>
      </c>
      <c r="F16" s="61">
        <f t="shared" si="6"/>
        <v>0.64492097307088814</v>
      </c>
      <c r="G16" s="4"/>
      <c r="H16" s="31">
        <f t="shared" si="2"/>
        <v>42217</v>
      </c>
      <c r="I16" s="27">
        <v>529.12</v>
      </c>
      <c r="J16" s="27">
        <v>252.23</v>
      </c>
      <c r="K16" s="27">
        <v>617.4</v>
      </c>
      <c r="L16" s="46">
        <f t="shared" si="3"/>
        <v>1398.75</v>
      </c>
      <c r="M16" s="61">
        <f t="shared" si="7"/>
        <v>0.62171939231456652</v>
      </c>
      <c r="N16" s="4"/>
      <c r="O16" s="31">
        <f t="shared" si="4"/>
        <v>42217</v>
      </c>
      <c r="P16" s="27">
        <v>343.04</v>
      </c>
      <c r="Q16" s="27">
        <v>107.87</v>
      </c>
      <c r="R16" s="27">
        <v>147.27000000000001</v>
      </c>
      <c r="S16" s="27">
        <f t="shared" si="5"/>
        <v>598.18000000000006</v>
      </c>
      <c r="T16" s="61">
        <f t="shared" si="8"/>
        <v>0.42652713230131395</v>
      </c>
    </row>
    <row r="17" spans="1:20" ht="16.5" x14ac:dyDescent="0.35">
      <c r="A17" s="31">
        <v>42248</v>
      </c>
      <c r="B17" s="27">
        <v>496.8</v>
      </c>
      <c r="C17" s="27">
        <v>269.54000000000002</v>
      </c>
      <c r="D17" s="27">
        <v>728.4</v>
      </c>
      <c r="E17" s="46">
        <f t="shared" si="1"/>
        <v>1494.74</v>
      </c>
      <c r="F17" s="61">
        <f t="shared" ref="F17:F18" si="9">(+C17+D17)/E17</f>
        <v>0.66763450499752464</v>
      </c>
      <c r="G17" s="4"/>
      <c r="H17" s="31">
        <f t="shared" si="2"/>
        <v>42248</v>
      </c>
      <c r="I17" s="27">
        <v>497.37</v>
      </c>
      <c r="J17" s="27">
        <v>245.25</v>
      </c>
      <c r="K17" s="27">
        <v>617.4</v>
      </c>
      <c r="L17" s="46">
        <f t="shared" si="3"/>
        <v>1360.02</v>
      </c>
      <c r="M17" s="61">
        <f t="shared" ref="M17:M18" si="10">(+J17+K17)/L17</f>
        <v>0.63429214276260637</v>
      </c>
      <c r="N17" s="4"/>
      <c r="O17" s="31">
        <f t="shared" si="4"/>
        <v>42248</v>
      </c>
      <c r="P17" s="27">
        <v>332.19</v>
      </c>
      <c r="Q17" s="27">
        <v>105.49</v>
      </c>
      <c r="R17" s="27">
        <v>147.27000000000001</v>
      </c>
      <c r="S17" s="27">
        <f t="shared" si="5"/>
        <v>584.95000000000005</v>
      </c>
      <c r="T17" s="61">
        <f t="shared" ref="T17:T18" si="11">(+Q17+R17)/S17</f>
        <v>0.43210530814599535</v>
      </c>
    </row>
    <row r="18" spans="1:20" ht="16.5" x14ac:dyDescent="0.35">
      <c r="A18" s="31">
        <v>42278</v>
      </c>
      <c r="B18" s="27">
        <v>479.15</v>
      </c>
      <c r="C18" s="27">
        <v>265.66000000000003</v>
      </c>
      <c r="D18" s="27">
        <v>728.4</v>
      </c>
      <c r="E18" s="46">
        <f t="shared" si="1"/>
        <v>1473.21</v>
      </c>
      <c r="F18" s="61">
        <f t="shared" si="9"/>
        <v>0.67475784171978193</v>
      </c>
      <c r="G18" s="4"/>
      <c r="H18" s="31">
        <f t="shared" si="2"/>
        <v>42278</v>
      </c>
      <c r="I18" s="27">
        <v>487.84</v>
      </c>
      <c r="J18" s="27">
        <v>243.15</v>
      </c>
      <c r="K18" s="27">
        <v>617.4</v>
      </c>
      <c r="L18" s="46">
        <f t="shared" si="3"/>
        <v>1348.3899999999999</v>
      </c>
      <c r="M18" s="61">
        <f t="shared" si="10"/>
        <v>0.63820556367223136</v>
      </c>
      <c r="N18" s="4"/>
      <c r="O18" s="31">
        <f t="shared" si="4"/>
        <v>42278</v>
      </c>
      <c r="P18" s="27">
        <v>329.83</v>
      </c>
      <c r="Q18" s="27">
        <v>104.96</v>
      </c>
      <c r="R18" s="27">
        <v>147.27000000000001</v>
      </c>
      <c r="S18" s="27">
        <f t="shared" si="5"/>
        <v>582.05999999999995</v>
      </c>
      <c r="T18" s="61">
        <f t="shared" si="11"/>
        <v>0.43334020547709867</v>
      </c>
    </row>
    <row r="19" spans="1:20" ht="16.5" x14ac:dyDescent="0.35">
      <c r="A19" s="31">
        <v>42309</v>
      </c>
      <c r="B19" s="27">
        <v>466.14</v>
      </c>
      <c r="C19" s="27">
        <v>262.8</v>
      </c>
      <c r="D19" s="27">
        <v>728.4</v>
      </c>
      <c r="E19" s="46">
        <f t="shared" si="1"/>
        <v>1457.3400000000001</v>
      </c>
      <c r="F19" s="61">
        <f t="shared" si="6"/>
        <v>0.6801432747334184</v>
      </c>
      <c r="G19" s="4"/>
      <c r="H19" s="31">
        <f t="shared" si="2"/>
        <v>42309</v>
      </c>
      <c r="I19" s="27">
        <v>481.38</v>
      </c>
      <c r="J19" s="27">
        <v>241.73</v>
      </c>
      <c r="K19" s="27">
        <v>617.4</v>
      </c>
      <c r="L19" s="46">
        <f t="shared" si="3"/>
        <v>1340.51</v>
      </c>
      <c r="M19" s="61">
        <f t="shared" si="7"/>
        <v>0.64089786722963649</v>
      </c>
      <c r="N19" s="4"/>
      <c r="O19" s="31">
        <f t="shared" si="4"/>
        <v>42309</v>
      </c>
      <c r="P19" s="27">
        <v>331.58</v>
      </c>
      <c r="Q19" s="27">
        <v>105.34</v>
      </c>
      <c r="R19" s="27">
        <v>147.27000000000001</v>
      </c>
      <c r="S19" s="27">
        <f t="shared" si="5"/>
        <v>584.19000000000005</v>
      </c>
      <c r="T19" s="61">
        <f t="shared" si="8"/>
        <v>0.43241068830346291</v>
      </c>
    </row>
    <row r="20" spans="1:20" ht="16.5" x14ac:dyDescent="0.35">
      <c r="A20" s="32" t="s">
        <v>32</v>
      </c>
      <c r="B20" s="27">
        <v>460.68</v>
      </c>
      <c r="C20" s="27">
        <v>261.60000000000002</v>
      </c>
      <c r="D20" s="27">
        <v>728.4</v>
      </c>
      <c r="E20" s="46">
        <f t="shared" si="1"/>
        <v>1450.6799999999998</v>
      </c>
      <c r="F20" s="61">
        <f t="shared" ref="F20" si="12">(+C20+D20)/E20</f>
        <v>0.68243858052775253</v>
      </c>
      <c r="G20" s="4"/>
      <c r="H20" s="31" t="str">
        <f t="shared" si="2"/>
        <v>dic-15</v>
      </c>
      <c r="I20" s="27">
        <v>455.43</v>
      </c>
      <c r="J20" s="27">
        <v>236.02</v>
      </c>
      <c r="K20" s="27">
        <v>617.4</v>
      </c>
      <c r="L20" s="46">
        <f t="shared" si="3"/>
        <v>1308.8499999999999</v>
      </c>
      <c r="M20" s="61">
        <f t="shared" si="7"/>
        <v>0.65203804866867865</v>
      </c>
      <c r="N20" s="4"/>
      <c r="O20" s="31" t="str">
        <f t="shared" si="4"/>
        <v>dic-15</v>
      </c>
      <c r="P20" s="27">
        <v>343.48</v>
      </c>
      <c r="Q20" s="27">
        <v>107.96</v>
      </c>
      <c r="R20" s="27">
        <v>147.27000000000001</v>
      </c>
      <c r="S20" s="27">
        <f t="shared" si="5"/>
        <v>598.71</v>
      </c>
      <c r="T20" s="61">
        <f t="shared" si="8"/>
        <v>0.42629987807118641</v>
      </c>
    </row>
    <row r="21" spans="1:20" ht="16.5" x14ac:dyDescent="0.35">
      <c r="A21" s="32" t="s">
        <v>39</v>
      </c>
      <c r="B21" s="27">
        <v>432.3</v>
      </c>
      <c r="C21" s="27">
        <v>255.35</v>
      </c>
      <c r="D21" s="27">
        <v>728.4</v>
      </c>
      <c r="E21" s="46">
        <f t="shared" si="1"/>
        <v>1416.05</v>
      </c>
      <c r="F21" s="61">
        <f t="shared" ref="F21" si="13">(+C21+D21)/E21</f>
        <v>0.69471416969739774</v>
      </c>
      <c r="G21" s="4"/>
      <c r="H21" s="31" t="str">
        <f t="shared" si="2"/>
        <v>gen-16</v>
      </c>
      <c r="I21" s="27">
        <v>393.11</v>
      </c>
      <c r="J21" s="27">
        <v>222.31</v>
      </c>
      <c r="K21" s="27">
        <v>617.4</v>
      </c>
      <c r="L21" s="46">
        <f t="shared" si="3"/>
        <v>1232.8200000000002</v>
      </c>
      <c r="M21" s="61">
        <f t="shared" ref="M21" si="14">(+J21+K21)/L21</f>
        <v>0.68112944306549206</v>
      </c>
      <c r="N21" s="4"/>
      <c r="O21" s="31" t="str">
        <f t="shared" si="4"/>
        <v>gen-16</v>
      </c>
      <c r="P21" s="27">
        <v>338.74</v>
      </c>
      <c r="Q21" s="27">
        <v>106.92</v>
      </c>
      <c r="R21" s="27">
        <v>147.27000000000001</v>
      </c>
      <c r="S21" s="27">
        <f t="shared" si="5"/>
        <v>592.93000000000006</v>
      </c>
      <c r="T21" s="61">
        <f t="shared" ref="T21" si="15">(+Q21+R21)/S21</f>
        <v>0.42870153306461128</v>
      </c>
    </row>
    <row r="22" spans="1:20" ht="16.5" x14ac:dyDescent="0.35">
      <c r="A22" s="32">
        <v>42401</v>
      </c>
      <c r="B22" s="27">
        <v>401.26</v>
      </c>
      <c r="C22" s="27">
        <v>248.53</v>
      </c>
      <c r="D22" s="27">
        <v>728.4</v>
      </c>
      <c r="E22" s="46">
        <f t="shared" ref="E22:E28" si="16">SUM(B22:D22)</f>
        <v>1378.19</v>
      </c>
      <c r="F22" s="61">
        <f t="shared" ref="F22" si="17">(+C22+D22)/E22</f>
        <v>0.70885001342340315</v>
      </c>
      <c r="G22" s="4"/>
      <c r="H22" s="31">
        <f t="shared" si="2"/>
        <v>42401</v>
      </c>
      <c r="I22" s="27">
        <v>359.99</v>
      </c>
      <c r="J22" s="27">
        <v>215.03</v>
      </c>
      <c r="K22" s="27">
        <v>617.4</v>
      </c>
      <c r="L22" s="46">
        <f t="shared" si="3"/>
        <v>1192.42</v>
      </c>
      <c r="M22" s="61">
        <f t="shared" ref="M22" si="18">(+J22+K22)/L22</f>
        <v>0.69810134013183267</v>
      </c>
      <c r="N22" s="4"/>
      <c r="O22" s="31">
        <f t="shared" si="4"/>
        <v>42401</v>
      </c>
      <c r="P22" s="27">
        <v>308.98</v>
      </c>
      <c r="Q22" s="27">
        <v>100.38</v>
      </c>
      <c r="R22" s="27">
        <v>147.27000000000001</v>
      </c>
      <c r="S22" s="27">
        <f t="shared" ref="S22:S30" si="19">+R22+Q22+P22</f>
        <v>556.63</v>
      </c>
      <c r="T22" s="61">
        <f t="shared" ref="T22" si="20">(+Q22+R22)/S22</f>
        <v>0.44490954494008589</v>
      </c>
    </row>
    <row r="23" spans="1:20" ht="16.5" x14ac:dyDescent="0.35">
      <c r="A23" s="33">
        <v>42430</v>
      </c>
      <c r="B23" s="27">
        <v>409.43</v>
      </c>
      <c r="C23" s="27">
        <v>250.32</v>
      </c>
      <c r="D23" s="27">
        <v>728.4</v>
      </c>
      <c r="E23" s="46">
        <f t="shared" si="16"/>
        <v>1388.15</v>
      </c>
      <c r="F23" s="61">
        <f t="shared" ref="F23:F29" si="21">(+C23+D23)/E23</f>
        <v>0.70505348845585847</v>
      </c>
      <c r="G23" s="4"/>
      <c r="H23" s="31">
        <f t="shared" si="2"/>
        <v>42430</v>
      </c>
      <c r="I23" s="27">
        <v>386.78</v>
      </c>
      <c r="J23" s="27">
        <v>220.92</v>
      </c>
      <c r="K23" s="27">
        <v>617.4</v>
      </c>
      <c r="L23" s="46">
        <f t="shared" si="3"/>
        <v>1225.0999999999999</v>
      </c>
      <c r="M23" s="61">
        <f t="shared" ref="M23:M27" si="22">(+J23+K23)/L23</f>
        <v>0.68428699697983841</v>
      </c>
      <c r="N23" s="4"/>
      <c r="O23" s="31">
        <f t="shared" si="4"/>
        <v>42430</v>
      </c>
      <c r="P23" s="27">
        <v>296.89</v>
      </c>
      <c r="Q23" s="27">
        <v>97.71</v>
      </c>
      <c r="R23" s="27">
        <v>147.27000000000001</v>
      </c>
      <c r="S23" s="27">
        <f t="shared" si="19"/>
        <v>541.87</v>
      </c>
      <c r="T23" s="61">
        <f t="shared" ref="T23:T30" si="23">(+Q23+R23)/S23</f>
        <v>0.4521010574492037</v>
      </c>
    </row>
    <row r="24" spans="1:20" ht="16.5" x14ac:dyDescent="0.35">
      <c r="A24" s="33">
        <v>42461</v>
      </c>
      <c r="B24" s="27">
        <v>436.3</v>
      </c>
      <c r="C24" s="27">
        <v>256.23</v>
      </c>
      <c r="D24" s="27">
        <v>728.4</v>
      </c>
      <c r="E24" s="46">
        <f t="shared" si="16"/>
        <v>1420.9299999999998</v>
      </c>
      <c r="F24" s="61">
        <f t="shared" si="21"/>
        <v>0.69294757658716477</v>
      </c>
      <c r="G24" s="4"/>
      <c r="H24" s="31">
        <f t="shared" si="2"/>
        <v>42461</v>
      </c>
      <c r="I24" s="27">
        <v>397.09</v>
      </c>
      <c r="J24" s="27">
        <v>223.19</v>
      </c>
      <c r="K24" s="27">
        <v>617.4</v>
      </c>
      <c r="L24" s="46">
        <f t="shared" si="3"/>
        <v>1237.6799999999998</v>
      </c>
      <c r="M24" s="61">
        <f t="shared" si="22"/>
        <v>0.67916585870338053</v>
      </c>
      <c r="N24" s="4"/>
      <c r="O24" s="31">
        <f t="shared" si="4"/>
        <v>42461</v>
      </c>
      <c r="P24" s="27">
        <v>300.97000000000003</v>
      </c>
      <c r="Q24" s="27">
        <v>98.61</v>
      </c>
      <c r="R24" s="27">
        <v>147.27000000000001</v>
      </c>
      <c r="S24" s="27">
        <f t="shared" si="19"/>
        <v>546.85</v>
      </c>
      <c r="T24" s="61">
        <f t="shared" si="23"/>
        <v>0.44962969735759345</v>
      </c>
    </row>
    <row r="25" spans="1:20" ht="16.5" x14ac:dyDescent="0.35">
      <c r="A25" s="33">
        <v>42491</v>
      </c>
      <c r="B25" s="27">
        <v>462.3</v>
      </c>
      <c r="C25" s="27">
        <v>261.95999999999998</v>
      </c>
      <c r="D25" s="27">
        <v>728.4</v>
      </c>
      <c r="E25" s="46">
        <f t="shared" si="16"/>
        <v>1452.6599999999999</v>
      </c>
      <c r="F25" s="61">
        <f t="shared" si="21"/>
        <v>0.68175622650861178</v>
      </c>
      <c r="G25" s="4"/>
      <c r="H25" s="31">
        <f t="shared" si="2"/>
        <v>42491</v>
      </c>
      <c r="I25" s="27">
        <v>428.68</v>
      </c>
      <c r="J25" s="27">
        <v>230.14</v>
      </c>
      <c r="K25" s="27">
        <v>617.4</v>
      </c>
      <c r="L25" s="46">
        <f t="shared" ref="L25:L30" si="24">SUM(I25:K25)</f>
        <v>1276.2199999999998</v>
      </c>
      <c r="M25" s="61">
        <f t="shared" si="22"/>
        <v>0.66410180062998547</v>
      </c>
      <c r="N25" s="4"/>
      <c r="O25" s="31">
        <f t="shared" si="4"/>
        <v>42491</v>
      </c>
      <c r="P25" s="27">
        <v>304.51</v>
      </c>
      <c r="Q25" s="27">
        <v>99.39</v>
      </c>
      <c r="R25" s="27">
        <v>147.27000000000001</v>
      </c>
      <c r="S25" s="27">
        <f t="shared" si="19"/>
        <v>551.17000000000007</v>
      </c>
      <c r="T25" s="61">
        <f t="shared" si="23"/>
        <v>0.44752072863181958</v>
      </c>
    </row>
    <row r="26" spans="1:20" ht="16.5" x14ac:dyDescent="0.35">
      <c r="A26" s="33">
        <v>42523</v>
      </c>
      <c r="B26" s="27">
        <v>484.02</v>
      </c>
      <c r="C26" s="27">
        <v>266.74</v>
      </c>
      <c r="D26" s="27">
        <v>728.4</v>
      </c>
      <c r="E26" s="46">
        <f t="shared" si="16"/>
        <v>1479.1599999999999</v>
      </c>
      <c r="F26" s="61">
        <f t="shared" si="21"/>
        <v>0.67277373644500937</v>
      </c>
      <c r="G26" s="4"/>
      <c r="H26" s="31">
        <f t="shared" si="2"/>
        <v>42523</v>
      </c>
      <c r="I26" s="27">
        <v>463.76</v>
      </c>
      <c r="J26" s="27">
        <v>237.86</v>
      </c>
      <c r="K26" s="27">
        <v>617.4</v>
      </c>
      <c r="L26" s="46">
        <f t="shared" si="24"/>
        <v>1319.02</v>
      </c>
      <c r="M26" s="61">
        <f t="shared" si="22"/>
        <v>0.64840563448620947</v>
      </c>
      <c r="N26" s="4"/>
      <c r="O26" s="31">
        <f t="shared" si="4"/>
        <v>42523</v>
      </c>
      <c r="P26" s="27">
        <v>311.51</v>
      </c>
      <c r="Q26" s="27">
        <v>100.93</v>
      </c>
      <c r="R26" s="27">
        <v>147.27000000000001</v>
      </c>
      <c r="S26" s="27">
        <f t="shared" si="19"/>
        <v>559.71</v>
      </c>
      <c r="T26" s="61">
        <f t="shared" si="23"/>
        <v>0.4434439263189866</v>
      </c>
    </row>
    <row r="27" spans="1:20" ht="16.5" x14ac:dyDescent="0.35">
      <c r="A27" s="33">
        <v>42553</v>
      </c>
      <c r="B27" s="27">
        <v>465.48</v>
      </c>
      <c r="C27" s="27">
        <v>262.64999999999998</v>
      </c>
      <c r="D27" s="27">
        <v>728.4</v>
      </c>
      <c r="E27" s="46">
        <f t="shared" si="16"/>
        <v>1456.53</v>
      </c>
      <c r="F27" s="61">
        <f t="shared" si="21"/>
        <v>0.68041852896953714</v>
      </c>
      <c r="G27" s="4"/>
      <c r="H27" s="31">
        <f t="shared" si="2"/>
        <v>42553</v>
      </c>
      <c r="I27" s="27">
        <v>453.52</v>
      </c>
      <c r="J27" s="27">
        <v>235.6</v>
      </c>
      <c r="K27" s="27">
        <v>617.4</v>
      </c>
      <c r="L27" s="46">
        <f t="shared" si="24"/>
        <v>1306.52</v>
      </c>
      <c r="M27" s="61">
        <f t="shared" si="22"/>
        <v>0.65287940483115448</v>
      </c>
      <c r="N27" s="4"/>
      <c r="O27" s="31">
        <f t="shared" si="4"/>
        <v>42553</v>
      </c>
      <c r="P27" s="27">
        <v>314.13</v>
      </c>
      <c r="Q27" s="27">
        <v>101.51</v>
      </c>
      <c r="R27" s="27">
        <v>147.27000000000001</v>
      </c>
      <c r="S27" s="27">
        <f t="shared" si="19"/>
        <v>562.91000000000008</v>
      </c>
      <c r="T27" s="61">
        <f t="shared" si="23"/>
        <v>0.44195342061786075</v>
      </c>
    </row>
    <row r="28" spans="1:20" ht="16.5" x14ac:dyDescent="0.35">
      <c r="A28" s="33">
        <v>42585</v>
      </c>
      <c r="B28" s="27">
        <v>446.23</v>
      </c>
      <c r="C28" s="27">
        <v>258.42</v>
      </c>
      <c r="D28" s="27">
        <v>728.4</v>
      </c>
      <c r="E28" s="46">
        <f t="shared" si="16"/>
        <v>1433.0500000000002</v>
      </c>
      <c r="F28" s="61">
        <f t="shared" si="21"/>
        <v>0.68861519137503913</v>
      </c>
      <c r="G28" s="4"/>
      <c r="H28" s="31">
        <f t="shared" si="2"/>
        <v>42585</v>
      </c>
      <c r="I28" s="27">
        <v>438.49</v>
      </c>
      <c r="J28" s="27">
        <v>232.3</v>
      </c>
      <c r="K28" s="27">
        <v>617.4</v>
      </c>
      <c r="L28" s="46">
        <f t="shared" si="24"/>
        <v>1288.19</v>
      </c>
      <c r="M28" s="61">
        <f t="shared" ref="M28:M29" si="25">(+J28+K28)/L28</f>
        <v>0.65960766657092507</v>
      </c>
      <c r="N28" s="4"/>
      <c r="O28" s="31">
        <f t="shared" si="4"/>
        <v>42585</v>
      </c>
      <c r="P28" s="27">
        <v>312.66000000000003</v>
      </c>
      <c r="Q28" s="27">
        <v>101.18</v>
      </c>
      <c r="R28" s="27">
        <v>147.27000000000001</v>
      </c>
      <c r="S28" s="27">
        <f t="shared" si="19"/>
        <v>561.11</v>
      </c>
      <c r="T28" s="61">
        <f t="shared" si="23"/>
        <v>0.44278305501595056</v>
      </c>
    </row>
    <row r="29" spans="1:20" ht="16.5" x14ac:dyDescent="0.35">
      <c r="A29" s="33">
        <v>42617</v>
      </c>
      <c r="B29" s="27">
        <v>463.17</v>
      </c>
      <c r="C29" s="27">
        <v>262.14999999999998</v>
      </c>
      <c r="D29" s="27">
        <v>728.4</v>
      </c>
      <c r="E29" s="46">
        <f t="shared" ref="E29:E30" si="26">SUM(B29:D29)</f>
        <v>1453.7199999999998</v>
      </c>
      <c r="F29" s="61">
        <f t="shared" si="21"/>
        <v>0.68138981371928575</v>
      </c>
      <c r="G29" s="4"/>
      <c r="H29" s="31">
        <f t="shared" si="2"/>
        <v>42617</v>
      </c>
      <c r="I29" s="27">
        <v>448.54</v>
      </c>
      <c r="J29" s="27">
        <v>234.51</v>
      </c>
      <c r="K29" s="27">
        <v>617.4</v>
      </c>
      <c r="L29" s="46">
        <f t="shared" ref="L29" si="27">SUM(I29:K29)</f>
        <v>1300.4499999999998</v>
      </c>
      <c r="M29" s="61">
        <f t="shared" si="25"/>
        <v>0.65508862316890315</v>
      </c>
      <c r="N29" s="4"/>
      <c r="O29" s="31">
        <f t="shared" si="4"/>
        <v>42617</v>
      </c>
      <c r="P29" s="27">
        <v>313.04000000000002</v>
      </c>
      <c r="Q29" s="27">
        <v>101.27</v>
      </c>
      <c r="R29" s="27">
        <v>147.27000000000001</v>
      </c>
      <c r="S29" s="27">
        <f t="shared" ref="S29" si="28">+R29+Q29+P29</f>
        <v>561.58000000000004</v>
      </c>
      <c r="T29" s="61">
        <f t="shared" ref="T29" si="29">(+Q29+R29)/S29</f>
        <v>0.44257274119448697</v>
      </c>
    </row>
    <row r="30" spans="1:20" ht="16.5" x14ac:dyDescent="0.35">
      <c r="A30" s="33">
        <v>42647</v>
      </c>
      <c r="B30" s="27">
        <v>479.73</v>
      </c>
      <c r="C30" s="27">
        <v>265.79000000000002</v>
      </c>
      <c r="D30" s="27">
        <v>728.4</v>
      </c>
      <c r="E30" s="46">
        <f t="shared" si="26"/>
        <v>1473.92</v>
      </c>
      <c r="F30" s="61">
        <f t="shared" ref="F30" si="30">(+C30+D30)/E30</f>
        <v>0.67452100521059488</v>
      </c>
      <c r="G30" s="4"/>
      <c r="H30" s="31">
        <f t="shared" si="2"/>
        <v>42647</v>
      </c>
      <c r="I30" s="27">
        <v>465.38</v>
      </c>
      <c r="J30" s="27">
        <v>238.21</v>
      </c>
      <c r="K30" s="27">
        <v>617.4</v>
      </c>
      <c r="L30" s="46">
        <f t="shared" si="24"/>
        <v>1320.99</v>
      </c>
      <c r="M30" s="61">
        <f t="shared" ref="M30" si="31">(+J30+K30)/L30</f>
        <v>0.6477036162272235</v>
      </c>
      <c r="N30" s="4"/>
      <c r="O30" s="31">
        <f t="shared" si="4"/>
        <v>42647</v>
      </c>
      <c r="P30" s="27">
        <v>316.44</v>
      </c>
      <c r="Q30" s="27">
        <v>102.02</v>
      </c>
      <c r="R30" s="27">
        <v>147.27000000000001</v>
      </c>
      <c r="S30" s="27">
        <f t="shared" si="19"/>
        <v>565.73</v>
      </c>
      <c r="T30" s="61">
        <f t="shared" si="23"/>
        <v>0.44065190108355579</v>
      </c>
    </row>
    <row r="31" spans="1:20" ht="16.5" x14ac:dyDescent="0.35">
      <c r="A31" s="33">
        <v>42679</v>
      </c>
      <c r="B31" s="27">
        <v>480.97</v>
      </c>
      <c r="C31" s="27">
        <v>266.06</v>
      </c>
      <c r="D31" s="27">
        <v>728.4</v>
      </c>
      <c r="E31" s="46">
        <f t="shared" ref="E31:E36" si="32">SUM(B31:D31)</f>
        <v>1475.4299999999998</v>
      </c>
      <c r="F31" s="61">
        <f t="shared" ref="F31:F34" si="33">(+C31+D31)/E31</f>
        <v>0.6740136773686316</v>
      </c>
      <c r="G31" s="4"/>
      <c r="H31" s="31">
        <f t="shared" si="2"/>
        <v>42679</v>
      </c>
      <c r="I31" s="27">
        <v>470.44</v>
      </c>
      <c r="J31" s="27">
        <v>239.32</v>
      </c>
      <c r="K31" s="27">
        <v>617.4</v>
      </c>
      <c r="L31" s="46">
        <f t="shared" ref="L31:L36" si="34">SUM(I31:K31)</f>
        <v>1327.1599999999999</v>
      </c>
      <c r="M31" s="61">
        <f t="shared" ref="M31:M34" si="35">(+J31+K31)/L31</f>
        <v>0.64552879833629717</v>
      </c>
      <c r="N31" s="4"/>
      <c r="O31" s="31">
        <f t="shared" si="4"/>
        <v>42679</v>
      </c>
      <c r="P31" s="27">
        <v>328.22</v>
      </c>
      <c r="Q31" s="27">
        <v>104.61</v>
      </c>
      <c r="R31" s="27">
        <v>147.27000000000001</v>
      </c>
      <c r="S31" s="27">
        <f t="shared" ref="S31:S36" si="36">+R31+Q31+P31</f>
        <v>580.1</v>
      </c>
      <c r="T31" s="61">
        <f t="shared" ref="T31:T34" si="37">(+Q31+R31)/S31</f>
        <v>0.4342009998276159</v>
      </c>
    </row>
    <row r="32" spans="1:20" ht="16.5" x14ac:dyDescent="0.35">
      <c r="A32" s="33">
        <v>42710</v>
      </c>
      <c r="B32" s="27">
        <v>497.82</v>
      </c>
      <c r="C32" s="27">
        <v>269.76</v>
      </c>
      <c r="D32" s="27">
        <v>728.4</v>
      </c>
      <c r="E32" s="46">
        <f t="shared" si="32"/>
        <v>1495.98</v>
      </c>
      <c r="F32" s="61">
        <f t="shared" si="33"/>
        <v>0.66722817149961899</v>
      </c>
      <c r="G32" s="4"/>
      <c r="H32" s="31">
        <f t="shared" si="2"/>
        <v>42710</v>
      </c>
      <c r="I32" s="27">
        <v>490.68</v>
      </c>
      <c r="J32" s="27">
        <v>243.78</v>
      </c>
      <c r="K32" s="27">
        <v>617.4</v>
      </c>
      <c r="L32" s="46">
        <f t="shared" si="34"/>
        <v>1351.8600000000001</v>
      </c>
      <c r="M32" s="61">
        <f t="shared" si="35"/>
        <v>0.63703342062047841</v>
      </c>
      <c r="N32" s="4"/>
      <c r="O32" s="31">
        <f t="shared" si="4"/>
        <v>42710</v>
      </c>
      <c r="P32" s="27">
        <v>332.26</v>
      </c>
      <c r="Q32" s="27">
        <v>105.49</v>
      </c>
      <c r="R32" s="27">
        <v>147.27000000000001</v>
      </c>
      <c r="S32" s="27">
        <f t="shared" si="36"/>
        <v>585.02</v>
      </c>
      <c r="T32" s="61">
        <f t="shared" si="37"/>
        <v>0.4320536050049571</v>
      </c>
    </row>
    <row r="33" spans="1:20" ht="16.5" x14ac:dyDescent="0.35">
      <c r="A33" s="32" t="s">
        <v>40</v>
      </c>
      <c r="B33" s="27">
        <v>537.27</v>
      </c>
      <c r="C33" s="27">
        <v>278.45</v>
      </c>
      <c r="D33" s="27">
        <v>728.4</v>
      </c>
      <c r="E33" s="46">
        <f t="shared" si="32"/>
        <v>1544.12</v>
      </c>
      <c r="F33" s="61">
        <f t="shared" si="33"/>
        <v>0.65205424448877025</v>
      </c>
      <c r="G33" s="4"/>
      <c r="H33" s="31" t="str">
        <f t="shared" si="2"/>
        <v>gen-17</v>
      </c>
      <c r="I33" s="27">
        <v>528.62</v>
      </c>
      <c r="J33" s="27">
        <v>252.13</v>
      </c>
      <c r="K33" s="27">
        <v>617.4</v>
      </c>
      <c r="L33" s="46">
        <f t="shared" si="34"/>
        <v>1398.15</v>
      </c>
      <c r="M33" s="61">
        <f t="shared" si="35"/>
        <v>0.62191467296069802</v>
      </c>
      <c r="N33" s="4"/>
      <c r="O33" s="31" t="str">
        <f t="shared" si="4"/>
        <v>gen-17</v>
      </c>
      <c r="P33" s="27">
        <v>346.24</v>
      </c>
      <c r="Q33" s="27">
        <v>108.57</v>
      </c>
      <c r="R33" s="27">
        <v>147.27000000000001</v>
      </c>
      <c r="S33" s="27">
        <f t="shared" si="36"/>
        <v>602.08000000000004</v>
      </c>
      <c r="T33" s="61">
        <f t="shared" si="37"/>
        <v>0.42492692001062982</v>
      </c>
    </row>
    <row r="34" spans="1:20" ht="16.5" x14ac:dyDescent="0.35">
      <c r="A34" s="32" t="s">
        <v>41</v>
      </c>
      <c r="B34" s="27">
        <v>541.95000000000005</v>
      </c>
      <c r="C34" s="27">
        <v>279.48</v>
      </c>
      <c r="D34" s="27">
        <v>728.4</v>
      </c>
      <c r="E34" s="46">
        <f t="shared" si="32"/>
        <v>1549.83</v>
      </c>
      <c r="F34" s="61">
        <f t="shared" si="33"/>
        <v>0.65031648632430661</v>
      </c>
      <c r="G34" s="4"/>
      <c r="H34" s="31" t="str">
        <f t="shared" ref="H34" si="38">A34</f>
        <v>feb-17</v>
      </c>
      <c r="I34" s="27">
        <v>530.02</v>
      </c>
      <c r="J34" s="27">
        <v>252.43</v>
      </c>
      <c r="K34" s="27">
        <v>617.4</v>
      </c>
      <c r="L34" s="46">
        <f t="shared" si="34"/>
        <v>1399.85</v>
      </c>
      <c r="M34" s="61">
        <f t="shared" si="35"/>
        <v>0.62137371861270851</v>
      </c>
      <c r="N34" s="4"/>
      <c r="O34" s="31" t="str">
        <f t="shared" ref="O34" si="39">A34</f>
        <v>feb-17</v>
      </c>
      <c r="P34" s="27">
        <v>370.58</v>
      </c>
      <c r="Q34" s="27">
        <v>113.93</v>
      </c>
      <c r="R34" s="27">
        <v>147.27000000000001</v>
      </c>
      <c r="S34" s="27">
        <f t="shared" si="36"/>
        <v>631.78</v>
      </c>
      <c r="T34" s="61">
        <f t="shared" si="37"/>
        <v>0.41343505650701201</v>
      </c>
    </row>
    <row r="35" spans="1:20" ht="16.5" x14ac:dyDescent="0.35">
      <c r="A35" s="32" t="s">
        <v>43</v>
      </c>
      <c r="B35" s="27">
        <v>534.20000000000005</v>
      </c>
      <c r="C35" s="27">
        <v>277.77</v>
      </c>
      <c r="D35" s="27">
        <v>728.4</v>
      </c>
      <c r="E35" s="46">
        <f t="shared" si="32"/>
        <v>1540.37</v>
      </c>
      <c r="F35" s="61">
        <f t="shared" ref="F35:F36" si="40">(+C35+D35)/E35</f>
        <v>0.65320020514551702</v>
      </c>
      <c r="G35" s="4"/>
      <c r="H35" s="31" t="str">
        <f t="shared" si="2"/>
        <v>mar-17</v>
      </c>
      <c r="I35" s="27">
        <v>525.20000000000005</v>
      </c>
      <c r="J35" s="27">
        <v>251.37</v>
      </c>
      <c r="K35" s="27">
        <v>617.4</v>
      </c>
      <c r="L35" s="46">
        <f t="shared" si="34"/>
        <v>1393.97</v>
      </c>
      <c r="M35" s="61">
        <f t="shared" ref="M35:M36" si="41">(+J35+K35)/L35</f>
        <v>0.62323435941949967</v>
      </c>
      <c r="N35" s="4"/>
      <c r="O35" s="31" t="str">
        <f t="shared" si="4"/>
        <v>mar-17</v>
      </c>
      <c r="P35" s="27">
        <v>376.79</v>
      </c>
      <c r="Q35" s="27">
        <v>115.29</v>
      </c>
      <c r="R35" s="27">
        <v>147.27000000000001</v>
      </c>
      <c r="S35" s="27">
        <f t="shared" si="36"/>
        <v>639.35</v>
      </c>
      <c r="T35" s="61">
        <f t="shared" ref="T35:T36" si="42">(+Q35+R35)/S35</f>
        <v>0.41066708375694061</v>
      </c>
    </row>
    <row r="36" spans="1:20" ht="16.5" x14ac:dyDescent="0.35">
      <c r="A36" s="32" t="s">
        <v>44</v>
      </c>
      <c r="B36" s="27">
        <v>543.23</v>
      </c>
      <c r="C36" s="27">
        <v>279.76</v>
      </c>
      <c r="D36" s="27">
        <v>728.4</v>
      </c>
      <c r="E36" s="46">
        <f t="shared" si="32"/>
        <v>1551.3899999999999</v>
      </c>
      <c r="F36" s="61">
        <f t="shared" si="40"/>
        <v>0.64984304397991477</v>
      </c>
      <c r="G36" s="4"/>
      <c r="H36" s="31" t="str">
        <f t="shared" si="2"/>
        <v>apr-17</v>
      </c>
      <c r="I36" s="27">
        <v>532.87</v>
      </c>
      <c r="J36" s="27">
        <v>253.06</v>
      </c>
      <c r="K36" s="27">
        <v>617.4</v>
      </c>
      <c r="L36" s="46">
        <f t="shared" si="34"/>
        <v>1403.33</v>
      </c>
      <c r="M36" s="61">
        <f t="shared" si="41"/>
        <v>0.62028175838897481</v>
      </c>
      <c r="N36" s="4"/>
      <c r="O36" s="31" t="str">
        <f t="shared" si="4"/>
        <v>apr-17</v>
      </c>
      <c r="P36" s="27">
        <v>366.71</v>
      </c>
      <c r="Q36" s="27">
        <v>113.07</v>
      </c>
      <c r="R36" s="27">
        <v>147.27000000000001</v>
      </c>
      <c r="S36" s="27">
        <f t="shared" si="36"/>
        <v>627.04999999999995</v>
      </c>
      <c r="T36" s="61">
        <f t="shared" si="42"/>
        <v>0.41518220237620612</v>
      </c>
    </row>
    <row r="37" spans="1:20" ht="16.5" x14ac:dyDescent="0.35">
      <c r="A37" s="32" t="s">
        <v>45</v>
      </c>
      <c r="B37" s="27">
        <v>524.47</v>
      </c>
      <c r="C37" s="27">
        <v>275.63</v>
      </c>
      <c r="D37" s="27">
        <v>728.4</v>
      </c>
      <c r="E37" s="46">
        <f t="shared" ref="E37:E48" si="43">SUM(B37:D37)</f>
        <v>1528.5</v>
      </c>
      <c r="F37" s="61">
        <f t="shared" ref="F37:F48" si="44">(+C37+D37)/E37</f>
        <v>0.65687275106313381</v>
      </c>
      <c r="G37" s="4"/>
      <c r="H37" s="31" t="str">
        <f t="shared" si="2"/>
        <v>mag-17</v>
      </c>
      <c r="I37" s="27">
        <v>513.45000000000005</v>
      </c>
      <c r="J37" s="27">
        <v>248.79</v>
      </c>
      <c r="K37" s="27">
        <v>617.4</v>
      </c>
      <c r="L37" s="46">
        <f t="shared" ref="L37:L48" si="45">SUM(I37:K37)</f>
        <v>1379.6399999999999</v>
      </c>
      <c r="M37" s="61">
        <f t="shared" ref="M37:M48" si="46">(+J37+K37)/L37</f>
        <v>0.62783769679046708</v>
      </c>
      <c r="N37" s="4"/>
      <c r="O37" s="31" t="str">
        <f t="shared" si="4"/>
        <v>mag-17</v>
      </c>
      <c r="P37" s="27">
        <v>359.28</v>
      </c>
      <c r="Q37" s="27">
        <v>111.44</v>
      </c>
      <c r="R37" s="27">
        <v>147.27000000000001</v>
      </c>
      <c r="S37" s="27">
        <f t="shared" ref="S37:S48" si="47">+R37+Q37+P37</f>
        <v>617.99</v>
      </c>
      <c r="T37" s="61">
        <f t="shared" ref="T37:T46" si="48">(+Q37+R37)/S37</f>
        <v>0.41863136943963497</v>
      </c>
    </row>
    <row r="38" spans="1:20" ht="16.5" x14ac:dyDescent="0.35">
      <c r="A38" s="32" t="s">
        <v>46</v>
      </c>
      <c r="B38" s="27">
        <v>502.7</v>
      </c>
      <c r="C38" s="27">
        <v>270.83999999999997</v>
      </c>
      <c r="D38" s="27">
        <v>728.4</v>
      </c>
      <c r="E38" s="46">
        <f t="shared" si="43"/>
        <v>1501.94</v>
      </c>
      <c r="F38" s="61">
        <f t="shared" si="44"/>
        <v>0.66529954592060936</v>
      </c>
      <c r="G38" s="4"/>
      <c r="H38" s="31" t="str">
        <f t="shared" si="2"/>
        <v>giu-17</v>
      </c>
      <c r="I38" s="27">
        <v>490.8</v>
      </c>
      <c r="J38" s="27">
        <v>243.81</v>
      </c>
      <c r="K38" s="27">
        <v>617.4</v>
      </c>
      <c r="L38" s="46">
        <f t="shared" si="45"/>
        <v>1352.01</v>
      </c>
      <c r="M38" s="61">
        <f t="shared" si="46"/>
        <v>0.63698493354339103</v>
      </c>
      <c r="N38" s="4"/>
      <c r="O38" s="31" t="str">
        <f t="shared" si="4"/>
        <v>giu-17</v>
      </c>
      <c r="P38" s="27">
        <v>358.33</v>
      </c>
      <c r="Q38" s="27">
        <v>111.23</v>
      </c>
      <c r="R38" s="27">
        <v>147.27000000000001</v>
      </c>
      <c r="S38" s="27">
        <f t="shared" si="47"/>
        <v>616.82999999999993</v>
      </c>
      <c r="T38" s="61">
        <f t="shared" si="48"/>
        <v>0.41907819010100034</v>
      </c>
    </row>
    <row r="39" spans="1:20" ht="16.5" x14ac:dyDescent="0.35">
      <c r="A39" s="32" t="s">
        <v>47</v>
      </c>
      <c r="B39" s="27">
        <v>496.35</v>
      </c>
      <c r="C39" s="27">
        <v>269.44</v>
      </c>
      <c r="D39" s="27">
        <v>728.4</v>
      </c>
      <c r="E39" s="46">
        <f t="shared" si="43"/>
        <v>1494.19</v>
      </c>
      <c r="F39" s="61">
        <f t="shared" si="44"/>
        <v>0.66781333029935941</v>
      </c>
      <c r="G39" s="4"/>
      <c r="H39" s="31" t="str">
        <f t="shared" si="2"/>
        <v>lug-17</v>
      </c>
      <c r="I39" s="27">
        <v>482.15</v>
      </c>
      <c r="J39" s="27">
        <v>241.9</v>
      </c>
      <c r="K39" s="27">
        <v>617.4</v>
      </c>
      <c r="L39" s="46">
        <f t="shared" si="45"/>
        <v>1341.4499999999998</v>
      </c>
      <c r="M39" s="61">
        <f t="shared" si="46"/>
        <v>0.64057549666405755</v>
      </c>
      <c r="N39" s="4"/>
      <c r="O39" s="31" t="str">
        <f t="shared" si="4"/>
        <v>lug-17</v>
      </c>
      <c r="P39" s="27">
        <v>354.74</v>
      </c>
      <c r="Q39" s="27">
        <v>110.44</v>
      </c>
      <c r="R39" s="27">
        <v>147.27000000000001</v>
      </c>
      <c r="S39" s="27">
        <f t="shared" si="47"/>
        <v>612.45000000000005</v>
      </c>
      <c r="T39" s="61">
        <f t="shared" si="48"/>
        <v>0.42078537023430485</v>
      </c>
    </row>
    <row r="40" spans="1:20" ht="16.5" x14ac:dyDescent="0.35">
      <c r="A40" s="32" t="s">
        <v>48</v>
      </c>
      <c r="B40" s="27">
        <v>501.05</v>
      </c>
      <c r="C40" s="27">
        <v>270.48</v>
      </c>
      <c r="D40" s="27">
        <v>728.4</v>
      </c>
      <c r="E40" s="46">
        <f t="shared" si="43"/>
        <v>1499.9299999999998</v>
      </c>
      <c r="F40" s="61">
        <f t="shared" si="44"/>
        <v>0.66595107771696016</v>
      </c>
      <c r="G40" s="4"/>
      <c r="H40" s="31" t="str">
        <f t="shared" ref="H40:H43" si="49">A40</f>
        <v>ago-17</v>
      </c>
      <c r="I40" s="27">
        <v>492.69</v>
      </c>
      <c r="J40" s="27">
        <v>244.22</v>
      </c>
      <c r="K40" s="27">
        <v>617.4</v>
      </c>
      <c r="L40" s="46">
        <f t="shared" si="45"/>
        <v>1354.31</v>
      </c>
      <c r="M40" s="61">
        <f t="shared" si="46"/>
        <v>0.6362058908226329</v>
      </c>
      <c r="N40" s="4"/>
      <c r="O40" s="31" t="str">
        <f t="shared" ref="O40:O43" si="50">A40</f>
        <v>ago-17</v>
      </c>
      <c r="P40" s="27">
        <v>361.08</v>
      </c>
      <c r="Q40" s="27">
        <v>111.84</v>
      </c>
      <c r="R40" s="27">
        <v>147.27000000000001</v>
      </c>
      <c r="S40" s="27">
        <f t="shared" si="47"/>
        <v>620.19000000000005</v>
      </c>
      <c r="T40" s="61">
        <f t="shared" si="48"/>
        <v>0.41779132201422142</v>
      </c>
    </row>
    <row r="41" spans="1:20" ht="16.5" x14ac:dyDescent="0.35">
      <c r="A41" s="32" t="s">
        <v>49</v>
      </c>
      <c r="B41" s="27">
        <v>519.37</v>
      </c>
      <c r="C41" s="27">
        <v>274.51</v>
      </c>
      <c r="D41" s="27">
        <v>728.4</v>
      </c>
      <c r="E41" s="46">
        <f t="shared" si="43"/>
        <v>1522.28</v>
      </c>
      <c r="F41" s="61">
        <f t="shared" si="44"/>
        <v>0.65882097905772918</v>
      </c>
      <c r="G41" s="4"/>
      <c r="H41" s="31" t="str">
        <f t="shared" si="49"/>
        <v>set-17</v>
      </c>
      <c r="I41" s="27">
        <v>508.17</v>
      </c>
      <c r="J41" s="27">
        <v>247.62</v>
      </c>
      <c r="K41" s="27">
        <v>617.4</v>
      </c>
      <c r="L41" s="46">
        <f t="shared" si="45"/>
        <v>1373.19</v>
      </c>
      <c r="M41" s="61">
        <f t="shared" si="46"/>
        <v>0.62993467764839528</v>
      </c>
      <c r="N41" s="4"/>
      <c r="O41" s="31" t="str">
        <f t="shared" si="50"/>
        <v>set-17</v>
      </c>
      <c r="P41" s="27">
        <v>377.45</v>
      </c>
      <c r="Q41" s="27">
        <v>115.44</v>
      </c>
      <c r="R41" s="27">
        <v>147.27000000000001</v>
      </c>
      <c r="S41" s="27">
        <f t="shared" si="47"/>
        <v>640.16000000000008</v>
      </c>
      <c r="T41" s="61">
        <f t="shared" si="48"/>
        <v>0.41038177955511124</v>
      </c>
    </row>
    <row r="42" spans="1:20" ht="16.5" x14ac:dyDescent="0.35">
      <c r="A42" s="32" t="s">
        <v>50</v>
      </c>
      <c r="B42" s="27">
        <v>521.65</v>
      </c>
      <c r="C42" s="27">
        <v>275.01</v>
      </c>
      <c r="D42" s="27">
        <v>728.4</v>
      </c>
      <c r="E42" s="46">
        <f t="shared" si="43"/>
        <v>1525.06</v>
      </c>
      <c r="F42" s="61">
        <f t="shared" si="44"/>
        <v>0.65794788401767801</v>
      </c>
      <c r="G42" s="4"/>
      <c r="H42" s="31" t="str">
        <f t="shared" si="49"/>
        <v>ott-17</v>
      </c>
      <c r="I42" s="27">
        <v>519.86</v>
      </c>
      <c r="J42" s="27">
        <v>250.2</v>
      </c>
      <c r="K42" s="27">
        <v>617.4</v>
      </c>
      <c r="L42" s="46">
        <f t="shared" si="45"/>
        <v>1387.46</v>
      </c>
      <c r="M42" s="61">
        <f t="shared" si="46"/>
        <v>0.62531532440574855</v>
      </c>
      <c r="N42" s="4"/>
      <c r="O42" s="31" t="str">
        <f t="shared" si="50"/>
        <v>ott-17</v>
      </c>
      <c r="P42" s="27">
        <v>391.95</v>
      </c>
      <c r="Q42" s="27">
        <v>118.63</v>
      </c>
      <c r="R42" s="27">
        <v>147.27000000000001</v>
      </c>
      <c r="S42" s="27">
        <f t="shared" si="47"/>
        <v>657.84999999999991</v>
      </c>
      <c r="T42" s="61">
        <f t="shared" si="48"/>
        <v>0.40419548529299992</v>
      </c>
    </row>
    <row r="43" spans="1:20" ht="16.5" x14ac:dyDescent="0.35">
      <c r="A43" s="32" t="s">
        <v>51</v>
      </c>
      <c r="B43" s="27">
        <v>536.91999999999996</v>
      </c>
      <c r="C43" s="27">
        <v>278.37</v>
      </c>
      <c r="D43" s="27">
        <v>728.4</v>
      </c>
      <c r="E43" s="46">
        <f t="shared" si="43"/>
        <v>1543.69</v>
      </c>
      <c r="F43" s="61">
        <f t="shared" si="44"/>
        <v>0.65218405249758693</v>
      </c>
      <c r="G43" s="4"/>
      <c r="H43" s="31" t="str">
        <f t="shared" si="49"/>
        <v>nov-17</v>
      </c>
      <c r="I43" s="27">
        <v>540.86</v>
      </c>
      <c r="J43" s="27">
        <v>254.82</v>
      </c>
      <c r="K43" s="27">
        <v>617.4</v>
      </c>
      <c r="L43" s="46">
        <f t="shared" si="45"/>
        <v>1413.08</v>
      </c>
      <c r="M43" s="61">
        <f t="shared" si="46"/>
        <v>0.61724743114331815</v>
      </c>
      <c r="N43" s="4"/>
      <c r="O43" s="31" t="str">
        <f t="shared" si="50"/>
        <v>nov-17</v>
      </c>
      <c r="P43" s="27">
        <v>398.58</v>
      </c>
      <c r="Q43" s="27">
        <v>120.08</v>
      </c>
      <c r="R43" s="27">
        <v>147.27000000000001</v>
      </c>
      <c r="S43" s="27">
        <f t="shared" si="47"/>
        <v>665.93000000000006</v>
      </c>
      <c r="T43" s="61">
        <f t="shared" si="48"/>
        <v>0.40146862282822521</v>
      </c>
    </row>
    <row r="44" spans="1:20" ht="16.5" x14ac:dyDescent="0.35">
      <c r="A44" s="32" t="s">
        <v>52</v>
      </c>
      <c r="B44" s="27">
        <v>542.12</v>
      </c>
      <c r="C44" s="27">
        <v>279.52</v>
      </c>
      <c r="D44" s="27">
        <v>728.4</v>
      </c>
      <c r="E44" s="46">
        <f t="shared" si="43"/>
        <v>1550.04</v>
      </c>
      <c r="F44" s="61">
        <f t="shared" si="44"/>
        <v>0.65025418698872284</v>
      </c>
      <c r="G44" s="4"/>
      <c r="H44" s="31" t="str">
        <f t="shared" ref="H44" si="51">A44</f>
        <v>dic-17</v>
      </c>
      <c r="I44" s="27">
        <v>547.46</v>
      </c>
      <c r="J44" s="27">
        <v>256.27</v>
      </c>
      <c r="K44" s="27">
        <v>617.4</v>
      </c>
      <c r="L44" s="46">
        <f t="shared" si="45"/>
        <v>1421.13</v>
      </c>
      <c r="M44" s="61">
        <f t="shared" si="46"/>
        <v>0.61477134393053412</v>
      </c>
      <c r="N44" s="4"/>
      <c r="O44" s="31" t="str">
        <f t="shared" ref="O44" si="52">A44</f>
        <v>dic-17</v>
      </c>
      <c r="P44" s="27">
        <v>406.13</v>
      </c>
      <c r="Q44" s="27">
        <v>121.75</v>
      </c>
      <c r="R44" s="27">
        <v>147.27000000000001</v>
      </c>
      <c r="S44" s="27">
        <f t="shared" si="47"/>
        <v>675.15</v>
      </c>
      <c r="T44" s="61">
        <f t="shared" si="48"/>
        <v>0.39845960157002147</v>
      </c>
    </row>
    <row r="45" spans="1:20" ht="16.5" x14ac:dyDescent="0.35">
      <c r="A45" s="32">
        <v>43101</v>
      </c>
      <c r="B45" s="27">
        <v>557.34</v>
      </c>
      <c r="C45" s="27">
        <v>282.86</v>
      </c>
      <c r="D45" s="27">
        <v>728.4</v>
      </c>
      <c r="E45" s="46">
        <f t="shared" si="43"/>
        <v>1568.6</v>
      </c>
      <c r="F45" s="61">
        <f t="shared" si="44"/>
        <v>0.64468953206681123</v>
      </c>
      <c r="G45" s="4"/>
      <c r="H45" s="31">
        <f t="shared" ref="H45" si="53">A45</f>
        <v>43101</v>
      </c>
      <c r="I45" s="27">
        <v>565.6</v>
      </c>
      <c r="J45" s="27">
        <v>260.26</v>
      </c>
      <c r="K45" s="27">
        <v>617.4</v>
      </c>
      <c r="L45" s="46">
        <f t="shared" si="45"/>
        <v>1443.26</v>
      </c>
      <c r="M45" s="61">
        <f t="shared" si="46"/>
        <v>0.6081094189543117</v>
      </c>
      <c r="N45" s="4"/>
      <c r="O45" s="31">
        <f t="shared" ref="O45" si="54">A45</f>
        <v>43101</v>
      </c>
      <c r="P45" s="27">
        <v>407.6</v>
      </c>
      <c r="Q45" s="27">
        <v>122.07</v>
      </c>
      <c r="R45" s="27">
        <v>147.27000000000001</v>
      </c>
      <c r="S45" s="27">
        <f t="shared" si="47"/>
        <v>676.94</v>
      </c>
      <c r="T45" s="61">
        <f t="shared" si="48"/>
        <v>0.39787868939640147</v>
      </c>
    </row>
    <row r="46" spans="1:20" ht="16.5" x14ac:dyDescent="0.35">
      <c r="A46" s="32">
        <v>43132</v>
      </c>
      <c r="B46" s="27">
        <v>548.85</v>
      </c>
      <c r="C46" s="27">
        <v>281</v>
      </c>
      <c r="D46" s="27">
        <v>728.4</v>
      </c>
      <c r="E46" s="46">
        <f t="shared" si="43"/>
        <v>1558.25</v>
      </c>
      <c r="F46" s="61">
        <f t="shared" si="44"/>
        <v>0.64777795604042998</v>
      </c>
      <c r="G46" s="4"/>
      <c r="H46" s="31">
        <v>43132</v>
      </c>
      <c r="I46" s="27">
        <v>555.59</v>
      </c>
      <c r="J46" s="27">
        <v>258.06</v>
      </c>
      <c r="K46" s="27">
        <v>617.4</v>
      </c>
      <c r="L46" s="46">
        <f t="shared" si="45"/>
        <v>1431.0500000000002</v>
      </c>
      <c r="M46" s="61">
        <f t="shared" si="46"/>
        <v>0.61176059536703808</v>
      </c>
      <c r="N46" s="4"/>
      <c r="O46" s="31">
        <v>43132</v>
      </c>
      <c r="P46" s="27">
        <v>394.1</v>
      </c>
      <c r="Q46" s="27">
        <v>119.1</v>
      </c>
      <c r="R46" s="27">
        <v>147.27000000000001</v>
      </c>
      <c r="S46" s="27">
        <f t="shared" si="47"/>
        <v>660.47</v>
      </c>
      <c r="T46" s="61">
        <f t="shared" si="48"/>
        <v>0.40330370796553966</v>
      </c>
    </row>
    <row r="47" spans="1:20" ht="16.5" x14ac:dyDescent="0.35">
      <c r="A47" s="32">
        <v>43160</v>
      </c>
      <c r="B47" s="27">
        <v>540.42999999999995</v>
      </c>
      <c r="C47" s="27">
        <v>279.14</v>
      </c>
      <c r="D47" s="27">
        <v>728.4</v>
      </c>
      <c r="E47" s="46">
        <f t="shared" ref="E47" si="55">SUM(B47:D47)</f>
        <v>1547.9699999999998</v>
      </c>
      <c r="F47" s="61">
        <f t="shared" ref="F47" si="56">(+C47+D47)/E47</f>
        <v>0.65087824699445085</v>
      </c>
      <c r="G47" s="4"/>
      <c r="H47" s="31">
        <v>43160</v>
      </c>
      <c r="I47" s="27">
        <v>549.47</v>
      </c>
      <c r="J47" s="27">
        <v>256.70999999999998</v>
      </c>
      <c r="K47" s="27">
        <v>617.4</v>
      </c>
      <c r="L47" s="46">
        <f t="shared" ref="L47" si="57">SUM(I47:K47)</f>
        <v>1423.58</v>
      </c>
      <c r="M47" s="61">
        <f t="shared" ref="M47" si="58">(+J47+K47)/L47</f>
        <v>0.61402239424549376</v>
      </c>
      <c r="N47" s="4"/>
      <c r="O47" s="31">
        <v>43160</v>
      </c>
      <c r="P47" s="27">
        <v>386.93</v>
      </c>
      <c r="Q47" s="27">
        <v>117.52</v>
      </c>
      <c r="R47" s="27">
        <v>147.27000000000001</v>
      </c>
      <c r="S47" s="27">
        <f t="shared" ref="S47" si="59">+R47+Q47+P47</f>
        <v>651.72</v>
      </c>
      <c r="T47" s="61">
        <f t="shared" ref="T47:T52" si="60">(+Q47+R47)/S47</f>
        <v>0.4062941140367029</v>
      </c>
    </row>
    <row r="48" spans="1:20" ht="16.5" x14ac:dyDescent="0.35">
      <c r="A48" s="32">
        <v>43191</v>
      </c>
      <c r="B48" s="27">
        <v>558.23</v>
      </c>
      <c r="C48" s="27">
        <v>283.06</v>
      </c>
      <c r="D48" s="27">
        <v>728.4</v>
      </c>
      <c r="E48" s="46">
        <f t="shared" si="43"/>
        <v>1569.69</v>
      </c>
      <c r="F48" s="61">
        <f t="shared" si="44"/>
        <v>0.64436927036548619</v>
      </c>
      <c r="G48" s="4"/>
      <c r="H48" s="31">
        <v>43191</v>
      </c>
      <c r="I48" s="27">
        <v>568.25</v>
      </c>
      <c r="J48" s="27">
        <v>260.83999999999997</v>
      </c>
      <c r="K48" s="27">
        <v>617.4</v>
      </c>
      <c r="L48" s="46">
        <f t="shared" si="45"/>
        <v>1446.4899999999998</v>
      </c>
      <c r="M48" s="61">
        <f t="shared" si="46"/>
        <v>0.60715248636354224</v>
      </c>
      <c r="N48" s="4"/>
      <c r="O48" s="31">
        <v>43191</v>
      </c>
      <c r="P48" s="27">
        <v>381.85</v>
      </c>
      <c r="Q48" s="27">
        <v>116.41</v>
      </c>
      <c r="R48" s="27">
        <v>147.27000000000001</v>
      </c>
      <c r="S48" s="27">
        <f t="shared" si="47"/>
        <v>645.53</v>
      </c>
      <c r="T48" s="61">
        <f t="shared" si="60"/>
        <v>0.4084705590754884</v>
      </c>
    </row>
    <row r="49" spans="1:21" ht="16.5" x14ac:dyDescent="0.35">
      <c r="A49" s="32">
        <v>43222</v>
      </c>
      <c r="B49" s="27">
        <v>600.30999999999995</v>
      </c>
      <c r="C49" s="27">
        <v>292.32</v>
      </c>
      <c r="D49" s="27">
        <v>728.4</v>
      </c>
      <c r="E49" s="46">
        <f t="shared" ref="E49" si="61">SUM(B49:D49)</f>
        <v>1621.0299999999997</v>
      </c>
      <c r="F49" s="61">
        <f t="shared" ref="F49" si="62">(+C49+D49)/E49</f>
        <v>0.62967372596435611</v>
      </c>
      <c r="G49" s="4"/>
      <c r="H49" s="32">
        <v>43222</v>
      </c>
      <c r="I49" s="27">
        <v>611.57000000000005</v>
      </c>
      <c r="J49" s="27">
        <v>270.38</v>
      </c>
      <c r="K49" s="27">
        <v>617.4</v>
      </c>
      <c r="L49" s="46">
        <f t="shared" ref="L49" si="63">SUM(I49:K49)</f>
        <v>1499.35</v>
      </c>
      <c r="M49" s="61">
        <f t="shared" ref="M49" si="64">(+J49+K49)/L49</f>
        <v>0.59210991429619508</v>
      </c>
      <c r="N49" s="4"/>
      <c r="O49" s="32">
        <v>43222</v>
      </c>
      <c r="P49" s="27">
        <v>388.24</v>
      </c>
      <c r="Q49" s="27">
        <v>117.81</v>
      </c>
      <c r="R49" s="27">
        <v>147.27000000000001</v>
      </c>
      <c r="S49" s="27">
        <f t="shared" ref="S49" si="65">+R49+Q49+P49</f>
        <v>653.32000000000005</v>
      </c>
      <c r="T49" s="61">
        <f t="shared" si="60"/>
        <v>0.40574297434641526</v>
      </c>
    </row>
    <row r="50" spans="1:21" ht="16.5" x14ac:dyDescent="0.35">
      <c r="A50" s="32">
        <v>43253</v>
      </c>
      <c r="B50" s="27">
        <v>617.22</v>
      </c>
      <c r="C50" s="27">
        <v>296.04000000000002</v>
      </c>
      <c r="D50" s="27">
        <v>728.4</v>
      </c>
      <c r="E50" s="46">
        <f t="shared" ref="E50:E51" si="66">SUM(B50:D50)</f>
        <v>1641.6599999999999</v>
      </c>
      <c r="F50" s="61">
        <f t="shared" ref="F50" si="67">(+C50+D50)/E50</f>
        <v>0.62402689960162283</v>
      </c>
      <c r="G50" s="4"/>
      <c r="H50" s="32">
        <v>43253</v>
      </c>
      <c r="I50" s="27">
        <v>629.59</v>
      </c>
      <c r="J50" s="27">
        <v>274.33999999999997</v>
      </c>
      <c r="K50" s="27">
        <v>617.4</v>
      </c>
      <c r="L50" s="46">
        <f t="shared" ref="L50" si="68">SUM(I50:K50)</f>
        <v>1521.33</v>
      </c>
      <c r="M50" s="61">
        <f t="shared" ref="M50" si="69">(+J50+K50)/L50</f>
        <v>0.58615816423787082</v>
      </c>
      <c r="N50" s="4"/>
      <c r="O50" s="32">
        <v>43253</v>
      </c>
      <c r="P50" s="27">
        <v>401.94</v>
      </c>
      <c r="Q50" s="27">
        <v>120.83</v>
      </c>
      <c r="R50" s="27">
        <v>147.27000000000001</v>
      </c>
      <c r="S50" s="27">
        <f t="shared" ref="S50" si="70">+R50+Q50+P50</f>
        <v>670.04</v>
      </c>
      <c r="T50" s="61">
        <f t="shared" si="60"/>
        <v>0.40012536564981199</v>
      </c>
    </row>
    <row r="51" spans="1:21" ht="16.5" x14ac:dyDescent="0.35">
      <c r="A51" s="32">
        <v>43283</v>
      </c>
      <c r="B51" s="27">
        <v>608.04</v>
      </c>
      <c r="C51" s="27">
        <v>294.02</v>
      </c>
      <c r="D51" s="27">
        <v>728.4</v>
      </c>
      <c r="E51" s="46">
        <f t="shared" si="66"/>
        <v>1630.46</v>
      </c>
      <c r="F51" s="61">
        <f t="shared" ref="F51" si="71">(+C51+D51)/E51</f>
        <v>0.62707456791334959</v>
      </c>
      <c r="G51" s="4"/>
      <c r="H51" s="32">
        <v>43283</v>
      </c>
      <c r="I51" s="27">
        <v>619.27</v>
      </c>
      <c r="J51" s="27">
        <v>272.07</v>
      </c>
      <c r="K51" s="27">
        <v>617.4</v>
      </c>
      <c r="L51" s="46">
        <f t="shared" ref="L51" si="72">SUM(I51:K51)</f>
        <v>1508.7399999999998</v>
      </c>
      <c r="M51" s="61">
        <f t="shared" ref="M51" si="73">(+J51+K51)/L51</f>
        <v>0.58954491827617761</v>
      </c>
      <c r="N51" s="4"/>
      <c r="O51" s="32">
        <v>43283</v>
      </c>
      <c r="P51" s="27">
        <v>406.21</v>
      </c>
      <c r="Q51" s="27">
        <v>121.77</v>
      </c>
      <c r="R51" s="27">
        <v>147.27000000000001</v>
      </c>
      <c r="S51" s="27">
        <f t="shared" ref="S51" si="74">+R51+Q51+P51</f>
        <v>675.25</v>
      </c>
      <c r="T51" s="61">
        <f t="shared" si="60"/>
        <v>0.39843021103295079</v>
      </c>
    </row>
    <row r="52" spans="1:21" ht="16.5" x14ac:dyDescent="0.35">
      <c r="A52" s="32">
        <v>43315</v>
      </c>
      <c r="B52" s="27">
        <v>607.27</v>
      </c>
      <c r="C52" s="27">
        <v>293.85000000000002</v>
      </c>
      <c r="D52" s="27">
        <v>728.4</v>
      </c>
      <c r="E52" s="46">
        <f t="shared" ref="E52" si="75">SUM(B52:D52)</f>
        <v>1629.52</v>
      </c>
      <c r="F52" s="61">
        <f t="shared" ref="F52" si="76">(+C52+D52)/E52</f>
        <v>0.62733197506014038</v>
      </c>
      <c r="G52" s="4"/>
      <c r="H52" s="32">
        <v>43315</v>
      </c>
      <c r="I52" s="27">
        <v>617.97</v>
      </c>
      <c r="J52" s="27">
        <v>271.77999999999997</v>
      </c>
      <c r="K52" s="27">
        <v>617.4</v>
      </c>
      <c r="L52" s="46">
        <f t="shared" ref="L52" si="77">SUM(I52:K52)</f>
        <v>1507.15</v>
      </c>
      <c r="M52" s="61">
        <f t="shared" ref="M52" si="78">(+J52+K52)/L52</f>
        <v>0.58997445509736912</v>
      </c>
      <c r="N52" s="4"/>
      <c r="O52" s="32">
        <v>43315</v>
      </c>
      <c r="P52" s="27">
        <v>408.69</v>
      </c>
      <c r="Q52" s="27">
        <v>122.31</v>
      </c>
      <c r="R52" s="27">
        <v>147.27000000000001</v>
      </c>
      <c r="S52" s="27">
        <v>678.27</v>
      </c>
      <c r="T52" s="61">
        <f t="shared" si="60"/>
        <v>0.39745234198770407</v>
      </c>
    </row>
    <row r="53" spans="1:21" ht="16.5" x14ac:dyDescent="0.35">
      <c r="A53" s="32">
        <v>43346</v>
      </c>
      <c r="B53" s="27">
        <v>617.66999999999996</v>
      </c>
      <c r="C53" s="27">
        <v>296.13</v>
      </c>
      <c r="D53" s="27">
        <v>728.4</v>
      </c>
      <c r="E53" s="46">
        <f t="shared" ref="E53" si="79">SUM(B53:D53)</f>
        <v>1642.1999999999998</v>
      </c>
      <c r="F53" s="61">
        <f t="shared" ref="F53:F54" si="80">(+C53+D53)/E53</f>
        <v>0.62387650712458897</v>
      </c>
      <c r="G53" s="4"/>
      <c r="H53" s="32">
        <v>43346</v>
      </c>
      <c r="I53" s="27">
        <v>632.57000000000005</v>
      </c>
      <c r="J53" s="27">
        <v>274.99</v>
      </c>
      <c r="K53" s="27">
        <v>617.4</v>
      </c>
      <c r="L53" s="46">
        <f t="shared" ref="L53" si="81">SUM(I53:K53)</f>
        <v>1524.96</v>
      </c>
      <c r="M53" s="61">
        <f t="shared" ref="M53:M54" si="82">(+J53+K53)/L53</f>
        <v>0.5851891197146154</v>
      </c>
      <c r="N53" s="4"/>
      <c r="O53" s="32">
        <v>43346</v>
      </c>
      <c r="P53" s="27">
        <v>419.33</v>
      </c>
      <c r="Q53" s="27">
        <v>124.65</v>
      </c>
      <c r="R53" s="27">
        <v>147.27000000000001</v>
      </c>
      <c r="S53" s="27">
        <v>691.26</v>
      </c>
      <c r="T53" s="61">
        <f t="shared" ref="T53:T54" si="83">(+Q53+R53)/S53</f>
        <v>0.39336863119520876</v>
      </c>
    </row>
    <row r="54" spans="1:21" ht="16.5" x14ac:dyDescent="0.35">
      <c r="A54" s="32">
        <v>43377</v>
      </c>
      <c r="B54" s="27">
        <v>631.32000000000005</v>
      </c>
      <c r="C54" s="27">
        <v>299.14</v>
      </c>
      <c r="D54" s="27">
        <v>728.4</v>
      </c>
      <c r="E54" s="46">
        <f t="shared" ref="E54:E58" si="84">SUM(B54:D54)</f>
        <v>1658.8600000000001</v>
      </c>
      <c r="F54" s="61">
        <f t="shared" si="80"/>
        <v>0.61942538851982676</v>
      </c>
      <c r="G54" s="4"/>
      <c r="H54" s="32">
        <v>43377</v>
      </c>
      <c r="I54" s="27">
        <v>662.64</v>
      </c>
      <c r="J54" s="27">
        <v>281.61</v>
      </c>
      <c r="K54" s="27">
        <v>617.4</v>
      </c>
      <c r="L54" s="46">
        <f t="shared" ref="L54:L58" si="85">SUM(I54:K54)</f>
        <v>1561.65</v>
      </c>
      <c r="M54" s="61">
        <f t="shared" si="82"/>
        <v>0.57567956968590905</v>
      </c>
      <c r="N54" s="4"/>
      <c r="O54" s="32">
        <v>43377</v>
      </c>
      <c r="P54" s="27">
        <v>434.54</v>
      </c>
      <c r="Q54" s="27">
        <v>128</v>
      </c>
      <c r="R54" s="27">
        <v>147.27000000000001</v>
      </c>
      <c r="S54" s="27">
        <f t="shared" ref="S54:S58" si="86">SUM(P54:R54)</f>
        <v>709.81</v>
      </c>
      <c r="T54" s="61">
        <f t="shared" si="83"/>
        <v>0.38780800495907358</v>
      </c>
    </row>
    <row r="55" spans="1:21" ht="16.5" x14ac:dyDescent="0.35">
      <c r="A55" s="32">
        <v>43408</v>
      </c>
      <c r="B55" s="27">
        <v>593.65</v>
      </c>
      <c r="C55" s="27">
        <v>290.85000000000002</v>
      </c>
      <c r="D55" s="27">
        <v>728.4</v>
      </c>
      <c r="E55" s="46">
        <f t="shared" si="84"/>
        <v>1612.9</v>
      </c>
      <c r="F55" s="61">
        <f t="shared" ref="F55" si="87">(+C55+D55)/E55</f>
        <v>0.63193626387252766</v>
      </c>
      <c r="G55" s="47"/>
      <c r="H55" s="32">
        <v>43408</v>
      </c>
      <c r="I55" s="27">
        <v>642.97</v>
      </c>
      <c r="J55" s="27">
        <v>277.27999999999997</v>
      </c>
      <c r="K55" s="27">
        <v>617.4</v>
      </c>
      <c r="L55" s="46">
        <f t="shared" si="85"/>
        <v>1537.65</v>
      </c>
      <c r="M55" s="61">
        <f t="shared" ref="M55" si="88">(+J55+K55)/L55</f>
        <v>0.58184892530809995</v>
      </c>
      <c r="N55" s="47"/>
      <c r="O55" s="32">
        <v>43408</v>
      </c>
      <c r="P55" s="27">
        <v>428.83</v>
      </c>
      <c r="Q55" s="27">
        <v>126.74</v>
      </c>
      <c r="R55" s="27">
        <v>147.27000000000001</v>
      </c>
      <c r="S55" s="27">
        <f t="shared" si="86"/>
        <v>702.83999999999992</v>
      </c>
      <c r="T55" s="61">
        <f t="shared" ref="T55" si="89">(+Q55+R55)/S55</f>
        <v>0.38986113482442664</v>
      </c>
      <c r="U55" s="24"/>
    </row>
    <row r="56" spans="1:21" ht="16.5" x14ac:dyDescent="0.35">
      <c r="A56" s="32">
        <v>43437</v>
      </c>
      <c r="B56" s="27">
        <v>508.98</v>
      </c>
      <c r="C56" s="27">
        <v>272.22000000000003</v>
      </c>
      <c r="D56" s="27">
        <v>728.4</v>
      </c>
      <c r="E56" s="46">
        <f t="shared" si="84"/>
        <v>1509.6</v>
      </c>
      <c r="F56" s="61">
        <f t="shared" ref="F56:F64" si="90">(+C56+D56)/E56</f>
        <v>0.6628378378378379</v>
      </c>
      <c r="G56" s="47"/>
      <c r="H56" s="32">
        <v>43437</v>
      </c>
      <c r="I56" s="27">
        <v>572.05999999999995</v>
      </c>
      <c r="J56" s="27">
        <v>261.68</v>
      </c>
      <c r="K56" s="27">
        <v>617.4</v>
      </c>
      <c r="L56" s="46">
        <f t="shared" si="85"/>
        <v>1451.1399999999999</v>
      </c>
      <c r="M56" s="61">
        <f t="shared" ref="M56:M70" si="91">(+J56+K56)/L56</f>
        <v>0.60578579599487303</v>
      </c>
      <c r="N56" s="47"/>
      <c r="O56" s="32">
        <v>43437</v>
      </c>
      <c r="P56" s="27">
        <v>398.66</v>
      </c>
      <c r="Q56" s="27">
        <v>120.1</v>
      </c>
      <c r="R56" s="27">
        <v>147.27000000000001</v>
      </c>
      <c r="S56" s="27">
        <f t="shared" si="86"/>
        <v>666.03</v>
      </c>
      <c r="T56" s="61">
        <f t="shared" ref="T56:T66" si="92">(+Q56+R56)/S56</f>
        <v>0.40143837364683277</v>
      </c>
      <c r="U56" s="24"/>
    </row>
    <row r="57" spans="1:21" ht="16.5" x14ac:dyDescent="0.35">
      <c r="A57" s="32">
        <v>43467</v>
      </c>
      <c r="B57" s="27">
        <v>493.02</v>
      </c>
      <c r="C57" s="27">
        <v>268.70999999999998</v>
      </c>
      <c r="D57" s="27">
        <v>728.4</v>
      </c>
      <c r="E57" s="46">
        <f t="shared" si="84"/>
        <v>1490.13</v>
      </c>
      <c r="F57" s="61">
        <f t="shared" si="90"/>
        <v>0.66914296068128276</v>
      </c>
      <c r="G57" s="47"/>
      <c r="H57" s="32">
        <v>43467</v>
      </c>
      <c r="I57" s="27">
        <v>558.61</v>
      </c>
      <c r="J57" s="27">
        <v>258.72000000000003</v>
      </c>
      <c r="K57" s="27">
        <v>617.4</v>
      </c>
      <c r="L57" s="46">
        <f t="shared" si="85"/>
        <v>1434.73</v>
      </c>
      <c r="M57" s="61">
        <f t="shared" si="91"/>
        <v>0.61065148146341119</v>
      </c>
      <c r="N57" s="47"/>
      <c r="O57" s="32">
        <v>43467</v>
      </c>
      <c r="P57" s="27">
        <v>391.29</v>
      </c>
      <c r="Q57" s="27">
        <v>118.48</v>
      </c>
      <c r="R57" s="27">
        <v>147.27000000000001</v>
      </c>
      <c r="S57" s="27">
        <f t="shared" si="86"/>
        <v>657.04000000000008</v>
      </c>
      <c r="T57" s="61">
        <f t="shared" si="92"/>
        <v>0.40446548155363443</v>
      </c>
      <c r="U57" s="24"/>
    </row>
    <row r="58" spans="1:21" ht="16.5" x14ac:dyDescent="0.35">
      <c r="A58" s="32">
        <v>43501</v>
      </c>
      <c r="B58" s="27">
        <v>518.44000000000005</v>
      </c>
      <c r="C58" s="27">
        <v>274.31</v>
      </c>
      <c r="D58" s="27">
        <v>728.4</v>
      </c>
      <c r="E58" s="46">
        <f t="shared" si="84"/>
        <v>1521.15</v>
      </c>
      <c r="F58" s="61">
        <f t="shared" si="90"/>
        <v>0.65917891069256807</v>
      </c>
      <c r="G58" s="47"/>
      <c r="H58" s="32">
        <v>43501</v>
      </c>
      <c r="I58" s="27">
        <v>583.96</v>
      </c>
      <c r="J58" s="27">
        <v>264.3</v>
      </c>
      <c r="K58" s="27">
        <v>617.4</v>
      </c>
      <c r="L58" s="46">
        <f t="shared" si="85"/>
        <v>1465.6599999999999</v>
      </c>
      <c r="M58" s="61">
        <f t="shared" si="91"/>
        <v>0.60157198804634093</v>
      </c>
      <c r="N58" s="47"/>
      <c r="O58" s="32">
        <v>43501</v>
      </c>
      <c r="P58" s="27">
        <v>391.84</v>
      </c>
      <c r="Q58" s="27">
        <v>118.6</v>
      </c>
      <c r="R58" s="27">
        <v>147.27000000000001</v>
      </c>
      <c r="S58" s="27">
        <f t="shared" si="86"/>
        <v>657.70999999999992</v>
      </c>
      <c r="T58" s="61">
        <f t="shared" si="92"/>
        <v>0.40423590944337173</v>
      </c>
      <c r="U58" s="24"/>
    </row>
    <row r="59" spans="1:21" ht="16.5" x14ac:dyDescent="0.35">
      <c r="A59" s="32">
        <v>43529</v>
      </c>
      <c r="B59" s="27">
        <v>548.72</v>
      </c>
      <c r="C59" s="27">
        <v>280.97000000000003</v>
      </c>
      <c r="D59" s="27">
        <v>728.4</v>
      </c>
      <c r="E59" s="46">
        <f t="shared" ref="E59:E76" si="93">SUM(B59:D59)</f>
        <v>1558.0900000000001</v>
      </c>
      <c r="F59" s="61">
        <f t="shared" si="90"/>
        <v>0.64782522190630831</v>
      </c>
      <c r="G59" s="48"/>
      <c r="H59" s="32">
        <v>43529</v>
      </c>
      <c r="I59" s="27">
        <v>608.19000000000005</v>
      </c>
      <c r="J59" s="27">
        <v>269.63</v>
      </c>
      <c r="K59" s="27">
        <v>617.4</v>
      </c>
      <c r="L59" s="46">
        <f t="shared" ref="L59:L76" si="94">SUM(I59:K59)</f>
        <v>1495.22</v>
      </c>
      <c r="M59" s="61">
        <f t="shared" si="91"/>
        <v>0.59324380358743189</v>
      </c>
      <c r="N59" s="48"/>
      <c r="O59" s="32">
        <v>43529</v>
      </c>
      <c r="P59" s="27">
        <v>390.44</v>
      </c>
      <c r="Q59" s="27">
        <v>118.29</v>
      </c>
      <c r="R59" s="27">
        <v>147.27000000000001</v>
      </c>
      <c r="S59" s="27">
        <f t="shared" ref="S59:S76" si="95">SUM(P59:R59)</f>
        <v>656</v>
      </c>
      <c r="T59" s="61">
        <f t="shared" si="92"/>
        <v>0.40481707317073173</v>
      </c>
      <c r="U59" s="48"/>
    </row>
    <row r="60" spans="1:21" ht="16.5" x14ac:dyDescent="0.35">
      <c r="A60" s="32">
        <v>43560</v>
      </c>
      <c r="B60" s="27">
        <v>591.16999999999996</v>
      </c>
      <c r="C60" s="27">
        <v>290.3</v>
      </c>
      <c r="D60" s="27">
        <v>728.4</v>
      </c>
      <c r="E60" s="46">
        <f t="shared" si="93"/>
        <v>1609.87</v>
      </c>
      <c r="F60" s="61">
        <f t="shared" si="90"/>
        <v>0.63278401361600634</v>
      </c>
      <c r="G60" s="48"/>
      <c r="H60" s="32">
        <v>43560</v>
      </c>
      <c r="I60" s="27">
        <v>620.01</v>
      </c>
      <c r="J60" s="27">
        <v>272.23</v>
      </c>
      <c r="K60" s="27">
        <v>617.4</v>
      </c>
      <c r="L60" s="46">
        <f t="shared" si="94"/>
        <v>1509.6399999999999</v>
      </c>
      <c r="M60" s="61">
        <f t="shared" si="91"/>
        <v>0.5892994356270369</v>
      </c>
      <c r="N60" s="48"/>
      <c r="O60" s="32">
        <v>43560</v>
      </c>
      <c r="P60" s="27">
        <v>388.48</v>
      </c>
      <c r="Q60" s="27">
        <v>117.87</v>
      </c>
      <c r="R60" s="27">
        <v>147.27000000000001</v>
      </c>
      <c r="S60" s="27">
        <f t="shared" si="95"/>
        <v>653.62</v>
      </c>
      <c r="T60" s="61">
        <f t="shared" si="92"/>
        <v>0.40564854196628009</v>
      </c>
      <c r="U60" s="48"/>
    </row>
    <row r="61" spans="1:21" ht="16.5" x14ac:dyDescent="0.35">
      <c r="A61" s="32">
        <v>43590</v>
      </c>
      <c r="B61" s="27">
        <v>604.66999999999996</v>
      </c>
      <c r="C61" s="27">
        <v>293.27</v>
      </c>
      <c r="D61" s="27">
        <v>728.4</v>
      </c>
      <c r="E61" s="46">
        <f t="shared" si="93"/>
        <v>1626.34</v>
      </c>
      <c r="F61" s="61">
        <f t="shared" si="90"/>
        <v>0.6282019749867801</v>
      </c>
      <c r="G61" s="48"/>
      <c r="H61" s="32">
        <v>43590</v>
      </c>
      <c r="I61" s="27">
        <v>627.76</v>
      </c>
      <c r="J61" s="27">
        <v>273.94</v>
      </c>
      <c r="K61" s="27">
        <v>617.4</v>
      </c>
      <c r="L61" s="46">
        <f t="shared" si="94"/>
        <v>1519.1</v>
      </c>
      <c r="M61" s="61">
        <f t="shared" si="91"/>
        <v>0.58675531564742278</v>
      </c>
      <c r="N61" s="48"/>
      <c r="O61" s="32">
        <v>43590</v>
      </c>
      <c r="P61" s="27">
        <v>386.29</v>
      </c>
      <c r="Q61" s="27">
        <v>117.38</v>
      </c>
      <c r="R61" s="27">
        <v>147.27000000000001</v>
      </c>
      <c r="S61" s="27">
        <f t="shared" si="95"/>
        <v>650.94000000000005</v>
      </c>
      <c r="T61" s="61">
        <f t="shared" si="92"/>
        <v>0.40656588932927756</v>
      </c>
      <c r="U61" s="48"/>
    </row>
    <row r="62" spans="1:21" ht="16.5" x14ac:dyDescent="0.35">
      <c r="A62" s="32">
        <v>43621</v>
      </c>
      <c r="B62" s="27">
        <v>580.54</v>
      </c>
      <c r="C62" s="27">
        <v>287.97000000000003</v>
      </c>
      <c r="D62" s="27">
        <v>728.4</v>
      </c>
      <c r="E62" s="46">
        <f t="shared" si="93"/>
        <v>1596.9099999999999</v>
      </c>
      <c r="F62" s="61">
        <f t="shared" si="90"/>
        <v>0.63646041417487531</v>
      </c>
      <c r="G62" s="48"/>
      <c r="H62" s="32">
        <v>43621</v>
      </c>
      <c r="I62" s="27">
        <v>602.13</v>
      </c>
      <c r="J62" s="27">
        <v>268.3</v>
      </c>
      <c r="K62" s="27">
        <v>617.4</v>
      </c>
      <c r="L62" s="46">
        <f t="shared" si="94"/>
        <v>1487.83</v>
      </c>
      <c r="M62" s="61">
        <f t="shared" si="91"/>
        <v>0.59529650564916692</v>
      </c>
      <c r="N62" s="48"/>
      <c r="O62" s="32">
        <v>43621</v>
      </c>
      <c r="P62" s="27">
        <v>375.8</v>
      </c>
      <c r="Q62" s="27">
        <v>115.08</v>
      </c>
      <c r="R62" s="27">
        <v>147.27000000000001</v>
      </c>
      <c r="S62" s="27">
        <f t="shared" si="95"/>
        <v>638.15</v>
      </c>
      <c r="T62" s="61">
        <f t="shared" si="92"/>
        <v>0.41111024053905826</v>
      </c>
      <c r="U62" s="48"/>
    </row>
    <row r="63" spans="1:21" ht="16.5" x14ac:dyDescent="0.35">
      <c r="A63" s="32">
        <v>43651</v>
      </c>
      <c r="B63" s="27">
        <v>578.6</v>
      </c>
      <c r="C63" s="27">
        <v>287.54000000000002</v>
      </c>
      <c r="D63" s="27">
        <v>728.4</v>
      </c>
      <c r="E63" s="46">
        <f t="shared" si="93"/>
        <v>1594.54</v>
      </c>
      <c r="F63" s="61">
        <f t="shared" si="90"/>
        <v>0.63713672908801289</v>
      </c>
      <c r="G63" s="48"/>
      <c r="H63" s="32">
        <v>43651</v>
      </c>
      <c r="I63" s="27">
        <v>597.59</v>
      </c>
      <c r="J63" s="27">
        <v>267.3</v>
      </c>
      <c r="K63" s="27">
        <v>617.4</v>
      </c>
      <c r="L63" s="46">
        <f t="shared" si="94"/>
        <v>1482.29</v>
      </c>
      <c r="M63" s="61">
        <f t="shared" si="91"/>
        <v>0.5968467708747951</v>
      </c>
      <c r="N63" s="48"/>
      <c r="O63" s="32">
        <v>43651</v>
      </c>
      <c r="P63" s="27">
        <v>361.06</v>
      </c>
      <c r="Q63" s="27">
        <v>111.83</v>
      </c>
      <c r="R63" s="27">
        <v>147.27000000000001</v>
      </c>
      <c r="S63" s="27">
        <f t="shared" si="95"/>
        <v>620.16</v>
      </c>
      <c r="T63" s="61">
        <f t="shared" si="92"/>
        <v>0.41779540763673895</v>
      </c>
      <c r="U63" s="48"/>
    </row>
    <row r="64" spans="1:21" ht="16.5" x14ac:dyDescent="0.35">
      <c r="A64" s="32">
        <v>43682</v>
      </c>
      <c r="B64" s="27">
        <v>562.15</v>
      </c>
      <c r="C64" s="27">
        <v>283.92</v>
      </c>
      <c r="D64" s="27">
        <v>728.4</v>
      </c>
      <c r="E64" s="46">
        <f t="shared" si="93"/>
        <v>1574.4699999999998</v>
      </c>
      <c r="F64" s="61">
        <f t="shared" si="90"/>
        <v>0.64295921802257272</v>
      </c>
      <c r="G64" s="48"/>
      <c r="H64" s="32">
        <v>43682</v>
      </c>
      <c r="I64" s="27">
        <v>580.99</v>
      </c>
      <c r="J64" s="27">
        <v>263.64999999999998</v>
      </c>
      <c r="K64" s="27">
        <v>617.4</v>
      </c>
      <c r="L64" s="46">
        <f t="shared" si="94"/>
        <v>1462.04</v>
      </c>
      <c r="M64" s="61">
        <f t="shared" si="91"/>
        <v>0.60261689146671771</v>
      </c>
      <c r="N64" s="48"/>
      <c r="O64" s="32">
        <v>43682</v>
      </c>
      <c r="P64" s="27">
        <v>351.26</v>
      </c>
      <c r="Q64" s="27">
        <v>109.68</v>
      </c>
      <c r="R64" s="27">
        <v>147.27000000000001</v>
      </c>
      <c r="S64" s="27">
        <f t="shared" si="95"/>
        <v>608.21</v>
      </c>
      <c r="T64" s="61">
        <f t="shared" si="92"/>
        <v>0.42246921293632139</v>
      </c>
      <c r="U64" s="48"/>
    </row>
    <row r="65" spans="1:21" ht="16.5" x14ac:dyDescent="0.35">
      <c r="A65" s="32">
        <v>43713</v>
      </c>
      <c r="B65" s="27">
        <v>565.94000000000005</v>
      </c>
      <c r="C65" s="27">
        <v>284.75</v>
      </c>
      <c r="D65" s="27">
        <v>728.4</v>
      </c>
      <c r="E65" s="46">
        <f t="shared" si="93"/>
        <v>1579.0900000000001</v>
      </c>
      <c r="F65" s="61">
        <f>(+C65+D65)/E65</f>
        <v>0.64160370846500192</v>
      </c>
      <c r="G65" s="48"/>
      <c r="H65" s="32">
        <v>43713</v>
      </c>
      <c r="I65" s="27">
        <v>588.66999999999996</v>
      </c>
      <c r="J65" s="27">
        <v>265.33999999999997</v>
      </c>
      <c r="K65" s="27">
        <v>617.4</v>
      </c>
      <c r="L65" s="46">
        <f t="shared" si="94"/>
        <v>1471.4099999999999</v>
      </c>
      <c r="M65" s="61">
        <f t="shared" si="91"/>
        <v>0.59992796025580908</v>
      </c>
      <c r="N65" s="48"/>
      <c r="O65" s="32">
        <v>43713</v>
      </c>
      <c r="P65" s="27">
        <v>346.38</v>
      </c>
      <c r="Q65" s="27">
        <v>108.61</v>
      </c>
      <c r="R65" s="27">
        <v>147.27000000000001</v>
      </c>
      <c r="S65" s="27">
        <f t="shared" si="95"/>
        <v>602.26</v>
      </c>
      <c r="T65" s="61">
        <f t="shared" si="92"/>
        <v>0.42486633679806063</v>
      </c>
      <c r="U65" s="48"/>
    </row>
    <row r="66" spans="1:21" ht="16.5" x14ac:dyDescent="0.35">
      <c r="A66" s="32">
        <v>43744</v>
      </c>
      <c r="B66" s="27">
        <v>564.04999999999995</v>
      </c>
      <c r="C66" s="27">
        <v>284.33999999999997</v>
      </c>
      <c r="D66" s="27">
        <v>728.4</v>
      </c>
      <c r="E66" s="46">
        <f t="shared" si="93"/>
        <v>1576.79</v>
      </c>
      <c r="F66" s="61">
        <f t="shared" ref="F66:F68" si="96">(+C66+D66)/E66</f>
        <v>0.64227956798305419</v>
      </c>
      <c r="G66" s="48"/>
      <c r="H66" s="32">
        <v>43744</v>
      </c>
      <c r="I66" s="27">
        <v>589.03</v>
      </c>
      <c r="J66" s="27">
        <v>265.42</v>
      </c>
      <c r="K66" s="27">
        <v>617.4</v>
      </c>
      <c r="L66" s="46">
        <f t="shared" si="94"/>
        <v>1471.85</v>
      </c>
      <c r="M66" s="61">
        <f t="shared" si="91"/>
        <v>0.59980296905255293</v>
      </c>
      <c r="N66" s="48"/>
      <c r="O66" s="32">
        <v>43744</v>
      </c>
      <c r="P66" s="27">
        <v>352.72</v>
      </c>
      <c r="Q66" s="27">
        <v>110</v>
      </c>
      <c r="R66" s="27">
        <v>147.27000000000001</v>
      </c>
      <c r="S66" s="27">
        <f t="shared" si="95"/>
        <v>609.99</v>
      </c>
      <c r="T66" s="61">
        <f t="shared" si="92"/>
        <v>0.42176101247561432</v>
      </c>
      <c r="U66" s="48"/>
    </row>
    <row r="67" spans="1:21" ht="16.5" x14ac:dyDescent="0.35">
      <c r="A67" s="32">
        <v>43772</v>
      </c>
      <c r="B67" s="27">
        <v>563.13</v>
      </c>
      <c r="C67" s="27">
        <v>284.14</v>
      </c>
      <c r="D67" s="27">
        <v>728.4</v>
      </c>
      <c r="E67" s="46">
        <f t="shared" si="93"/>
        <v>1575.67</v>
      </c>
      <c r="F67" s="61">
        <f t="shared" si="96"/>
        <v>0.6426091757791923</v>
      </c>
      <c r="G67" s="48"/>
      <c r="H67" s="32">
        <v>43772</v>
      </c>
      <c r="I67" s="27">
        <v>588.59</v>
      </c>
      <c r="J67" s="27">
        <v>265.32</v>
      </c>
      <c r="K67" s="27">
        <v>617.4</v>
      </c>
      <c r="L67" s="46">
        <f t="shared" si="94"/>
        <v>1471.31</v>
      </c>
      <c r="M67" s="61">
        <f t="shared" si="91"/>
        <v>0.5999551420162984</v>
      </c>
      <c r="N67" s="48"/>
      <c r="O67" s="32">
        <v>43772</v>
      </c>
      <c r="P67" s="27">
        <v>353.04</v>
      </c>
      <c r="Q67" s="27">
        <v>110.07</v>
      </c>
      <c r="R67" s="27">
        <v>147.27000000000001</v>
      </c>
      <c r="S67" s="27">
        <f t="shared" si="95"/>
        <v>610.38</v>
      </c>
      <c r="T67" s="61">
        <f t="shared" ref="T67:T71" si="97">(+Q67+R67)/S67</f>
        <v>0.42160621252334618</v>
      </c>
      <c r="U67" s="48"/>
    </row>
    <row r="68" spans="1:21" ht="16.5" x14ac:dyDescent="0.35">
      <c r="A68" s="32">
        <v>43806</v>
      </c>
      <c r="B68" s="27">
        <v>570.70000000000005</v>
      </c>
      <c r="C68" s="27">
        <v>285.81</v>
      </c>
      <c r="D68" s="27">
        <v>728.4</v>
      </c>
      <c r="E68" s="46">
        <f t="shared" si="93"/>
        <v>1584.9099999999999</v>
      </c>
      <c r="F68" s="61">
        <f t="shared" si="96"/>
        <v>0.63991646213349662</v>
      </c>
      <c r="G68" s="48"/>
      <c r="H68" s="32">
        <v>43806</v>
      </c>
      <c r="I68" s="27">
        <v>597.75</v>
      </c>
      <c r="J68" s="27">
        <v>267.33</v>
      </c>
      <c r="K68" s="27">
        <v>617.4</v>
      </c>
      <c r="L68" s="46">
        <f t="shared" si="94"/>
        <v>1482.48</v>
      </c>
      <c r="M68" s="61">
        <f t="shared" si="91"/>
        <v>0.59679051319410714</v>
      </c>
      <c r="N68" s="48"/>
      <c r="O68" s="32">
        <v>43806</v>
      </c>
      <c r="P68" s="27">
        <v>364.18</v>
      </c>
      <c r="Q68" s="27">
        <v>112.51</v>
      </c>
      <c r="R68" s="27">
        <v>147.27000000000001</v>
      </c>
      <c r="S68" s="27">
        <f t="shared" si="95"/>
        <v>623.96</v>
      </c>
      <c r="T68" s="61">
        <f t="shared" si="97"/>
        <v>0.41634079107635108</v>
      </c>
      <c r="U68" s="48"/>
    </row>
    <row r="69" spans="1:21" ht="16.5" x14ac:dyDescent="0.35">
      <c r="A69" s="32">
        <v>43835</v>
      </c>
      <c r="B69" s="27">
        <v>571.94000000000005</v>
      </c>
      <c r="C69" s="27">
        <v>286.08</v>
      </c>
      <c r="D69" s="27">
        <v>728.4</v>
      </c>
      <c r="E69" s="46">
        <f t="shared" si="93"/>
        <v>1586.42</v>
      </c>
      <c r="F69" s="61">
        <f t="shared" ref="F69:F73" si="98">(+C69+D69)/E69</f>
        <v>0.63947756584006754</v>
      </c>
      <c r="G69" s="48"/>
      <c r="H69" s="32">
        <v>43835</v>
      </c>
      <c r="I69" s="27">
        <v>599.96</v>
      </c>
      <c r="J69" s="27">
        <v>267.82</v>
      </c>
      <c r="K69" s="27">
        <v>617.4</v>
      </c>
      <c r="L69" s="46">
        <f t="shared" si="94"/>
        <v>1485.1799999999998</v>
      </c>
      <c r="M69" s="61">
        <f t="shared" si="91"/>
        <v>0.59603549738078898</v>
      </c>
      <c r="N69" s="48"/>
      <c r="O69" s="32">
        <v>43835</v>
      </c>
      <c r="P69" s="27">
        <v>378.53</v>
      </c>
      <c r="Q69" s="27">
        <v>115.67</v>
      </c>
      <c r="R69" s="27">
        <v>147.27000000000001</v>
      </c>
      <c r="S69" s="27">
        <f t="shared" si="95"/>
        <v>641.47</v>
      </c>
      <c r="T69" s="61">
        <f t="shared" si="97"/>
        <v>0.40990225575630973</v>
      </c>
      <c r="U69" s="48"/>
    </row>
    <row r="70" spans="1:21" ht="16.5" x14ac:dyDescent="0.35">
      <c r="A70" s="32">
        <v>43864</v>
      </c>
      <c r="B70" s="27">
        <v>541.04999999999995</v>
      </c>
      <c r="C70" s="27">
        <v>279.27999999999997</v>
      </c>
      <c r="D70" s="27">
        <v>728.4</v>
      </c>
      <c r="E70" s="46">
        <f t="shared" si="93"/>
        <v>1548.73</v>
      </c>
      <c r="F70" s="61">
        <f t="shared" si="98"/>
        <v>0.6506492416366958</v>
      </c>
      <c r="G70" s="48"/>
      <c r="H70" s="32">
        <v>43864</v>
      </c>
      <c r="I70" s="27">
        <v>565.5</v>
      </c>
      <c r="J70" s="27">
        <v>260.24</v>
      </c>
      <c r="K70" s="27">
        <v>617.4</v>
      </c>
      <c r="L70" s="46">
        <f t="shared" si="94"/>
        <v>1443.1399999999999</v>
      </c>
      <c r="M70" s="61">
        <f t="shared" si="91"/>
        <v>0.60814612580899985</v>
      </c>
      <c r="N70" s="48"/>
      <c r="O70" s="32">
        <v>43864</v>
      </c>
      <c r="P70" s="27">
        <v>371.65</v>
      </c>
      <c r="Q70" s="27">
        <v>114.16</v>
      </c>
      <c r="R70" s="27">
        <v>147.27000000000001</v>
      </c>
      <c r="S70" s="27">
        <f t="shared" si="95"/>
        <v>633.07999999999993</v>
      </c>
      <c r="T70" s="61">
        <f t="shared" si="97"/>
        <v>0.41294939028242883</v>
      </c>
      <c r="U70" s="48"/>
    </row>
    <row r="71" spans="1:21" ht="16.5" x14ac:dyDescent="0.35">
      <c r="A71" s="32">
        <v>43893</v>
      </c>
      <c r="B71" s="27">
        <v>490.12</v>
      </c>
      <c r="C71" s="27">
        <v>268.07</v>
      </c>
      <c r="D71" s="27">
        <v>728.4</v>
      </c>
      <c r="E71" s="46">
        <f t="shared" si="93"/>
        <v>1486.5900000000001</v>
      </c>
      <c r="F71" s="61">
        <f t="shared" si="98"/>
        <v>0.67030586779138834</v>
      </c>
      <c r="G71" s="48"/>
      <c r="H71" s="32">
        <v>43893</v>
      </c>
      <c r="I71" s="27">
        <v>512.29</v>
      </c>
      <c r="J71" s="27">
        <v>248.53</v>
      </c>
      <c r="K71" s="27">
        <v>617.4</v>
      </c>
      <c r="L71" s="46">
        <f t="shared" si="94"/>
        <v>1378.2199999999998</v>
      </c>
      <c r="M71" s="61">
        <f t="shared" ref="M71:M75" si="99">(+J71+K71)/L71</f>
        <v>0.62829591792311823</v>
      </c>
      <c r="N71" s="48"/>
      <c r="O71" s="32">
        <v>43893</v>
      </c>
      <c r="P71" s="27">
        <v>358.48</v>
      </c>
      <c r="Q71" s="27">
        <v>111.26</v>
      </c>
      <c r="R71" s="27">
        <v>147.27000000000001</v>
      </c>
      <c r="S71" s="27">
        <f t="shared" si="95"/>
        <v>617.01</v>
      </c>
      <c r="T71" s="61">
        <f t="shared" si="97"/>
        <v>0.41900455422116339</v>
      </c>
      <c r="U71" s="48"/>
    </row>
    <row r="72" spans="1:21" ht="16.5" x14ac:dyDescent="0.35">
      <c r="A72" s="32">
        <v>43924</v>
      </c>
      <c r="B72" s="27">
        <v>426.16</v>
      </c>
      <c r="C72" s="27">
        <v>254.01</v>
      </c>
      <c r="D72" s="27">
        <v>728.4</v>
      </c>
      <c r="E72" s="46">
        <f t="shared" si="93"/>
        <v>1408.5700000000002</v>
      </c>
      <c r="F72" s="61">
        <f t="shared" si="98"/>
        <v>0.69745202581341348</v>
      </c>
      <c r="G72" s="48"/>
      <c r="H72" s="32">
        <v>43924</v>
      </c>
      <c r="I72" s="27">
        <v>450.15</v>
      </c>
      <c r="J72" s="27">
        <v>234.86</v>
      </c>
      <c r="K72" s="27">
        <v>617.4</v>
      </c>
      <c r="L72" s="46">
        <f t="shared" si="94"/>
        <v>1302.4099999999999</v>
      </c>
      <c r="M72" s="61">
        <f t="shared" si="99"/>
        <v>0.65437151127525128</v>
      </c>
      <c r="N72" s="48"/>
      <c r="O72" s="32">
        <v>43924</v>
      </c>
      <c r="P72" s="27">
        <v>345.63</v>
      </c>
      <c r="Q72" s="27">
        <v>108.44</v>
      </c>
      <c r="R72" s="27">
        <v>147.27000000000001</v>
      </c>
      <c r="S72" s="27">
        <f t="shared" si="95"/>
        <v>601.34</v>
      </c>
      <c r="T72" s="61">
        <f t="shared" ref="T72:T76" si="100">(+Q72+R72)/S72</f>
        <v>0.42523364485981308</v>
      </c>
      <c r="U72" s="48"/>
    </row>
    <row r="73" spans="1:21" ht="16.5" x14ac:dyDescent="0.35">
      <c r="A73" s="32">
        <v>43954</v>
      </c>
      <c r="B73" s="27">
        <v>390.63</v>
      </c>
      <c r="C73" s="27">
        <v>246.19</v>
      </c>
      <c r="D73" s="27">
        <v>728.4</v>
      </c>
      <c r="E73" s="46">
        <f t="shared" si="93"/>
        <v>1365.2199999999998</v>
      </c>
      <c r="F73" s="61">
        <f t="shared" si="98"/>
        <v>0.71387029196759499</v>
      </c>
      <c r="G73" s="48"/>
      <c r="H73" s="32">
        <v>43954</v>
      </c>
      <c r="I73" s="27">
        <v>411.77</v>
      </c>
      <c r="J73" s="27">
        <v>226.42</v>
      </c>
      <c r="K73" s="27">
        <v>617.4</v>
      </c>
      <c r="L73" s="46">
        <f t="shared" si="94"/>
        <v>1255.5899999999999</v>
      </c>
      <c r="M73" s="61">
        <f t="shared" si="99"/>
        <v>0.6720505897625817</v>
      </c>
      <c r="N73" s="48"/>
      <c r="O73" s="32">
        <v>43954</v>
      </c>
      <c r="P73" s="27">
        <v>339.77</v>
      </c>
      <c r="Q73" s="27">
        <v>107.15</v>
      </c>
      <c r="R73" s="27">
        <v>147.27000000000001</v>
      </c>
      <c r="S73" s="27">
        <f t="shared" si="95"/>
        <v>594.18999999999994</v>
      </c>
      <c r="T73" s="61">
        <f t="shared" si="100"/>
        <v>0.42817953853144625</v>
      </c>
      <c r="U73" s="48"/>
    </row>
    <row r="74" spans="1:21" ht="16.5" x14ac:dyDescent="0.35">
      <c r="A74" s="32">
        <v>43989</v>
      </c>
      <c r="B74" s="27">
        <v>406.44</v>
      </c>
      <c r="C74" s="27">
        <v>249.66</v>
      </c>
      <c r="D74" s="27">
        <v>728.4</v>
      </c>
      <c r="E74" s="46">
        <f t="shared" si="93"/>
        <v>1384.5</v>
      </c>
      <c r="F74" s="61">
        <f t="shared" ref="F74" si="101">(+C74+D74)/E74</f>
        <v>0.70643553629469114</v>
      </c>
      <c r="G74" s="48"/>
      <c r="H74" s="32">
        <v>43989</v>
      </c>
      <c r="I74" s="27">
        <v>425.6</v>
      </c>
      <c r="J74" s="27">
        <v>229.46</v>
      </c>
      <c r="K74" s="27">
        <v>617.4</v>
      </c>
      <c r="L74" s="46">
        <f t="shared" si="94"/>
        <v>1272.46</v>
      </c>
      <c r="M74" s="61">
        <f t="shared" si="99"/>
        <v>0.66552976124986252</v>
      </c>
      <c r="N74" s="48"/>
      <c r="O74" s="32">
        <v>43989</v>
      </c>
      <c r="P74" s="27">
        <v>339.32</v>
      </c>
      <c r="Q74" s="27">
        <v>107.05</v>
      </c>
      <c r="R74" s="27">
        <v>147.27000000000001</v>
      </c>
      <c r="S74" s="27">
        <f t="shared" si="95"/>
        <v>593.64</v>
      </c>
      <c r="T74" s="61">
        <f t="shared" si="100"/>
        <v>0.42840778923253148</v>
      </c>
      <c r="U74" s="48"/>
    </row>
    <row r="75" spans="1:21" ht="16.5" x14ac:dyDescent="0.35">
      <c r="A75" s="32">
        <v>44016</v>
      </c>
      <c r="B75" s="27">
        <v>421.68</v>
      </c>
      <c r="C75" s="27">
        <v>253.02</v>
      </c>
      <c r="D75" s="27">
        <v>728.4</v>
      </c>
      <c r="E75" s="46">
        <f t="shared" si="93"/>
        <v>1403.1</v>
      </c>
      <c r="F75" s="61">
        <f t="shared" ref="F75:F79" si="102">(+C75+D75)/E75</f>
        <v>0.69946546931793885</v>
      </c>
      <c r="G75" s="48"/>
      <c r="H75" s="32">
        <v>44016</v>
      </c>
      <c r="I75" s="27">
        <v>439.63</v>
      </c>
      <c r="J75" s="27">
        <v>232.55</v>
      </c>
      <c r="K75" s="27">
        <v>617.4</v>
      </c>
      <c r="L75" s="46">
        <f t="shared" si="94"/>
        <v>1289.58</v>
      </c>
      <c r="M75" s="61">
        <f t="shared" si="99"/>
        <v>0.65909055661533222</v>
      </c>
      <c r="N75" s="48"/>
      <c r="O75" s="32">
        <v>44016</v>
      </c>
      <c r="P75" s="27">
        <v>339.8</v>
      </c>
      <c r="Q75" s="27">
        <v>107.16</v>
      </c>
      <c r="R75" s="27">
        <v>147.27000000000001</v>
      </c>
      <c r="S75" s="27">
        <f t="shared" si="95"/>
        <v>594.23</v>
      </c>
      <c r="T75" s="61">
        <f t="shared" si="100"/>
        <v>0.42816754455345574</v>
      </c>
      <c r="U75" s="48"/>
    </row>
    <row r="76" spans="1:21" ht="16.5" x14ac:dyDescent="0.35">
      <c r="A76" s="32">
        <v>44047</v>
      </c>
      <c r="B76" s="27">
        <v>418.39</v>
      </c>
      <c r="C76" s="27">
        <v>252.29</v>
      </c>
      <c r="D76" s="27">
        <v>728.4</v>
      </c>
      <c r="E76" s="46">
        <f t="shared" si="93"/>
        <v>1399.08</v>
      </c>
      <c r="F76" s="61">
        <f t="shared" si="102"/>
        <v>0.70095348371787169</v>
      </c>
      <c r="G76" s="48"/>
      <c r="H76" s="32">
        <v>44047</v>
      </c>
      <c r="I76" s="27">
        <v>435.89</v>
      </c>
      <c r="J76" s="27">
        <v>231.73</v>
      </c>
      <c r="K76" s="27">
        <v>617.4</v>
      </c>
      <c r="L76" s="46">
        <f t="shared" si="94"/>
        <v>1285.02</v>
      </c>
      <c r="M76" s="61">
        <f t="shared" ref="M76" si="103">(+J76+K76)/L76</f>
        <v>0.66079127173117924</v>
      </c>
      <c r="N76" s="48"/>
      <c r="O76" s="32">
        <v>44047</v>
      </c>
      <c r="P76" s="27">
        <v>340.11</v>
      </c>
      <c r="Q76" s="27">
        <v>107.23</v>
      </c>
      <c r="R76" s="27">
        <v>147.27000000000001</v>
      </c>
      <c r="S76" s="27">
        <f t="shared" si="95"/>
        <v>594.61</v>
      </c>
      <c r="T76" s="61">
        <f t="shared" si="100"/>
        <v>0.42801163788029128</v>
      </c>
      <c r="U76" s="48"/>
    </row>
    <row r="77" spans="1:21" ht="16.5" x14ac:dyDescent="0.35">
      <c r="A77" s="32">
        <v>44080</v>
      </c>
      <c r="B77" s="27">
        <v>412.25</v>
      </c>
      <c r="C77" s="27">
        <v>250.94</v>
      </c>
      <c r="D77" s="27">
        <v>728.4</v>
      </c>
      <c r="E77" s="46">
        <f t="shared" ref="E77:E91" si="104">SUM(B77:D77)</f>
        <v>1391.5900000000001</v>
      </c>
      <c r="F77" s="61">
        <f t="shared" si="102"/>
        <v>0.70375613506851864</v>
      </c>
      <c r="G77" s="48"/>
      <c r="H77" s="32">
        <v>44080</v>
      </c>
      <c r="I77" s="27">
        <v>424.25</v>
      </c>
      <c r="J77" s="27">
        <v>229.16</v>
      </c>
      <c r="K77" s="27">
        <v>617.4</v>
      </c>
      <c r="L77" s="46">
        <f t="shared" ref="L77" si="105">SUM(I77:K77)</f>
        <v>1270.81</v>
      </c>
      <c r="M77" s="61">
        <f t="shared" ref="M77" si="106">(+J77+K77)/L77</f>
        <v>0.66615780486461385</v>
      </c>
      <c r="N77" s="48"/>
      <c r="O77" s="32">
        <v>44080</v>
      </c>
      <c r="P77" s="27">
        <v>338.63</v>
      </c>
      <c r="Q77" s="27">
        <v>106.9</v>
      </c>
      <c r="R77" s="27">
        <v>147.27000000000001</v>
      </c>
      <c r="S77" s="27">
        <f t="shared" ref="S77" si="107">SUM(P77:R77)</f>
        <v>592.79999999999995</v>
      </c>
      <c r="T77" s="61">
        <f t="shared" ref="T77" si="108">(+Q77+R77)/S77</f>
        <v>0.42876180836707156</v>
      </c>
      <c r="U77" s="48"/>
    </row>
    <row r="78" spans="1:21" ht="16.5" x14ac:dyDescent="0.35">
      <c r="A78" s="32">
        <v>44108</v>
      </c>
      <c r="B78" s="27">
        <v>408.95</v>
      </c>
      <c r="C78" s="27">
        <v>250.22</v>
      </c>
      <c r="D78" s="27">
        <v>728.4</v>
      </c>
      <c r="E78" s="46">
        <f t="shared" si="104"/>
        <v>1387.57</v>
      </c>
      <c r="F78" s="61">
        <f t="shared" si="102"/>
        <v>0.70527613021325053</v>
      </c>
      <c r="G78" s="48"/>
      <c r="H78" s="32">
        <v>44108</v>
      </c>
      <c r="I78" s="27">
        <v>414.84</v>
      </c>
      <c r="J78" s="27">
        <v>227.09</v>
      </c>
      <c r="K78" s="27">
        <v>617.4</v>
      </c>
      <c r="L78" s="46">
        <f t="shared" ref="L78" si="109">SUM(I78:K78)</f>
        <v>1259.33</v>
      </c>
      <c r="M78" s="61">
        <f t="shared" ref="M78:M82" si="110">(+J78+K78)/L78</f>
        <v>0.67058674056839751</v>
      </c>
      <c r="N78" s="48"/>
      <c r="O78" s="32">
        <v>44108</v>
      </c>
      <c r="P78" s="27">
        <v>337.87</v>
      </c>
      <c r="Q78" s="27">
        <v>106.73</v>
      </c>
      <c r="R78" s="27">
        <v>147.27000000000001</v>
      </c>
      <c r="S78" s="27">
        <f t="shared" ref="S78" si="111">SUM(P78:R78)</f>
        <v>591.87</v>
      </c>
      <c r="T78" s="61">
        <f t="shared" ref="T78:T82" si="112">(+Q78+R78)/S78</f>
        <v>0.42914829269941035</v>
      </c>
      <c r="U78" s="48"/>
    </row>
    <row r="79" spans="1:21" ht="16.5" x14ac:dyDescent="0.35">
      <c r="A79" s="32">
        <v>44144</v>
      </c>
      <c r="B79" s="27">
        <v>411.43</v>
      </c>
      <c r="C79" s="27">
        <v>250.76</v>
      </c>
      <c r="D79" s="27">
        <v>728.4</v>
      </c>
      <c r="E79" s="46">
        <f t="shared" si="104"/>
        <v>1390.5900000000001</v>
      </c>
      <c r="F79" s="61">
        <f t="shared" si="102"/>
        <v>0.70413277817329323</v>
      </c>
      <c r="G79" s="48"/>
      <c r="H79" s="32">
        <v>44144</v>
      </c>
      <c r="I79" s="27">
        <v>416.54</v>
      </c>
      <c r="J79" s="27">
        <v>227.47</v>
      </c>
      <c r="K79" s="27">
        <v>617.4</v>
      </c>
      <c r="L79" s="46">
        <f t="shared" ref="L79" si="113">SUM(I79:K79)</f>
        <v>1261.4099999999999</v>
      </c>
      <c r="M79" s="61">
        <f t="shared" si="110"/>
        <v>0.66978222782441876</v>
      </c>
      <c r="N79" s="48"/>
      <c r="O79" s="32">
        <v>44144</v>
      </c>
      <c r="P79" s="27">
        <v>341.88</v>
      </c>
      <c r="Q79" s="27">
        <v>107.61</v>
      </c>
      <c r="R79" s="27">
        <v>147.27000000000001</v>
      </c>
      <c r="S79" s="27">
        <f t="shared" ref="S79" si="114">SUM(P79:R79)</f>
        <v>596.76</v>
      </c>
      <c r="T79" s="61">
        <f t="shared" si="112"/>
        <v>0.42710637442187815</v>
      </c>
      <c r="U79" s="48"/>
    </row>
    <row r="80" spans="1:21" ht="16.5" x14ac:dyDescent="0.35">
      <c r="A80" s="32">
        <v>44170</v>
      </c>
      <c r="B80" s="27">
        <v>438.74</v>
      </c>
      <c r="C80" s="27">
        <v>256.77</v>
      </c>
      <c r="D80" s="27">
        <v>728.4</v>
      </c>
      <c r="E80" s="46">
        <f t="shared" si="104"/>
        <v>1423.9099999999999</v>
      </c>
      <c r="F80" s="61">
        <f t="shared" ref="F80:F83" si="115">(+C80+D80)/E80</f>
        <v>0.6918765933240163</v>
      </c>
      <c r="G80" s="48"/>
      <c r="H80" s="32">
        <v>44170</v>
      </c>
      <c r="I80" s="27">
        <v>448.44</v>
      </c>
      <c r="J80" s="27">
        <v>234.48</v>
      </c>
      <c r="K80" s="27">
        <v>617.4</v>
      </c>
      <c r="L80" s="46">
        <f t="shared" ref="L80" si="116">SUM(I80:K80)</f>
        <v>1300.32</v>
      </c>
      <c r="M80" s="61">
        <f t="shared" si="110"/>
        <v>0.65513104466592842</v>
      </c>
      <c r="N80" s="48"/>
      <c r="O80" s="32">
        <v>44170</v>
      </c>
      <c r="P80" s="27">
        <v>356.92</v>
      </c>
      <c r="Q80" s="27">
        <v>110.92</v>
      </c>
      <c r="R80" s="27">
        <v>147.27000000000001</v>
      </c>
      <c r="S80" s="27">
        <f t="shared" ref="S80" si="117">SUM(P80:R80)</f>
        <v>615.11</v>
      </c>
      <c r="T80" s="61">
        <f t="shared" si="112"/>
        <v>0.41974606168002471</v>
      </c>
      <c r="U80" s="48"/>
    </row>
    <row r="81" spans="1:21" ht="16.5" x14ac:dyDescent="0.35">
      <c r="A81" s="32">
        <v>44200</v>
      </c>
      <c r="B81" s="27">
        <v>472.81</v>
      </c>
      <c r="C81" s="27">
        <v>264.27</v>
      </c>
      <c r="D81" s="27">
        <v>728.4</v>
      </c>
      <c r="E81" s="46">
        <f t="shared" si="104"/>
        <v>1465.48</v>
      </c>
      <c r="F81" s="61">
        <f t="shared" si="115"/>
        <v>0.67736850724677233</v>
      </c>
      <c r="G81" s="48"/>
      <c r="H81" s="32">
        <v>44200</v>
      </c>
      <c r="I81" s="27">
        <v>479.57</v>
      </c>
      <c r="J81" s="27">
        <v>241.33</v>
      </c>
      <c r="K81" s="27">
        <v>617.4</v>
      </c>
      <c r="L81" s="46">
        <f t="shared" ref="L81" si="118">SUM(I81:K81)</f>
        <v>1338.3</v>
      </c>
      <c r="M81" s="61">
        <f t="shared" si="110"/>
        <v>0.64165732645894047</v>
      </c>
      <c r="N81" s="48"/>
      <c r="O81" s="32">
        <v>44200</v>
      </c>
      <c r="P81" s="27">
        <v>371.44</v>
      </c>
      <c r="Q81" s="27">
        <v>114.12</v>
      </c>
      <c r="R81" s="27">
        <v>147.27000000000001</v>
      </c>
      <c r="S81" s="27">
        <f t="shared" ref="S81" si="119">SUM(P81:R81)</f>
        <v>632.83000000000004</v>
      </c>
      <c r="T81" s="61">
        <f t="shared" si="112"/>
        <v>0.41304931814231305</v>
      </c>
      <c r="U81" s="48"/>
    </row>
    <row r="82" spans="1:21" ht="16.5" x14ac:dyDescent="0.35">
      <c r="A82" s="32">
        <v>44229</v>
      </c>
      <c r="B82" s="27">
        <v>510.22</v>
      </c>
      <c r="C82" s="27">
        <v>272.5</v>
      </c>
      <c r="D82" s="27">
        <v>728.4</v>
      </c>
      <c r="E82" s="46">
        <f t="shared" si="104"/>
        <v>1511.12</v>
      </c>
      <c r="F82" s="61">
        <f t="shared" si="115"/>
        <v>0.66235639790354173</v>
      </c>
      <c r="G82" s="48"/>
      <c r="H82" s="32">
        <v>44229</v>
      </c>
      <c r="I82" s="27">
        <v>516.4</v>
      </c>
      <c r="J82" s="27">
        <v>249.44</v>
      </c>
      <c r="K82" s="27">
        <v>617.4</v>
      </c>
      <c r="L82" s="46">
        <f t="shared" ref="L82:L91" si="120">SUM(I82:K82)</f>
        <v>1383.2399999999998</v>
      </c>
      <c r="M82" s="61">
        <f t="shared" si="110"/>
        <v>0.62667360689395912</v>
      </c>
      <c r="N82" s="48"/>
      <c r="O82" s="32">
        <v>44229</v>
      </c>
      <c r="P82" s="27">
        <v>380.7</v>
      </c>
      <c r="Q82" s="27">
        <v>116.15</v>
      </c>
      <c r="R82" s="27">
        <v>147.27000000000001</v>
      </c>
      <c r="S82" s="27">
        <f t="shared" ref="S82:S84" si="121">SUM(P82:R82)</f>
        <v>644.12</v>
      </c>
      <c r="T82" s="61">
        <f t="shared" si="112"/>
        <v>0.40896106315593372</v>
      </c>
      <c r="U82" s="48"/>
    </row>
    <row r="83" spans="1:21" ht="16.5" x14ac:dyDescent="0.35">
      <c r="A83" s="32">
        <v>44257</v>
      </c>
      <c r="B83" s="27">
        <v>556.95000000000005</v>
      </c>
      <c r="C83" s="27">
        <v>282.77999999999997</v>
      </c>
      <c r="D83" s="27">
        <v>728.4</v>
      </c>
      <c r="E83" s="46">
        <f t="shared" si="104"/>
        <v>1568.13</v>
      </c>
      <c r="F83" s="61">
        <f t="shared" si="115"/>
        <v>0.64483174226626616</v>
      </c>
      <c r="G83" s="48"/>
      <c r="H83" s="32">
        <v>44257</v>
      </c>
      <c r="I83" s="27">
        <v>559.47</v>
      </c>
      <c r="J83" s="27">
        <v>258.91000000000003</v>
      </c>
      <c r="K83" s="27">
        <v>617.4</v>
      </c>
      <c r="L83" s="46">
        <f t="shared" si="120"/>
        <v>1435.7800000000002</v>
      </c>
      <c r="M83" s="61">
        <f t="shared" ref="M83" si="122">(+J83+K83)/L83</f>
        <v>0.61033723829556052</v>
      </c>
      <c r="N83" s="48"/>
      <c r="O83" s="32">
        <v>44257</v>
      </c>
      <c r="P83" s="27">
        <v>393.28</v>
      </c>
      <c r="Q83" s="27">
        <v>118.92</v>
      </c>
      <c r="R83" s="27">
        <v>147.27000000000001</v>
      </c>
      <c r="S83" s="27">
        <f t="shared" si="121"/>
        <v>659.46999999999991</v>
      </c>
      <c r="T83" s="61">
        <f t="shared" ref="T83:T84" si="123">(+Q83+R83)/S83</f>
        <v>0.40364231883178919</v>
      </c>
      <c r="U83" s="48"/>
    </row>
    <row r="84" spans="1:21" ht="16.5" x14ac:dyDescent="0.35">
      <c r="A84" s="32">
        <v>44288</v>
      </c>
      <c r="B84" s="27">
        <v>563.03</v>
      </c>
      <c r="C84" s="27">
        <v>284.12</v>
      </c>
      <c r="D84" s="27">
        <v>728.4</v>
      </c>
      <c r="E84" s="46">
        <f t="shared" si="104"/>
        <v>1575.55</v>
      </c>
      <c r="F84" s="61">
        <f>(+C84+D84)/E84</f>
        <v>0.64264542540700076</v>
      </c>
      <c r="G84" s="48"/>
      <c r="H84" s="32">
        <v>44288</v>
      </c>
      <c r="I84" s="27">
        <v>560.25</v>
      </c>
      <c r="J84" s="27">
        <v>259.08</v>
      </c>
      <c r="K84" s="27">
        <v>617.4</v>
      </c>
      <c r="L84" s="46">
        <f t="shared" si="120"/>
        <v>1436.73</v>
      </c>
      <c r="M84" s="61">
        <f>(+J84+K84)/L84</f>
        <v>0.61005199306759095</v>
      </c>
      <c r="N84" s="48"/>
      <c r="O84" s="32">
        <v>44288</v>
      </c>
      <c r="P84" s="27">
        <v>396.62</v>
      </c>
      <c r="Q84" s="27">
        <v>119.66</v>
      </c>
      <c r="R84" s="27">
        <v>147.27000000000001</v>
      </c>
      <c r="S84" s="27">
        <f t="shared" si="121"/>
        <v>663.55</v>
      </c>
      <c r="T84" s="61">
        <f t="shared" si="123"/>
        <v>0.40227563861050414</v>
      </c>
      <c r="U84" s="48"/>
    </row>
    <row r="85" spans="1:21" ht="16.5" x14ac:dyDescent="0.35">
      <c r="A85" s="32">
        <v>44318</v>
      </c>
      <c r="B85" s="27">
        <v>575.15</v>
      </c>
      <c r="C85" s="27">
        <v>286.77999999999997</v>
      </c>
      <c r="D85" s="27">
        <v>728.4</v>
      </c>
      <c r="E85" s="46">
        <f t="shared" si="104"/>
        <v>1590.33</v>
      </c>
      <c r="F85" s="61">
        <f>(+C85+D85)/E85</f>
        <v>0.63834550061936834</v>
      </c>
      <c r="G85" s="48"/>
      <c r="H85" s="32">
        <v>44318</v>
      </c>
      <c r="I85" s="27">
        <v>570.58000000000004</v>
      </c>
      <c r="J85" s="27">
        <v>261.36</v>
      </c>
      <c r="K85" s="27">
        <v>617.4</v>
      </c>
      <c r="L85" s="46">
        <f t="shared" si="120"/>
        <v>1449.3400000000001</v>
      </c>
      <c r="M85" s="61">
        <f>(+J85+K85)/L85</f>
        <v>0.60631735824582222</v>
      </c>
      <c r="N85" s="48"/>
      <c r="O85" s="32">
        <v>44318</v>
      </c>
      <c r="P85" s="27">
        <v>396.4</v>
      </c>
      <c r="Q85" s="27">
        <v>119.61</v>
      </c>
      <c r="R85" s="27">
        <v>147.27000000000001</v>
      </c>
      <c r="S85" s="27">
        <f>SUM(P85:R85)</f>
        <v>663.28</v>
      </c>
      <c r="T85" s="61">
        <f>(+Q85+R85)/S85</f>
        <v>0.40236400916656617</v>
      </c>
      <c r="U85" s="48"/>
    </row>
    <row r="86" spans="1:21" ht="16.5" x14ac:dyDescent="0.35">
      <c r="A86" s="32">
        <v>44349</v>
      </c>
      <c r="B86" s="27">
        <v>594.25</v>
      </c>
      <c r="C86" s="27">
        <v>290.98</v>
      </c>
      <c r="D86" s="27">
        <v>728.4</v>
      </c>
      <c r="E86" s="46">
        <f t="shared" si="104"/>
        <v>1613.63</v>
      </c>
      <c r="F86" s="61">
        <v>0.6317309420375179</v>
      </c>
      <c r="G86" s="48"/>
      <c r="H86" s="32">
        <v>44349</v>
      </c>
      <c r="I86" s="27">
        <v>590.29999999999995</v>
      </c>
      <c r="J86" s="27">
        <v>265.7</v>
      </c>
      <c r="K86" s="27">
        <v>617.4</v>
      </c>
      <c r="L86" s="46">
        <f t="shared" si="120"/>
        <v>1473.4</v>
      </c>
      <c r="M86" s="61">
        <v>0.59936201981810766</v>
      </c>
      <c r="N86" s="48"/>
      <c r="O86" s="32">
        <v>44349</v>
      </c>
      <c r="P86" s="27">
        <v>398.31</v>
      </c>
      <c r="Q86" s="27">
        <v>120.03</v>
      </c>
      <c r="R86" s="27">
        <v>147.27000000000001</v>
      </c>
      <c r="S86" s="27">
        <v>665.61</v>
      </c>
      <c r="T86" s="61">
        <v>0.40158651462568173</v>
      </c>
      <c r="U86" s="48"/>
    </row>
    <row r="87" spans="1:21" ht="16.5" x14ac:dyDescent="0.35">
      <c r="A87" s="32">
        <v>44379</v>
      </c>
      <c r="B87" s="27">
        <v>624.84</v>
      </c>
      <c r="C87" s="27">
        <v>297.72000000000003</v>
      </c>
      <c r="D87" s="27">
        <v>728.4</v>
      </c>
      <c r="E87" s="46">
        <f t="shared" si="104"/>
        <v>1650.96</v>
      </c>
      <c r="F87" s="61">
        <f>(+C87+D87)/E87</f>
        <v>0.62152929204826279</v>
      </c>
      <c r="G87" s="48"/>
      <c r="H87" s="32">
        <v>44379</v>
      </c>
      <c r="I87" s="27">
        <v>618.94000000000005</v>
      </c>
      <c r="J87" s="27">
        <v>272</v>
      </c>
      <c r="K87" s="27">
        <v>617.4</v>
      </c>
      <c r="L87" s="46">
        <f t="shared" si="120"/>
        <v>1508.3400000000001</v>
      </c>
      <c r="M87" s="61">
        <f>(+J87+K87)/L87</f>
        <v>0.58965485235424364</v>
      </c>
      <c r="N87" s="48"/>
      <c r="O87" s="32">
        <v>44379</v>
      </c>
      <c r="P87" s="27">
        <v>410.69</v>
      </c>
      <c r="Q87" s="27">
        <v>122.75</v>
      </c>
      <c r="R87" s="27">
        <v>147.27000000000001</v>
      </c>
      <c r="S87" s="27">
        <f>SUM(P87:R87)</f>
        <v>680.71</v>
      </c>
      <c r="T87" s="61">
        <f>(+Q87+R87)/S87</f>
        <v>0.39667406090699414</v>
      </c>
      <c r="U87" s="48"/>
    </row>
    <row r="88" spans="1:21" ht="16.5" x14ac:dyDescent="0.35">
      <c r="A88" s="32">
        <v>44415</v>
      </c>
      <c r="B88" s="27">
        <v>627.48</v>
      </c>
      <c r="C88" s="27">
        <v>298.29000000000002</v>
      </c>
      <c r="D88" s="27">
        <v>728.4</v>
      </c>
      <c r="E88" s="46">
        <f t="shared" si="104"/>
        <v>1654.17</v>
      </c>
      <c r="F88" s="61">
        <f>(+C88+D88)/E88</f>
        <v>0.62066776691633874</v>
      </c>
      <c r="G88" s="48"/>
      <c r="H88" s="32">
        <v>44415</v>
      </c>
      <c r="I88" s="27">
        <v>616.5</v>
      </c>
      <c r="J88" s="27">
        <v>271.45999999999998</v>
      </c>
      <c r="K88" s="27">
        <v>617.4</v>
      </c>
      <c r="L88" s="46">
        <f t="shared" si="120"/>
        <v>1505.3600000000001</v>
      </c>
      <c r="M88" s="61">
        <f>(+J88+K88)/L88</f>
        <v>0.59046341074560227</v>
      </c>
      <c r="N88" s="48"/>
      <c r="O88" s="32">
        <v>44415</v>
      </c>
      <c r="P88" s="27">
        <v>422.67</v>
      </c>
      <c r="Q88" s="27">
        <v>125.39</v>
      </c>
      <c r="R88" s="27">
        <v>147.27000000000001</v>
      </c>
      <c r="S88" s="27">
        <f t="shared" ref="S88:S91" si="124">SUM(P88:R88)</f>
        <v>695.33</v>
      </c>
      <c r="T88" s="61">
        <f>(+Q88+R88)/S88</f>
        <v>0.39213035537083113</v>
      </c>
      <c r="U88" s="48"/>
    </row>
    <row r="89" spans="1:21" ht="16.5" x14ac:dyDescent="0.35">
      <c r="A89" s="32">
        <v>44440</v>
      </c>
      <c r="B89" s="27">
        <v>640.11</v>
      </c>
      <c r="C89" s="27">
        <v>301.07</v>
      </c>
      <c r="D89" s="27">
        <v>728.4</v>
      </c>
      <c r="E89" s="46">
        <f t="shared" si="104"/>
        <v>1669.58</v>
      </c>
      <c r="F89" s="61">
        <f>(+C89+D89)/E89</f>
        <v>0.61660417590052596</v>
      </c>
      <c r="G89" s="48"/>
      <c r="H89" s="32">
        <v>44443</v>
      </c>
      <c r="I89" s="27">
        <v>626.28</v>
      </c>
      <c r="J89" s="27">
        <v>273.61</v>
      </c>
      <c r="K89" s="27">
        <v>617.4</v>
      </c>
      <c r="L89" s="46">
        <f t="shared" si="120"/>
        <v>1517.29</v>
      </c>
      <c r="M89" s="61">
        <f>(+J89+K89)/L89</f>
        <v>0.58723777260774146</v>
      </c>
      <c r="N89" s="48"/>
      <c r="O89" s="32">
        <v>44443</v>
      </c>
      <c r="P89" s="27">
        <v>434.66</v>
      </c>
      <c r="Q89" s="27">
        <v>128.03</v>
      </c>
      <c r="R89" s="27">
        <v>147.27000000000001</v>
      </c>
      <c r="S89" s="27">
        <f t="shared" si="124"/>
        <v>709.96</v>
      </c>
      <c r="T89" s="61">
        <f t="shared" ref="T89:T92" si="125">(+Q89+R89)/S89</f>
        <v>0.38776832497605501</v>
      </c>
      <c r="U89" s="48"/>
    </row>
    <row r="90" spans="1:21" ht="16.5" x14ac:dyDescent="0.35">
      <c r="A90" s="32">
        <v>44470</v>
      </c>
      <c r="B90" s="27">
        <v>690.29</v>
      </c>
      <c r="C90" s="27">
        <v>312.11</v>
      </c>
      <c r="D90" s="27">
        <v>728.4</v>
      </c>
      <c r="E90" s="46">
        <f t="shared" si="104"/>
        <v>1730.8</v>
      </c>
      <c r="F90" s="61">
        <f>(+C90+D90)/E90</f>
        <v>0.6011728680379016</v>
      </c>
      <c r="G90" s="48"/>
      <c r="H90" s="32">
        <v>44473</v>
      </c>
      <c r="I90" s="27">
        <v>685.59</v>
      </c>
      <c r="J90" s="27">
        <v>286.66000000000003</v>
      </c>
      <c r="K90" s="27">
        <v>617.4</v>
      </c>
      <c r="L90" s="46">
        <f t="shared" si="120"/>
        <v>1589.65</v>
      </c>
      <c r="M90" s="61">
        <f t="shared" ref="M90:M93" si="126">(+J90+K90)/L90</f>
        <v>0.56871638410970959</v>
      </c>
      <c r="N90" s="48"/>
      <c r="O90" s="32">
        <v>44473</v>
      </c>
      <c r="P90" s="27">
        <v>512.4</v>
      </c>
      <c r="Q90" s="27">
        <v>145.13</v>
      </c>
      <c r="R90" s="27">
        <v>147.27000000000001</v>
      </c>
      <c r="S90" s="27">
        <f t="shared" si="124"/>
        <v>804.8</v>
      </c>
      <c r="T90" s="61">
        <f t="shared" si="125"/>
        <v>0.36332007952286283</v>
      </c>
      <c r="U90" s="48"/>
    </row>
    <row r="91" spans="1:21" ht="16.5" x14ac:dyDescent="0.35">
      <c r="A91" s="32">
        <v>44501</v>
      </c>
      <c r="B91" s="27">
        <v>703.18</v>
      </c>
      <c r="C91" s="27">
        <v>314.94</v>
      </c>
      <c r="D91" s="27">
        <v>728.4</v>
      </c>
      <c r="E91" s="46">
        <f t="shared" si="104"/>
        <v>1746.52</v>
      </c>
      <c r="F91" s="61">
        <f t="shared" ref="F91:F93" si="127">(+C91+D91)/E91</f>
        <v>0.59738222293475018</v>
      </c>
      <c r="G91" s="48"/>
      <c r="H91" s="32">
        <v>44504</v>
      </c>
      <c r="I91" s="27">
        <v>702.67</v>
      </c>
      <c r="J91" s="27">
        <v>290.41000000000003</v>
      </c>
      <c r="K91" s="27">
        <v>617.4</v>
      </c>
      <c r="L91" s="46">
        <f t="shared" si="120"/>
        <v>1610.48</v>
      </c>
      <c r="M91" s="61">
        <f t="shared" si="126"/>
        <v>0.56368908648353278</v>
      </c>
      <c r="N91" s="48"/>
      <c r="O91" s="32">
        <v>44504</v>
      </c>
      <c r="P91" s="27">
        <v>536.25</v>
      </c>
      <c r="Q91" s="27">
        <v>150.37</v>
      </c>
      <c r="R91" s="27">
        <v>147.27000000000001</v>
      </c>
      <c r="S91" s="27">
        <f t="shared" si="124"/>
        <v>833.89</v>
      </c>
      <c r="T91" s="61">
        <f t="shared" si="125"/>
        <v>0.35692957104654088</v>
      </c>
      <c r="U91" s="48"/>
    </row>
    <row r="92" spans="1:21" ht="16.5" x14ac:dyDescent="0.35">
      <c r="A92" s="32">
        <v>44531</v>
      </c>
      <c r="B92" s="27">
        <v>684.92</v>
      </c>
      <c r="C92" s="27">
        <v>310.93</v>
      </c>
      <c r="D92" s="27">
        <v>728.4</v>
      </c>
      <c r="E92" s="46">
        <f t="shared" ref="E92" si="128">SUM(B92:D92)</f>
        <v>1724.25</v>
      </c>
      <c r="F92" s="61">
        <f t="shared" si="127"/>
        <v>0.60277221980571261</v>
      </c>
      <c r="G92" s="48"/>
      <c r="H92" s="32">
        <v>44534</v>
      </c>
      <c r="I92" s="27">
        <v>685.3</v>
      </c>
      <c r="J92" s="27">
        <v>286.60000000000002</v>
      </c>
      <c r="K92" s="27">
        <v>617.4</v>
      </c>
      <c r="L92" s="46">
        <f t="shared" ref="L92" si="129">SUM(I92:K92)</f>
        <v>1589.3</v>
      </c>
      <c r="M92" s="61">
        <f t="shared" si="126"/>
        <v>0.56880387592021642</v>
      </c>
      <c r="N92" s="48"/>
      <c r="O92" s="32">
        <v>44534</v>
      </c>
      <c r="P92" s="27">
        <v>525.97</v>
      </c>
      <c r="Q92" s="27">
        <v>148.12</v>
      </c>
      <c r="R92" s="27">
        <v>147.27000000000001</v>
      </c>
      <c r="S92" s="27">
        <f t="shared" ref="S92" si="130">SUM(P92:R92)</f>
        <v>821.36</v>
      </c>
      <c r="T92" s="61">
        <f t="shared" si="125"/>
        <v>0.35963523911561313</v>
      </c>
      <c r="U92" s="48"/>
    </row>
    <row r="93" spans="1:21" ht="16.5" x14ac:dyDescent="0.35">
      <c r="A93" s="32">
        <v>44562</v>
      </c>
      <c r="B93" s="27">
        <v>718.11</v>
      </c>
      <c r="C93" s="27">
        <v>318.23</v>
      </c>
      <c r="D93" s="27">
        <v>728.4</v>
      </c>
      <c r="E93" s="46">
        <f t="shared" ref="E93" si="131">SUM(B93:D93)</f>
        <v>1764.7400000000002</v>
      </c>
      <c r="F93" s="61">
        <f t="shared" si="127"/>
        <v>0.59307886714190194</v>
      </c>
      <c r="G93" s="48"/>
      <c r="H93" s="32">
        <v>44562</v>
      </c>
      <c r="I93" s="27">
        <v>720.38</v>
      </c>
      <c r="J93" s="27">
        <v>294.32</v>
      </c>
      <c r="K93" s="27">
        <v>617.4</v>
      </c>
      <c r="L93" s="46">
        <f t="shared" ref="L93" si="132">SUM(I93:K93)</f>
        <v>1632.1</v>
      </c>
      <c r="M93" s="61">
        <f t="shared" si="126"/>
        <v>0.55861773175663265</v>
      </c>
      <c r="N93" s="48"/>
      <c r="O93" s="32">
        <v>44562</v>
      </c>
      <c r="P93" s="27">
        <v>522.9</v>
      </c>
      <c r="Q93" s="27">
        <v>147.44</v>
      </c>
      <c r="R93" s="27">
        <v>147.27000000000001</v>
      </c>
      <c r="S93" s="27">
        <f t="shared" ref="S93" si="133">SUM(P93:R93)</f>
        <v>817.6099999999999</v>
      </c>
      <c r="T93" s="61">
        <f t="shared" ref="T93" si="134">(+Q93+R93)/S93</f>
        <v>0.36045302772715609</v>
      </c>
      <c r="U93" s="48"/>
    </row>
    <row r="94" spans="1:21" ht="16.5" x14ac:dyDescent="0.35">
      <c r="A94" s="32">
        <v>44593</v>
      </c>
      <c r="B94" s="27">
        <v>786.45</v>
      </c>
      <c r="C94" s="27">
        <v>333.27</v>
      </c>
      <c r="D94" s="27">
        <v>728.4</v>
      </c>
      <c r="E94" s="46">
        <f t="shared" ref="E94:E98" si="135">SUM(B94:D94)</f>
        <v>1848.12</v>
      </c>
      <c r="F94" s="61">
        <f t="shared" ref="F94:F98" si="136">(+C94+D94)/E94</f>
        <v>0.57445945068502058</v>
      </c>
      <c r="G94" s="48"/>
      <c r="H94" s="32">
        <v>44593</v>
      </c>
      <c r="I94" s="27">
        <v>792.73</v>
      </c>
      <c r="J94" s="27">
        <v>310.23</v>
      </c>
      <c r="K94" s="27">
        <v>617.4</v>
      </c>
      <c r="L94" s="46">
        <f t="shared" ref="L94:L98" si="137">SUM(I94:K94)</f>
        <v>1720.3600000000001</v>
      </c>
      <c r="M94" s="61">
        <f t="shared" ref="M94:M98" si="138">(+J94+K94)/L94</f>
        <v>0.53920691018158984</v>
      </c>
      <c r="N94" s="48"/>
      <c r="O94" s="32">
        <v>44593</v>
      </c>
      <c r="P94" s="27">
        <v>523.53</v>
      </c>
      <c r="Q94" s="27">
        <v>147.57</v>
      </c>
      <c r="R94" s="27">
        <v>147.27000000000001</v>
      </c>
      <c r="S94" s="27">
        <f t="shared" ref="S94:S98" si="139">SUM(P94:R94)</f>
        <v>818.36999999999989</v>
      </c>
      <c r="T94" s="61">
        <f t="shared" ref="T94:T98" si="140">(+Q94+R94)/S94</f>
        <v>0.36027713625866059</v>
      </c>
      <c r="U94" s="48"/>
    </row>
    <row r="95" spans="1:21" ht="16.5" x14ac:dyDescent="0.35">
      <c r="A95" s="32">
        <v>44621</v>
      </c>
      <c r="B95" s="27">
        <v>1005.88</v>
      </c>
      <c r="C95" s="27">
        <v>362.02</v>
      </c>
      <c r="D95" s="27">
        <v>639.69000000000005</v>
      </c>
      <c r="E95" s="46">
        <f t="shared" si="135"/>
        <v>2007.5900000000001</v>
      </c>
      <c r="F95" s="61">
        <f t="shared" si="136"/>
        <v>0.49896144133015208</v>
      </c>
      <c r="G95" s="48"/>
      <c r="H95" s="32">
        <v>44627</v>
      </c>
      <c r="I95" s="27">
        <v>1086.55</v>
      </c>
      <c r="J95" s="27">
        <v>355.35</v>
      </c>
      <c r="K95" s="27">
        <v>528.69000000000005</v>
      </c>
      <c r="L95" s="46">
        <f t="shared" si="137"/>
        <v>1970.5900000000001</v>
      </c>
      <c r="M95" s="61">
        <f t="shared" si="138"/>
        <v>0.44861691168634776</v>
      </c>
      <c r="N95" s="48"/>
      <c r="O95" s="32">
        <v>44627</v>
      </c>
      <c r="P95" s="27">
        <v>572.08000000000004</v>
      </c>
      <c r="Q95" s="27">
        <v>154.6</v>
      </c>
      <c r="R95" s="27">
        <v>130.65</v>
      </c>
      <c r="S95" s="27">
        <f t="shared" si="139"/>
        <v>857.33</v>
      </c>
      <c r="T95" s="61">
        <f t="shared" si="140"/>
        <v>0.33271902301330875</v>
      </c>
      <c r="U95" s="48"/>
    </row>
    <row r="96" spans="1:21" ht="16.5" x14ac:dyDescent="0.35">
      <c r="A96" s="32">
        <v>44652</v>
      </c>
      <c r="B96" s="27">
        <v>971.6</v>
      </c>
      <c r="C96" s="27">
        <v>319</v>
      </c>
      <c r="D96" s="27">
        <v>478.4</v>
      </c>
      <c r="E96" s="46">
        <f t="shared" si="135"/>
        <v>1769</v>
      </c>
      <c r="F96" s="61">
        <f t="shared" si="136"/>
        <v>0.45076314301865461</v>
      </c>
      <c r="G96" s="48"/>
      <c r="H96" s="32">
        <v>44659</v>
      </c>
      <c r="I96" s="27">
        <v>1082.3800000000001</v>
      </c>
      <c r="J96" s="27">
        <v>318.95999999999998</v>
      </c>
      <c r="K96" s="27">
        <v>367.4</v>
      </c>
      <c r="L96" s="46">
        <f t="shared" si="137"/>
        <v>1768.7400000000002</v>
      </c>
      <c r="M96" s="61">
        <f t="shared" si="138"/>
        <v>0.3880502504607799</v>
      </c>
      <c r="N96" s="48"/>
      <c r="O96" s="32">
        <v>44659</v>
      </c>
      <c r="P96" s="27">
        <v>587.39</v>
      </c>
      <c r="Q96" s="27">
        <v>151.32</v>
      </c>
      <c r="R96" s="27">
        <v>100.44</v>
      </c>
      <c r="S96" s="27">
        <f t="shared" si="139"/>
        <v>839.15000000000009</v>
      </c>
      <c r="T96" s="61">
        <f t="shared" si="140"/>
        <v>0.30001787523088835</v>
      </c>
      <c r="U96" s="48"/>
    </row>
    <row r="97" spans="1:21" ht="16.5" x14ac:dyDescent="0.35">
      <c r="A97" s="32">
        <v>44682</v>
      </c>
      <c r="B97" s="27">
        <v>1039.04</v>
      </c>
      <c r="C97" s="27">
        <v>333.83</v>
      </c>
      <c r="D97" s="27">
        <v>478.4</v>
      </c>
      <c r="E97" s="46">
        <f t="shared" si="135"/>
        <v>1851.27</v>
      </c>
      <c r="F97" s="61">
        <f t="shared" si="136"/>
        <v>0.43874205275297501</v>
      </c>
      <c r="G97" s="48"/>
      <c r="H97" s="32">
        <v>44690</v>
      </c>
      <c r="I97" s="27">
        <v>1127.3900000000001</v>
      </c>
      <c r="J97" s="27">
        <v>328.86</v>
      </c>
      <c r="K97" s="27">
        <v>367.4</v>
      </c>
      <c r="L97" s="46">
        <f t="shared" si="137"/>
        <v>1823.65</v>
      </c>
      <c r="M97" s="61">
        <f t="shared" si="138"/>
        <v>0.38179475228251031</v>
      </c>
      <c r="N97" s="48"/>
      <c r="O97" s="32">
        <v>44690</v>
      </c>
      <c r="P97" s="27">
        <v>583.08000000000004</v>
      </c>
      <c r="Q97" s="27">
        <v>150.37</v>
      </c>
      <c r="R97" s="27">
        <v>100.44</v>
      </c>
      <c r="S97" s="27">
        <f t="shared" si="139"/>
        <v>833.8900000000001</v>
      </c>
      <c r="T97" s="61">
        <f t="shared" si="140"/>
        <v>0.30077108491527654</v>
      </c>
      <c r="U97" s="48"/>
    </row>
    <row r="98" spans="1:21" ht="16.5" x14ac:dyDescent="0.35">
      <c r="A98" s="32">
        <v>44713</v>
      </c>
      <c r="B98" s="27">
        <v>1188.94</v>
      </c>
      <c r="C98" s="27">
        <v>366.82</v>
      </c>
      <c r="D98" s="27">
        <v>478.4</v>
      </c>
      <c r="E98" s="46">
        <f t="shared" si="135"/>
        <v>2034.1599999999999</v>
      </c>
      <c r="F98" s="61">
        <f t="shared" si="136"/>
        <v>0.4155130373225312</v>
      </c>
      <c r="G98" s="48"/>
      <c r="H98" s="32">
        <v>44717</v>
      </c>
      <c r="I98" s="27">
        <v>1249.3699999999999</v>
      </c>
      <c r="J98" s="27">
        <v>355.69</v>
      </c>
      <c r="K98" s="27">
        <v>367.4</v>
      </c>
      <c r="L98" s="46">
        <f t="shared" si="137"/>
        <v>1972.46</v>
      </c>
      <c r="M98" s="61">
        <f t="shared" si="138"/>
        <v>0.36659298540908303</v>
      </c>
      <c r="N98" s="48"/>
      <c r="O98" s="32">
        <v>44717</v>
      </c>
      <c r="P98" s="27">
        <v>579.63</v>
      </c>
      <c r="Q98" s="27">
        <v>149.62</v>
      </c>
      <c r="R98" s="27">
        <v>100.44</v>
      </c>
      <c r="S98" s="27">
        <f t="shared" si="139"/>
        <v>829.69</v>
      </c>
      <c r="T98" s="61">
        <f t="shared" si="140"/>
        <v>0.30138967566199421</v>
      </c>
      <c r="U98" s="48"/>
    </row>
    <row r="99" spans="1:21" ht="16.5" x14ac:dyDescent="0.35">
      <c r="A99" s="32">
        <v>44743</v>
      </c>
      <c r="B99" s="27">
        <v>1134.97</v>
      </c>
      <c r="C99" s="27">
        <v>354.94</v>
      </c>
      <c r="D99" s="27">
        <v>478.4</v>
      </c>
      <c r="E99" s="46">
        <f t="shared" ref="E99:E101" si="141">SUM(B99:D99)</f>
        <v>1968.31</v>
      </c>
      <c r="F99" s="61">
        <f t="shared" ref="F99:F100" si="142">(+C99+D99)/E99</f>
        <v>0.42337843124304603</v>
      </c>
      <c r="G99" s="48"/>
      <c r="H99" s="32">
        <v>44747</v>
      </c>
      <c r="I99" s="27">
        <v>1212.4000000000001</v>
      </c>
      <c r="J99" s="27">
        <v>347.55</v>
      </c>
      <c r="K99" s="27">
        <v>367.4</v>
      </c>
      <c r="L99" s="46">
        <f t="shared" ref="L99:L101" si="143">SUM(I99:K99)</f>
        <v>1927.35</v>
      </c>
      <c r="M99" s="61">
        <f t="shared" ref="M99:M100" si="144">(+J99+K99)/L99</f>
        <v>0.37094974965626382</v>
      </c>
      <c r="N99" s="48"/>
      <c r="O99" s="32">
        <v>44747</v>
      </c>
      <c r="P99" s="27">
        <v>575.44000000000005</v>
      </c>
      <c r="Q99" s="27">
        <v>148.69</v>
      </c>
      <c r="R99" s="27">
        <v>100.44</v>
      </c>
      <c r="S99" s="27">
        <f t="shared" ref="S99" si="145">SUM(P99:R99)</f>
        <v>824.57000000000016</v>
      </c>
      <c r="T99" s="61">
        <f t="shared" ref="T99:T100" si="146">(+Q99+R99)/S99</f>
        <v>0.30213323307905932</v>
      </c>
      <c r="U99" s="48"/>
    </row>
    <row r="100" spans="1:21" ht="16.5" x14ac:dyDescent="0.35">
      <c r="A100" s="32">
        <v>44774</v>
      </c>
      <c r="B100" s="27">
        <v>976.41</v>
      </c>
      <c r="C100" s="27">
        <v>320.06</v>
      </c>
      <c r="D100" s="27">
        <v>478.4</v>
      </c>
      <c r="E100" s="46">
        <f t="shared" si="141"/>
        <v>1774.87</v>
      </c>
      <c r="F100" s="61">
        <f t="shared" si="142"/>
        <v>0.44986956791201616</v>
      </c>
      <c r="G100" s="48"/>
      <c r="H100" s="32">
        <v>44779</v>
      </c>
      <c r="I100" s="27">
        <v>1096.4100000000001</v>
      </c>
      <c r="J100" s="27">
        <v>322.04000000000002</v>
      </c>
      <c r="K100" s="27">
        <v>367.4</v>
      </c>
      <c r="L100" s="46">
        <f t="shared" si="143"/>
        <v>1785.85</v>
      </c>
      <c r="M100" s="61">
        <f t="shared" si="144"/>
        <v>0.38605705966346565</v>
      </c>
      <c r="N100" s="48"/>
      <c r="O100" s="32">
        <f>H100</f>
        <v>44779</v>
      </c>
      <c r="P100" s="27">
        <v>557.85</v>
      </c>
      <c r="Q100" s="27">
        <v>144.82</v>
      </c>
      <c r="R100" s="27">
        <v>100.44</v>
      </c>
      <c r="S100" s="27">
        <f t="shared" ref="S100:S101" si="147">SUM(P100:R100)</f>
        <v>803.11000000000013</v>
      </c>
      <c r="T100" s="61">
        <f t="shared" si="146"/>
        <v>0.30538780490841844</v>
      </c>
      <c r="U100" s="48"/>
    </row>
    <row r="101" spans="1:21" ht="16.5" x14ac:dyDescent="0.35">
      <c r="A101" s="32">
        <v>44805</v>
      </c>
      <c r="B101" s="27">
        <v>905.18</v>
      </c>
      <c r="C101" s="27">
        <v>304.39</v>
      </c>
      <c r="D101" s="27">
        <v>478.4</v>
      </c>
      <c r="E101" s="46">
        <f t="shared" si="141"/>
        <v>1687.9699999999998</v>
      </c>
      <c r="F101" s="61">
        <v>0.46374639359704262</v>
      </c>
      <c r="G101" s="48"/>
      <c r="H101" s="32">
        <v>44810</v>
      </c>
      <c r="I101" s="27">
        <v>1102.3699999999999</v>
      </c>
      <c r="J101" s="27">
        <v>323.35000000000002</v>
      </c>
      <c r="K101" s="27">
        <v>367.4</v>
      </c>
      <c r="L101" s="46">
        <f t="shared" si="143"/>
        <v>1793.12</v>
      </c>
      <c r="M101" s="61">
        <v>0.38522240563933258</v>
      </c>
      <c r="N101" s="48"/>
      <c r="O101" s="32">
        <v>44810</v>
      </c>
      <c r="P101" s="27">
        <v>555.57000000000005</v>
      </c>
      <c r="Q101" s="27">
        <v>144.32</v>
      </c>
      <c r="R101" s="27">
        <v>100.44</v>
      </c>
      <c r="S101" s="27">
        <f t="shared" si="147"/>
        <v>800.33000000000015</v>
      </c>
      <c r="T101" s="61">
        <v>0.30582384766283899</v>
      </c>
      <c r="U101" s="48"/>
    </row>
    <row r="102" spans="1:21" ht="16.5" x14ac:dyDescent="0.35">
      <c r="A102" s="32">
        <v>44835</v>
      </c>
      <c r="B102" s="27">
        <v>897.54</v>
      </c>
      <c r="C102" s="27">
        <v>302.7</v>
      </c>
      <c r="D102" s="27">
        <v>478.4</v>
      </c>
      <c r="E102" s="46">
        <f t="shared" ref="E102" si="148">SUM(B102:D102)</f>
        <v>1678.6399999999999</v>
      </c>
      <c r="F102" s="61">
        <f t="shared" ref="F102:F106" si="149">(+C102+D102)/E102</f>
        <v>0.46531716151169994</v>
      </c>
      <c r="G102" s="48"/>
      <c r="H102" s="32">
        <f t="shared" ref="H102:H106" si="150">A102</f>
        <v>44835</v>
      </c>
      <c r="I102" s="27">
        <v>1146.51</v>
      </c>
      <c r="J102" s="27">
        <v>333.06</v>
      </c>
      <c r="K102" s="27">
        <v>367.4</v>
      </c>
      <c r="L102" s="46">
        <f t="shared" ref="L102:L106" si="151">SUM(I102:K102)</f>
        <v>1846.9699999999998</v>
      </c>
      <c r="M102" s="61">
        <f t="shared" ref="M102:M106" si="152">(+J102+K102)/L102</f>
        <v>0.37924817403639483</v>
      </c>
      <c r="N102" s="48"/>
      <c r="O102" s="32">
        <f t="shared" ref="O102:O106" si="153">A102</f>
        <v>44835</v>
      </c>
      <c r="P102" s="27">
        <v>545.98</v>
      </c>
      <c r="Q102" s="27">
        <v>142.22</v>
      </c>
      <c r="R102" s="27">
        <v>100.44</v>
      </c>
      <c r="S102" s="27">
        <f t="shared" ref="S102:S106" si="154">SUM(P102:R102)</f>
        <v>788.6400000000001</v>
      </c>
      <c r="T102" s="61">
        <f t="shared" ref="T102:T106" si="155">(+Q102+R102)/S102</f>
        <v>0.30769425847027793</v>
      </c>
      <c r="U102" s="48"/>
    </row>
    <row r="103" spans="1:21" ht="16.5" x14ac:dyDescent="0.35">
      <c r="A103" s="32">
        <v>44866</v>
      </c>
      <c r="B103" s="27">
        <v>905.82</v>
      </c>
      <c r="C103" s="27">
        <v>304.52999999999997</v>
      </c>
      <c r="D103" s="27">
        <v>478.4</v>
      </c>
      <c r="E103" s="46">
        <f t="shared" ref="E103:E104" si="156">SUM(B103:D103)</f>
        <v>1688.75</v>
      </c>
      <c r="F103" s="61">
        <f t="shared" si="149"/>
        <v>0.46361509992598071</v>
      </c>
      <c r="G103" s="48"/>
      <c r="H103" s="32">
        <f t="shared" si="150"/>
        <v>44866</v>
      </c>
      <c r="I103" s="27">
        <v>1116.69</v>
      </c>
      <c r="J103" s="27">
        <v>326.5</v>
      </c>
      <c r="K103" s="27">
        <v>367.4</v>
      </c>
      <c r="L103" s="46">
        <f t="shared" si="151"/>
        <v>1810.5900000000001</v>
      </c>
      <c r="M103" s="61">
        <f t="shared" si="152"/>
        <v>0.38324524050171488</v>
      </c>
      <c r="N103" s="48"/>
      <c r="O103" s="32">
        <f t="shared" si="153"/>
        <v>44866</v>
      </c>
      <c r="P103" s="27">
        <v>534.05999999999995</v>
      </c>
      <c r="Q103" s="27">
        <v>139.59</v>
      </c>
      <c r="R103" s="27">
        <v>100.44</v>
      </c>
      <c r="S103" s="27">
        <f t="shared" si="154"/>
        <v>774.08999999999992</v>
      </c>
      <c r="T103" s="61">
        <f t="shared" si="155"/>
        <v>0.31008022322985701</v>
      </c>
      <c r="U103" s="48"/>
    </row>
    <row r="104" spans="1:21" ht="16.5" x14ac:dyDescent="0.35">
      <c r="A104" s="32">
        <v>44896</v>
      </c>
      <c r="B104" s="27">
        <v>784.66</v>
      </c>
      <c r="C104" s="27">
        <v>299.87</v>
      </c>
      <c r="D104" s="27">
        <v>578.4</v>
      </c>
      <c r="E104" s="46">
        <f t="shared" si="156"/>
        <v>1662.9299999999998</v>
      </c>
      <c r="F104" s="61">
        <f t="shared" si="149"/>
        <v>0.52814610356419101</v>
      </c>
      <c r="G104" s="48"/>
      <c r="H104" s="32">
        <f t="shared" si="150"/>
        <v>44896</v>
      </c>
      <c r="I104" s="27">
        <v>948.38</v>
      </c>
      <c r="J104" s="27">
        <v>311.47000000000003</v>
      </c>
      <c r="K104" s="27">
        <v>467.4</v>
      </c>
      <c r="L104" s="46">
        <f t="shared" si="151"/>
        <v>1727.25</v>
      </c>
      <c r="M104" s="61">
        <f t="shared" si="152"/>
        <v>0.45093067014039656</v>
      </c>
      <c r="N104" s="48"/>
      <c r="O104" s="32">
        <f t="shared" si="153"/>
        <v>44896</v>
      </c>
      <c r="P104" s="27">
        <v>519.05999999999995</v>
      </c>
      <c r="Q104" s="27">
        <v>140.41</v>
      </c>
      <c r="R104" s="27">
        <v>119.17</v>
      </c>
      <c r="S104" s="27">
        <f t="shared" si="154"/>
        <v>778.63999999999987</v>
      </c>
      <c r="T104" s="61">
        <f t="shared" si="155"/>
        <v>0.33337614301859658</v>
      </c>
      <c r="U104" s="48"/>
    </row>
    <row r="105" spans="1:21" ht="16.5" x14ac:dyDescent="0.35">
      <c r="A105" s="32">
        <v>44958</v>
      </c>
      <c r="B105" s="27">
        <v>796.81</v>
      </c>
      <c r="C105" s="27">
        <v>335.54</v>
      </c>
      <c r="D105" s="27">
        <v>728.4</v>
      </c>
      <c r="E105" s="46">
        <f>SUM(B105:D105)</f>
        <v>1860.75</v>
      </c>
      <c r="F105" s="61">
        <f>(+C105+D105)/E105</f>
        <v>0.57178019615746345</v>
      </c>
      <c r="G105" s="48"/>
      <c r="H105" s="32">
        <f>A105</f>
        <v>44958</v>
      </c>
      <c r="I105" s="27">
        <v>895.58</v>
      </c>
      <c r="J105" s="27">
        <v>332.86</v>
      </c>
      <c r="K105" s="27">
        <v>617.4</v>
      </c>
      <c r="L105" s="46">
        <f>SUM(I105:K105)</f>
        <v>1845.8400000000001</v>
      </c>
      <c r="M105" s="61">
        <f>(+J105+K105)/L105</f>
        <v>0.5148116846530576</v>
      </c>
      <c r="N105" s="48"/>
      <c r="O105" s="32">
        <f>A105</f>
        <v>44958</v>
      </c>
      <c r="P105" s="27">
        <v>509.32</v>
      </c>
      <c r="Q105" s="27">
        <v>144.44999999999999</v>
      </c>
      <c r="R105" s="27">
        <v>147.27000000000001</v>
      </c>
      <c r="S105" s="27">
        <f>SUM(P105:R105)</f>
        <v>801.04</v>
      </c>
      <c r="T105" s="61">
        <f>(+Q105+R105)/S105</f>
        <v>0.36417657045840413</v>
      </c>
      <c r="U105" s="48"/>
    </row>
    <row r="106" spans="1:21" ht="16.5" x14ac:dyDescent="0.35">
      <c r="A106" s="32">
        <v>44927</v>
      </c>
      <c r="B106" s="27">
        <v>774.54</v>
      </c>
      <c r="C106" s="27">
        <v>330.65</v>
      </c>
      <c r="D106" s="27">
        <v>728.4</v>
      </c>
      <c r="E106" s="46">
        <f t="shared" ref="E106" si="157">SUM(B106:D106)</f>
        <v>1833.5900000000001</v>
      </c>
      <c r="F106" s="61">
        <f t="shared" si="149"/>
        <v>0.57758277477516773</v>
      </c>
      <c r="G106" s="48"/>
      <c r="H106" s="32">
        <f t="shared" si="150"/>
        <v>44927</v>
      </c>
      <c r="I106" s="27">
        <v>924.03</v>
      </c>
      <c r="J106" s="27">
        <v>339.11</v>
      </c>
      <c r="K106" s="27">
        <v>617.4</v>
      </c>
      <c r="L106" s="46">
        <f t="shared" si="151"/>
        <v>1880.54</v>
      </c>
      <c r="M106" s="61">
        <f t="shared" si="152"/>
        <v>0.50863581737160601</v>
      </c>
      <c r="N106" s="48"/>
      <c r="O106" s="32">
        <f t="shared" si="153"/>
        <v>44927</v>
      </c>
      <c r="P106" s="27">
        <v>508.99</v>
      </c>
      <c r="Q106" s="27">
        <v>144.38</v>
      </c>
      <c r="R106" s="27">
        <v>147.27000000000001</v>
      </c>
      <c r="S106" s="27">
        <f t="shared" si="154"/>
        <v>800.64</v>
      </c>
      <c r="T106" s="61">
        <f t="shared" si="155"/>
        <v>0.36427108313349316</v>
      </c>
      <c r="U106" s="48"/>
    </row>
    <row r="107" spans="1:21" ht="16.5" x14ac:dyDescent="0.35">
      <c r="A107" s="32">
        <v>44986</v>
      </c>
      <c r="B107" s="27">
        <v>792.43</v>
      </c>
      <c r="C107" s="27">
        <v>334.58</v>
      </c>
      <c r="D107" s="27">
        <v>728.4</v>
      </c>
      <c r="E107" s="46">
        <f>SUM(B107:D107)</f>
        <v>1855.4099999999999</v>
      </c>
      <c r="F107" s="61">
        <f t="shared" ref="F107:F111" si="158">(+C107+D107)/E107</f>
        <v>0.5729084137737751</v>
      </c>
      <c r="G107" s="48"/>
      <c r="H107" s="32">
        <f t="shared" ref="H107" si="159">A107</f>
        <v>44986</v>
      </c>
      <c r="I107" s="27">
        <v>857.6</v>
      </c>
      <c r="J107" s="27">
        <v>324.5</v>
      </c>
      <c r="K107" s="27">
        <v>617.4</v>
      </c>
      <c r="L107" s="46">
        <f>SUM(I107:K107)</f>
        <v>1799.5</v>
      </c>
      <c r="M107" s="61">
        <f t="shared" ref="M107:M111" si="160">(+J107+K107)/L107</f>
        <v>0.52342317310363984</v>
      </c>
      <c r="N107" s="48"/>
      <c r="O107" s="32">
        <f t="shared" ref="O107" si="161">A107</f>
        <v>44986</v>
      </c>
      <c r="P107" s="27">
        <v>506.8</v>
      </c>
      <c r="Q107" s="27">
        <v>143.9</v>
      </c>
      <c r="R107" s="27">
        <v>147.27000000000001</v>
      </c>
      <c r="S107" s="27">
        <f>SUM(P107:R107)</f>
        <v>797.97</v>
      </c>
      <c r="T107" s="61">
        <f t="shared" ref="T107:T111" si="162">(+Q107+R107)/S107</f>
        <v>0.36488840432597719</v>
      </c>
      <c r="U107" s="48"/>
    </row>
    <row r="108" spans="1:21" ht="16.5" x14ac:dyDescent="0.35">
      <c r="A108" s="32">
        <v>45017</v>
      </c>
      <c r="B108" s="27">
        <v>806.88</v>
      </c>
      <c r="C108" s="27">
        <v>337.77</v>
      </c>
      <c r="D108" s="27">
        <v>728.4</v>
      </c>
      <c r="E108" s="46">
        <f>SUM(B108:D108)</f>
        <v>1873.0500000000002</v>
      </c>
      <c r="F108" s="61">
        <f t="shared" si="158"/>
        <v>0.56921598462400891</v>
      </c>
      <c r="G108" s="48"/>
      <c r="H108" s="32">
        <f>A108</f>
        <v>45017</v>
      </c>
      <c r="I108" s="27">
        <v>816.06</v>
      </c>
      <c r="J108" s="27">
        <v>315.36</v>
      </c>
      <c r="K108" s="27">
        <v>617.4</v>
      </c>
      <c r="L108" s="46">
        <f>SUM(I108:K108)</f>
        <v>1748.8200000000002</v>
      </c>
      <c r="M108" s="61">
        <f t="shared" si="160"/>
        <v>0.53336535492503512</v>
      </c>
      <c r="N108" s="48"/>
      <c r="O108" s="32">
        <f>A108</f>
        <v>45017</v>
      </c>
      <c r="P108" s="27">
        <v>492.64</v>
      </c>
      <c r="Q108" s="27">
        <v>140.78</v>
      </c>
      <c r="R108" s="27">
        <v>147.27000000000001</v>
      </c>
      <c r="S108" s="27">
        <f>SUM(P108:R108)</f>
        <v>780.68999999999994</v>
      </c>
      <c r="T108" s="61">
        <f t="shared" si="162"/>
        <v>0.36896847660402982</v>
      </c>
      <c r="U108" s="48"/>
    </row>
    <row r="109" spans="1:21" ht="16.5" x14ac:dyDescent="0.35">
      <c r="A109" s="32">
        <v>45047</v>
      </c>
      <c r="B109" s="27">
        <v>762.17</v>
      </c>
      <c r="C109" s="27">
        <v>327.92</v>
      </c>
      <c r="D109" s="27">
        <v>728.4</v>
      </c>
      <c r="E109" s="46">
        <f>SUM(B109:D109)</f>
        <v>1818.4899999999998</v>
      </c>
      <c r="F109" s="61">
        <f t="shared" si="158"/>
        <v>0.58087754125675706</v>
      </c>
      <c r="G109" s="48"/>
      <c r="H109" s="32">
        <f>A109</f>
        <v>45047</v>
      </c>
      <c r="I109" s="27">
        <v>744.6</v>
      </c>
      <c r="J109" s="27">
        <v>299.64</v>
      </c>
      <c r="K109" s="27">
        <v>617.4</v>
      </c>
      <c r="L109" s="46">
        <f>SUM(I109:K109)</f>
        <v>1661.6399999999999</v>
      </c>
      <c r="M109" s="61">
        <f t="shared" si="160"/>
        <v>0.55188849570304044</v>
      </c>
      <c r="N109" s="48"/>
      <c r="O109" s="32">
        <f>A109</f>
        <v>45047</v>
      </c>
      <c r="P109" s="27">
        <v>476.32</v>
      </c>
      <c r="Q109" s="27">
        <v>137.19</v>
      </c>
      <c r="R109" s="27">
        <v>147.27000000000001</v>
      </c>
      <c r="S109" s="27">
        <f>SUM(P109:R109)</f>
        <v>760.78</v>
      </c>
      <c r="T109" s="61">
        <f t="shared" si="162"/>
        <v>0.37390572833144936</v>
      </c>
    </row>
    <row r="110" spans="1:21" ht="16.5" x14ac:dyDescent="0.35">
      <c r="A110" s="32">
        <v>45078</v>
      </c>
      <c r="B110" s="27">
        <v>779.67</v>
      </c>
      <c r="C110" s="27">
        <v>331.77</v>
      </c>
      <c r="D110" s="27">
        <v>728.4</v>
      </c>
      <c r="E110" s="46">
        <f>SUM(B110:D110)</f>
        <v>1839.8400000000001</v>
      </c>
      <c r="F110" s="61">
        <f t="shared" si="158"/>
        <v>0.57622945473519438</v>
      </c>
      <c r="G110" s="48"/>
      <c r="H110" s="32">
        <f>A110</f>
        <v>45078</v>
      </c>
      <c r="I110" s="27">
        <v>757.56</v>
      </c>
      <c r="J110" s="27">
        <v>302.49</v>
      </c>
      <c r="K110" s="27">
        <v>617.4</v>
      </c>
      <c r="L110" s="46">
        <f>SUM(I110:K110)</f>
        <v>1677.4499999999998</v>
      </c>
      <c r="M110" s="61">
        <f t="shared" si="160"/>
        <v>0.54838594294911924</v>
      </c>
      <c r="N110" s="48"/>
      <c r="O110" s="32">
        <f>A110</f>
        <v>45078</v>
      </c>
      <c r="P110" s="27">
        <v>454.35</v>
      </c>
      <c r="Q110" s="27">
        <v>132.36000000000001</v>
      </c>
      <c r="R110" s="27">
        <v>147.27000000000001</v>
      </c>
      <c r="S110" s="27">
        <f>SUM(P110:R110)</f>
        <v>733.98</v>
      </c>
      <c r="T110" s="61">
        <f t="shared" si="162"/>
        <v>0.38097768331562165</v>
      </c>
    </row>
    <row r="111" spans="1:21" ht="16.5" x14ac:dyDescent="0.35">
      <c r="A111" s="32">
        <v>45108</v>
      </c>
      <c r="B111" s="27">
        <v>802.2</v>
      </c>
      <c r="C111" s="27">
        <v>336.73</v>
      </c>
      <c r="D111" s="27">
        <v>728.4</v>
      </c>
      <c r="E111" s="46">
        <f>SUM(B111:D111)</f>
        <v>1867.33</v>
      </c>
      <c r="F111" s="61">
        <f t="shared" si="158"/>
        <v>0.5704026604831498</v>
      </c>
      <c r="G111" s="48"/>
      <c r="H111" s="32">
        <f>A111</f>
        <v>45108</v>
      </c>
      <c r="I111" s="27">
        <v>785.7</v>
      </c>
      <c r="J111" s="27">
        <v>308.69</v>
      </c>
      <c r="K111" s="27">
        <v>617.4</v>
      </c>
      <c r="L111" s="46">
        <f t="shared" ref="L111" si="163">SUM(I111:K111)</f>
        <v>1711.79</v>
      </c>
      <c r="M111" s="61">
        <f t="shared" si="160"/>
        <v>0.54100678237400612</v>
      </c>
      <c r="N111" s="48"/>
      <c r="O111" s="32">
        <f>A111</f>
        <v>45108</v>
      </c>
      <c r="P111" s="27">
        <v>436.3</v>
      </c>
      <c r="Q111" s="27">
        <v>128.38</v>
      </c>
      <c r="R111" s="27">
        <v>147.27000000000001</v>
      </c>
      <c r="S111" s="27">
        <f t="shared" ref="S111" si="164">SUM(P111:R111)</f>
        <v>711.95</v>
      </c>
      <c r="T111" s="61">
        <f t="shared" si="162"/>
        <v>0.38717606573495322</v>
      </c>
    </row>
    <row r="112" spans="1:21" ht="16.5" x14ac:dyDescent="0.35">
      <c r="A112" s="32">
        <v>45139</v>
      </c>
      <c r="B112" s="27">
        <v>863.98</v>
      </c>
      <c r="C112" s="27">
        <v>350.33</v>
      </c>
      <c r="D112" s="27">
        <v>728.4</v>
      </c>
      <c r="E112" s="46">
        <f t="shared" ref="E112" si="165">SUM(B112:D112)</f>
        <v>1942.71</v>
      </c>
      <c r="F112" s="61">
        <f>(+C112+D112)/E112</f>
        <v>0.55527073006264449</v>
      </c>
      <c r="G112" s="48"/>
      <c r="H112" s="32">
        <f>A112</f>
        <v>45139</v>
      </c>
      <c r="I112" s="27">
        <v>885.61</v>
      </c>
      <c r="J112" s="27">
        <v>330.66</v>
      </c>
      <c r="K112" s="27">
        <v>617.4</v>
      </c>
      <c r="L112" s="46">
        <f>SUM(I112:K112)</f>
        <v>1833.67</v>
      </c>
      <c r="M112" s="61">
        <f>(+J112+K112)/L112</f>
        <v>0.51702869109490801</v>
      </c>
      <c r="N112" s="48"/>
      <c r="O112" s="32">
        <f>A112</f>
        <v>45139</v>
      </c>
      <c r="P112" s="27">
        <v>435.09</v>
      </c>
      <c r="Q112" s="27">
        <v>128.12</v>
      </c>
      <c r="R112" s="27">
        <v>147.27000000000001</v>
      </c>
      <c r="S112" s="27">
        <f>SUM(P112:R112)</f>
        <v>710.48</v>
      </c>
      <c r="T112" s="61">
        <f>(+Q112+R112)/S112</f>
        <v>0.38761119243328451</v>
      </c>
    </row>
    <row r="113" spans="1:20" ht="16.5" x14ac:dyDescent="0.35">
      <c r="A113" s="32">
        <v>45170</v>
      </c>
      <c r="B113" s="27">
        <v>899.86</v>
      </c>
      <c r="C113" s="27">
        <v>358.22</v>
      </c>
      <c r="D113" s="27">
        <v>728.4</v>
      </c>
      <c r="E113" s="46">
        <f t="shared" ref="E113:E115" si="166">SUM(B113:D113)</f>
        <v>1986.48</v>
      </c>
      <c r="F113" s="61">
        <f>(+C113+D113)/E113</f>
        <v>0.54700777254238653</v>
      </c>
      <c r="G113" s="48"/>
      <c r="H113" s="32">
        <f t="shared" ref="H113:H114" si="167">A113</f>
        <v>45170</v>
      </c>
      <c r="I113" s="27">
        <v>949.06</v>
      </c>
      <c r="J113" s="27">
        <v>344.62</v>
      </c>
      <c r="K113" s="27">
        <v>617.4</v>
      </c>
      <c r="L113" s="46">
        <f>SUM(I113:K113)</f>
        <v>1911.08</v>
      </c>
      <c r="M113" s="61">
        <f>(+J113+K113)/L113</f>
        <v>0.50339075287272117</v>
      </c>
      <c r="N113" s="48"/>
      <c r="O113" s="32">
        <f t="shared" ref="O113:O114" si="168">A113</f>
        <v>45170</v>
      </c>
      <c r="P113" s="27">
        <v>437.88</v>
      </c>
      <c r="Q113" s="27">
        <v>128.72999999999999</v>
      </c>
      <c r="R113" s="27">
        <v>147.27000000000001</v>
      </c>
      <c r="S113" s="27">
        <f>SUM(P113:R113)</f>
        <v>713.88</v>
      </c>
      <c r="T113" s="61">
        <f>(+Q113+R113)/S113</f>
        <v>0.38661959993276179</v>
      </c>
    </row>
    <row r="114" spans="1:20" ht="16.5" x14ac:dyDescent="0.35">
      <c r="A114" s="32">
        <v>45200</v>
      </c>
      <c r="B114" s="27">
        <v>838.17</v>
      </c>
      <c r="C114" s="27">
        <v>344.65</v>
      </c>
      <c r="D114" s="27">
        <v>728.4</v>
      </c>
      <c r="E114" s="46">
        <f t="shared" si="166"/>
        <v>1911.2199999999998</v>
      </c>
      <c r="F114" s="61">
        <f>(+C114+D114)/E114</f>
        <v>0.56144766170299598</v>
      </c>
      <c r="G114" s="48"/>
      <c r="H114" s="32">
        <f t="shared" si="167"/>
        <v>45200</v>
      </c>
      <c r="I114" s="27">
        <v>932.13</v>
      </c>
      <c r="J114" s="27">
        <v>340.9</v>
      </c>
      <c r="K114" s="27">
        <v>617.4</v>
      </c>
      <c r="L114" s="46">
        <f>SUM(I114:K114)</f>
        <v>1890.4299999999998</v>
      </c>
      <c r="M114" s="61">
        <f>(+J114+K114)/L114</f>
        <v>0.50692170564368955</v>
      </c>
      <c r="N114" s="48"/>
      <c r="O114" s="32">
        <f t="shared" si="168"/>
        <v>45200</v>
      </c>
      <c r="P114" s="27">
        <v>445.75</v>
      </c>
      <c r="Q114" s="27">
        <v>130.47</v>
      </c>
      <c r="R114" s="27">
        <v>147.27000000000001</v>
      </c>
      <c r="S114" s="27">
        <f>SUM(P114:R114)</f>
        <v>723.49</v>
      </c>
      <c r="T114" s="61">
        <f>(+Q114+R114)/S114</f>
        <v>0.38388920372085311</v>
      </c>
    </row>
    <row r="115" spans="1:20" ht="16.5" x14ac:dyDescent="0.35">
      <c r="A115" s="32">
        <v>45231</v>
      </c>
      <c r="B115" s="27">
        <v>764.8</v>
      </c>
      <c r="C115" s="27">
        <v>328.5</v>
      </c>
      <c r="D115" s="27">
        <v>728.4</v>
      </c>
      <c r="E115" s="46">
        <f t="shared" si="166"/>
        <v>1821.6999999999998</v>
      </c>
      <c r="F115" s="61">
        <f>(+C115+D115)/E115</f>
        <v>0.580172366470879</v>
      </c>
      <c r="G115" s="48"/>
      <c r="H115" s="32">
        <f t="shared" ref="H115" si="169">A115</f>
        <v>45231</v>
      </c>
      <c r="I115" s="27">
        <v>862.82</v>
      </c>
      <c r="J115" s="27">
        <v>325.64</v>
      </c>
      <c r="K115" s="27">
        <v>617.4</v>
      </c>
      <c r="L115" s="46">
        <f>SUM(I115:K115)</f>
        <v>1805.8600000000001</v>
      </c>
      <c r="M115" s="61">
        <f>(+J115+K115)/L115</f>
        <v>0.5222110241103961</v>
      </c>
      <c r="N115" s="48"/>
      <c r="O115" s="32">
        <f t="shared" ref="O115" si="170">A115</f>
        <v>45231</v>
      </c>
      <c r="P115" s="27">
        <v>447.65</v>
      </c>
      <c r="Q115" s="27">
        <v>130.88</v>
      </c>
      <c r="R115" s="27">
        <v>147.27000000000001</v>
      </c>
      <c r="S115" s="27">
        <f>SUM(P115:R115)</f>
        <v>725.8</v>
      </c>
      <c r="T115" s="61">
        <f>(+Q115+R115)/S115</f>
        <v>0.38323229539818132</v>
      </c>
    </row>
    <row r="116" spans="1:20" ht="16.5" x14ac:dyDescent="0.35">
      <c r="A116" s="32">
        <v>45261</v>
      </c>
      <c r="B116" s="27">
        <v>725.09</v>
      </c>
      <c r="C116" s="27">
        <v>319.77</v>
      </c>
      <c r="D116" s="27">
        <v>728.4</v>
      </c>
      <c r="E116" s="46">
        <f t="shared" ref="E116:E119" si="171">SUM(B116:D116)</f>
        <v>1773.2600000000002</v>
      </c>
      <c r="F116" s="61">
        <f>(+C116+D116)/E116</f>
        <v>0.59109775216268334</v>
      </c>
      <c r="G116" s="48"/>
      <c r="H116" s="32">
        <f>A116</f>
        <v>45261</v>
      </c>
      <c r="I116" s="27">
        <v>808.07</v>
      </c>
      <c r="J116" s="27">
        <v>313.61</v>
      </c>
      <c r="K116" s="27">
        <v>617.4</v>
      </c>
      <c r="L116" s="46">
        <f>SUM(I116:K116)</f>
        <v>1739.08</v>
      </c>
      <c r="M116" s="61">
        <f>(+J116+K116)/L116</f>
        <v>0.53534627504197618</v>
      </c>
      <c r="N116" s="48"/>
      <c r="O116" s="32">
        <f>A116</f>
        <v>45261</v>
      </c>
      <c r="P116" s="27">
        <v>445.12</v>
      </c>
      <c r="Q116" s="27">
        <v>130.32</v>
      </c>
      <c r="R116" s="27">
        <v>147.27000000000001</v>
      </c>
      <c r="S116" s="27">
        <f>SUM(P116:R116)</f>
        <v>722.71</v>
      </c>
      <c r="T116" s="61">
        <f>(+Q116+R116)/S116</f>
        <v>0.38409597210499374</v>
      </c>
    </row>
    <row r="117" spans="1:20" ht="16.5" x14ac:dyDescent="0.35">
      <c r="A117" s="32">
        <v>45292</v>
      </c>
      <c r="B117" s="27">
        <v>736.59</v>
      </c>
      <c r="C117" s="27">
        <v>322.3</v>
      </c>
      <c r="D117" s="27">
        <v>728.4</v>
      </c>
      <c r="E117" s="46">
        <f t="shared" si="171"/>
        <v>1787.29</v>
      </c>
      <c r="F117" s="61">
        <f t="shared" ref="F117:F119" si="172">(+C117+D117)/E117</f>
        <v>0.58787326063481593</v>
      </c>
      <c r="G117" s="48"/>
      <c r="H117" s="32">
        <v>45292</v>
      </c>
      <c r="I117" s="27">
        <v>811.72</v>
      </c>
      <c r="J117" s="27">
        <v>314.41000000000003</v>
      </c>
      <c r="K117" s="27">
        <v>617.4</v>
      </c>
      <c r="L117" s="46">
        <f t="shared" ref="L117:L119" si="173">SUM(I117:K117)</f>
        <v>1743.5300000000002</v>
      </c>
      <c r="M117" s="61">
        <f t="shared" ref="M117:M119" si="174">(+J117+K117)/L117</f>
        <v>0.5344387535631735</v>
      </c>
      <c r="N117" s="48"/>
      <c r="O117" s="32">
        <v>45292</v>
      </c>
      <c r="P117" s="27">
        <v>443.53</v>
      </c>
      <c r="Q117" s="27">
        <v>129.97</v>
      </c>
      <c r="R117" s="27">
        <v>147.27000000000001</v>
      </c>
      <c r="S117" s="27">
        <f t="shared" ref="S117:S119" si="175">SUM(P117:R117)</f>
        <v>720.77</v>
      </c>
      <c r="T117" s="61">
        <f t="shared" ref="T117:T119" si="176">(+Q117+R117)/S117</f>
        <v>0.38464419995282823</v>
      </c>
    </row>
    <row r="118" spans="1:20" ht="16.5" x14ac:dyDescent="0.35">
      <c r="A118" s="32">
        <v>45323</v>
      </c>
      <c r="B118" s="27">
        <v>788.13</v>
      </c>
      <c r="C118" s="27">
        <v>333.63</v>
      </c>
      <c r="D118" s="27">
        <v>728.4</v>
      </c>
      <c r="E118" s="46">
        <f t="shared" ref="E118" si="177">SUM(B118:D118)</f>
        <v>1850.1599999999999</v>
      </c>
      <c r="F118" s="61">
        <f t="shared" ref="F118" si="178">(+C118+D118)/E118</f>
        <v>0.57402062524322228</v>
      </c>
      <c r="G118" s="48"/>
      <c r="H118" s="32">
        <v>45323</v>
      </c>
      <c r="I118" s="27">
        <v>869.77</v>
      </c>
      <c r="J118" s="27">
        <v>327.18</v>
      </c>
      <c r="K118" s="27">
        <v>617.4</v>
      </c>
      <c r="L118" s="46">
        <f t="shared" ref="L118" si="179">SUM(I118:K118)</f>
        <v>1814.35</v>
      </c>
      <c r="M118" s="61">
        <f t="shared" ref="M118" si="180">(+J118+K118)/L118</f>
        <v>0.52061619863863096</v>
      </c>
      <c r="N118" s="48"/>
      <c r="O118" s="32">
        <v>45323</v>
      </c>
      <c r="P118" s="27">
        <v>445.49</v>
      </c>
      <c r="Q118" s="27">
        <v>130.4</v>
      </c>
      <c r="R118" s="27">
        <v>147.27000000000001</v>
      </c>
      <c r="S118" s="27">
        <f t="shared" ref="S118" si="181">SUM(P118:R118)</f>
        <v>723.16</v>
      </c>
      <c r="T118" s="61">
        <f t="shared" ref="T118" si="182">(+Q118+R118)/S118</f>
        <v>0.3839675867028044</v>
      </c>
    </row>
    <row r="119" spans="1:20" ht="16.5" x14ac:dyDescent="0.35">
      <c r="A119" s="32">
        <v>45352</v>
      </c>
      <c r="B119" s="27">
        <v>796.52</v>
      </c>
      <c r="C119" s="27">
        <v>335.48</v>
      </c>
      <c r="D119" s="27">
        <v>728.4</v>
      </c>
      <c r="E119" s="46">
        <f t="shared" si="171"/>
        <v>1860.4</v>
      </c>
      <c r="F119" s="61">
        <f t="shared" si="172"/>
        <v>0.571855514943023</v>
      </c>
      <c r="G119" s="48"/>
      <c r="H119" s="32">
        <v>45352</v>
      </c>
      <c r="I119" s="27">
        <v>860.81</v>
      </c>
      <c r="J119" s="27">
        <v>325.20999999999998</v>
      </c>
      <c r="K119" s="27">
        <v>617.4</v>
      </c>
      <c r="L119" s="46">
        <f t="shared" si="173"/>
        <v>1803.42</v>
      </c>
      <c r="M119" s="61">
        <f t="shared" si="174"/>
        <v>0.52267913187166593</v>
      </c>
      <c r="N119" s="48"/>
      <c r="O119" s="32">
        <v>45352</v>
      </c>
      <c r="P119" s="27">
        <v>444.72</v>
      </c>
      <c r="Q119" s="27">
        <v>130.24</v>
      </c>
      <c r="R119" s="27">
        <v>147.27000000000001</v>
      </c>
      <c r="S119" s="27">
        <f t="shared" si="175"/>
        <v>722.23</v>
      </c>
      <c r="T119" s="61">
        <f t="shared" si="176"/>
        <v>0.38424047741024325</v>
      </c>
    </row>
    <row r="121" spans="1:20" x14ac:dyDescent="0.25">
      <c r="B121" s="28"/>
      <c r="C121" s="29"/>
      <c r="D121" s="29"/>
      <c r="E121" s="67"/>
      <c r="F121" s="30"/>
      <c r="L121" s="67"/>
      <c r="S121" s="67"/>
    </row>
    <row r="122" spans="1:20" x14ac:dyDescent="0.25">
      <c r="B122" s="28"/>
      <c r="C122" s="29"/>
      <c r="D122" s="29"/>
      <c r="E122" s="29"/>
      <c r="F122" s="30"/>
    </row>
    <row r="125" spans="1:20" s="54" customForma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</row>
    <row r="126" spans="1:20" x14ac:dyDescent="0.25">
      <c r="A126" s="54"/>
      <c r="B126" s="55"/>
      <c r="C126" s="56"/>
      <c r="D126" s="56"/>
      <c r="E126" s="54"/>
      <c r="F126" s="56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</row>
  </sheetData>
  <mergeCells count="24">
    <mergeCell ref="J7:J8"/>
    <mergeCell ref="S7:S8"/>
    <mergeCell ref="T7:T8"/>
    <mergeCell ref="O7:O8"/>
    <mergeCell ref="Q7:Q8"/>
    <mergeCell ref="R7:R8"/>
    <mergeCell ref="P7:P8"/>
    <mergeCell ref="K7:K8"/>
    <mergeCell ref="B7:B8"/>
    <mergeCell ref="F7:F8"/>
    <mergeCell ref="O5:S5"/>
    <mergeCell ref="A6:E6"/>
    <mergeCell ref="H6:L6"/>
    <mergeCell ref="O6:S6"/>
    <mergeCell ref="E7:E8"/>
    <mergeCell ref="I7:I8"/>
    <mergeCell ref="L7:L8"/>
    <mergeCell ref="A5:E5"/>
    <mergeCell ref="H5:L5"/>
    <mergeCell ref="M7:M8"/>
    <mergeCell ref="A7:A8"/>
    <mergeCell ref="C7:C8"/>
    <mergeCell ref="D7:D8"/>
    <mergeCell ref="H7:H8"/>
  </mergeCells>
  <phoneticPr fontId="0" type="noConversion"/>
  <pageMargins left="0.70866141732283472" right="0.70866141732283472" top="1.3779527559055118" bottom="0.74803149606299213" header="0.31496062992125984" footer="0.31496062992125984"/>
  <pageSetup paperSize="9" scale="65" fitToHeight="0" orientation="landscape" r:id="rId1"/>
  <headerFooter>
    <oddHeader>&amp;L&amp;G</oddHeader>
    <oddFooter>&amp;C&amp;K03+000ANFIA - Area Studi e Statistiche</oddFooter>
  </headerFooter>
  <rowBreaks count="1" manualBreakCount="1">
    <brk id="32" max="19" man="1"/>
  </rowBreaks>
  <ignoredErrors>
    <ignoredError sqref="E9:E32 L46:L76 S54:S76 L78 S78:S85 E45:E92 S87:S93 S94:T94 S95:S96 L82:L96 S97:T97 L97:M97 S98:S99 S101 L98:L101 E94:E101 S113 L113 E119 L119 S117 L117:L118 E103:E118 S118:S119" formulaRange="1"/>
    <ignoredError sqref="L77 S77 L79:L81 E93 E102" formula="1" formulaRange="1"/>
  </ignoredError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FBAC1-297F-4D23-8B2F-2E0D5465ED21}">
  <dimension ref="A1"/>
  <sheetViews>
    <sheetView tabSelected="1" topLeftCell="B1" zoomScaleNormal="100" workbookViewId="0">
      <selection activeCell="V20" sqref="V20"/>
    </sheetView>
  </sheetViews>
  <sheetFormatPr defaultColWidth="8.85546875" defaultRowHeight="15" x14ac:dyDescent="0.25"/>
  <cols>
    <col min="1" max="16384" width="8.85546875" style="68"/>
  </cols>
  <sheetData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4A212-0457-4948-8923-509E71B5C291}">
  <dimension ref="A1:E69"/>
  <sheetViews>
    <sheetView showGridLines="0" zoomScale="89" zoomScaleNormal="89" workbookViewId="0">
      <pane ySplit="2" topLeftCell="A5" activePane="bottomLeft" state="frozenSplit"/>
      <selection activeCell="A5" sqref="A5"/>
      <selection pane="bottomLeft" activeCell="A9" sqref="A9:XFD9"/>
    </sheetView>
  </sheetViews>
  <sheetFormatPr defaultColWidth="8.85546875" defaultRowHeight="15" x14ac:dyDescent="0.25"/>
  <cols>
    <col min="1" max="1" width="25.140625" style="5" bestFit="1" customWidth="1"/>
    <col min="2" max="2" width="24" style="5" bestFit="1" customWidth="1"/>
    <col min="3" max="3" width="22.42578125" style="5" bestFit="1" customWidth="1"/>
    <col min="4" max="4" width="20.7109375" style="5" bestFit="1" customWidth="1"/>
    <col min="5" max="16384" width="8.85546875" style="5"/>
  </cols>
  <sheetData>
    <row r="1" spans="1:5" ht="15" customHeight="1" x14ac:dyDescent="0.25">
      <c r="A1" s="76" t="s">
        <v>27</v>
      </c>
      <c r="B1" s="76" t="s">
        <v>69</v>
      </c>
      <c r="C1" s="76" t="s">
        <v>68</v>
      </c>
      <c r="D1" s="76" t="s">
        <v>20</v>
      </c>
    </row>
    <row r="2" spans="1:5" x14ac:dyDescent="0.25">
      <c r="A2" s="77"/>
      <c r="B2" s="77"/>
      <c r="C2" s="77"/>
      <c r="D2" s="77"/>
    </row>
    <row r="3" spans="1:5" ht="16.5" x14ac:dyDescent="0.35">
      <c r="A3" s="69">
        <v>44440</v>
      </c>
      <c r="B3" s="46">
        <v>1669.58</v>
      </c>
      <c r="C3" s="46">
        <v>1517.29</v>
      </c>
      <c r="D3" s="27">
        <v>709.96</v>
      </c>
      <c r="E3" s="48"/>
    </row>
    <row r="4" spans="1:5" ht="16.5" x14ac:dyDescent="0.35">
      <c r="A4" s="69">
        <v>44470</v>
      </c>
      <c r="B4" s="46">
        <v>1730.8</v>
      </c>
      <c r="C4" s="46">
        <v>1589.65</v>
      </c>
      <c r="D4" s="27">
        <v>804.8</v>
      </c>
      <c r="E4" s="48"/>
    </row>
    <row r="5" spans="1:5" ht="16.5" x14ac:dyDescent="0.35">
      <c r="A5" s="69">
        <v>44501</v>
      </c>
      <c r="B5" s="46">
        <v>1746.52</v>
      </c>
      <c r="C5" s="46">
        <v>1610.48</v>
      </c>
      <c r="D5" s="27">
        <v>833.89</v>
      </c>
      <c r="E5" s="48"/>
    </row>
    <row r="6" spans="1:5" ht="16.5" x14ac:dyDescent="0.35">
      <c r="A6" s="69">
        <v>44531</v>
      </c>
      <c r="B6" s="46">
        <v>1724.25</v>
      </c>
      <c r="C6" s="46">
        <v>1589.3</v>
      </c>
      <c r="D6" s="27">
        <v>821.36</v>
      </c>
      <c r="E6" s="48"/>
    </row>
    <row r="7" spans="1:5" ht="16.5" x14ac:dyDescent="0.35">
      <c r="A7" s="69">
        <v>44562</v>
      </c>
      <c r="B7" s="46">
        <v>1764.7400000000002</v>
      </c>
      <c r="C7" s="46">
        <v>1632.1</v>
      </c>
      <c r="D7" s="27">
        <v>817.6099999999999</v>
      </c>
      <c r="E7" s="48"/>
    </row>
    <row r="8" spans="1:5" ht="16.5" x14ac:dyDescent="0.35">
      <c r="A8" s="69">
        <v>44593</v>
      </c>
      <c r="B8" s="46">
        <v>1848.12</v>
      </c>
      <c r="C8" s="46">
        <v>1720.3600000000001</v>
      </c>
      <c r="D8" s="27">
        <v>818.36999999999989</v>
      </c>
      <c r="E8" s="48"/>
    </row>
    <row r="9" spans="1:5" ht="16.5" x14ac:dyDescent="0.35">
      <c r="A9" s="69">
        <v>44621</v>
      </c>
      <c r="B9" s="46">
        <v>2007.5900000000001</v>
      </c>
      <c r="C9" s="46">
        <v>1970.5900000000001</v>
      </c>
      <c r="D9" s="27">
        <v>857.33</v>
      </c>
      <c r="E9" s="48"/>
    </row>
    <row r="10" spans="1:5" ht="16.5" x14ac:dyDescent="0.35">
      <c r="A10" s="69">
        <v>44652</v>
      </c>
      <c r="B10" s="46">
        <v>1769</v>
      </c>
      <c r="C10" s="46">
        <v>1768.7400000000002</v>
      </c>
      <c r="D10" s="27">
        <v>839.15000000000009</v>
      </c>
      <c r="E10" s="48"/>
    </row>
    <row r="11" spans="1:5" ht="16.5" x14ac:dyDescent="0.35">
      <c r="A11" s="69">
        <v>44682</v>
      </c>
      <c r="B11" s="46">
        <v>1851.27</v>
      </c>
      <c r="C11" s="46">
        <v>1823.65</v>
      </c>
      <c r="D11" s="27">
        <v>833.8900000000001</v>
      </c>
      <c r="E11" s="48"/>
    </row>
    <row r="12" spans="1:5" ht="16.5" x14ac:dyDescent="0.35">
      <c r="A12" s="69">
        <v>44713</v>
      </c>
      <c r="B12" s="46">
        <v>2034.1599999999999</v>
      </c>
      <c r="C12" s="46">
        <v>1972.46</v>
      </c>
      <c r="D12" s="27">
        <v>829.69</v>
      </c>
      <c r="E12" s="48"/>
    </row>
    <row r="13" spans="1:5" ht="16.5" x14ac:dyDescent="0.35">
      <c r="A13" s="69">
        <v>44743</v>
      </c>
      <c r="B13" s="46">
        <v>1968.31</v>
      </c>
      <c r="C13" s="46">
        <v>1927.35</v>
      </c>
      <c r="D13" s="27">
        <v>824.57000000000016</v>
      </c>
      <c r="E13" s="48"/>
    </row>
    <row r="14" spans="1:5" ht="16.5" x14ac:dyDescent="0.35">
      <c r="A14" s="69">
        <v>44774</v>
      </c>
      <c r="B14" s="46">
        <v>1774.87</v>
      </c>
      <c r="C14" s="46">
        <v>1785.85</v>
      </c>
      <c r="D14" s="27">
        <v>803.11000000000013</v>
      </c>
      <c r="E14" s="48"/>
    </row>
    <row r="15" spans="1:5" ht="16.5" x14ac:dyDescent="0.35">
      <c r="A15" s="69">
        <v>44805</v>
      </c>
      <c r="B15" s="46">
        <v>1687.9699999999998</v>
      </c>
      <c r="C15" s="46">
        <v>1793.12</v>
      </c>
      <c r="D15" s="27">
        <v>800.33000000000015</v>
      </c>
      <c r="E15" s="48"/>
    </row>
    <row r="16" spans="1:5" ht="16.5" x14ac:dyDescent="0.35">
      <c r="A16" s="69">
        <v>44835</v>
      </c>
      <c r="B16" s="46">
        <v>1678.6399999999999</v>
      </c>
      <c r="C16" s="46">
        <v>1846.9699999999998</v>
      </c>
      <c r="D16" s="27">
        <v>788.6400000000001</v>
      </c>
      <c r="E16" s="48"/>
    </row>
    <row r="17" spans="1:5" ht="16.5" x14ac:dyDescent="0.35">
      <c r="A17" s="69">
        <v>44866</v>
      </c>
      <c r="B17" s="46">
        <v>1688.75</v>
      </c>
      <c r="C17" s="46">
        <v>1810.5900000000001</v>
      </c>
      <c r="D17" s="27">
        <v>774.08999999999992</v>
      </c>
      <c r="E17" s="48"/>
    </row>
    <row r="18" spans="1:5" ht="16.5" x14ac:dyDescent="0.35">
      <c r="A18" s="69">
        <v>44896</v>
      </c>
      <c r="B18" s="46">
        <v>1662.9299999999998</v>
      </c>
      <c r="C18" s="46">
        <v>1727.25</v>
      </c>
      <c r="D18" s="27">
        <v>778.63999999999987</v>
      </c>
      <c r="E18" s="48"/>
    </row>
    <row r="19" spans="1:5" ht="16.5" x14ac:dyDescent="0.35">
      <c r="A19" s="69">
        <v>44927</v>
      </c>
      <c r="B19" s="46">
        <v>1860.75</v>
      </c>
      <c r="C19" s="46">
        <v>1845.8400000000001</v>
      </c>
      <c r="D19" s="27">
        <v>801.04</v>
      </c>
      <c r="E19" s="48"/>
    </row>
    <row r="20" spans="1:5" ht="16.5" x14ac:dyDescent="0.35">
      <c r="A20" s="69">
        <v>44958</v>
      </c>
      <c r="B20" s="46">
        <v>1833.5900000000001</v>
      </c>
      <c r="C20" s="46">
        <v>1880.54</v>
      </c>
      <c r="D20" s="27">
        <v>800.64</v>
      </c>
      <c r="E20" s="48"/>
    </row>
    <row r="21" spans="1:5" ht="16.5" x14ac:dyDescent="0.35">
      <c r="A21" s="69">
        <v>44986</v>
      </c>
      <c r="B21" s="46">
        <v>1855.4099999999999</v>
      </c>
      <c r="C21" s="46">
        <v>1799.5</v>
      </c>
      <c r="D21" s="27">
        <v>797.97</v>
      </c>
      <c r="E21" s="48"/>
    </row>
    <row r="22" spans="1:5" ht="17.25" customHeight="1" x14ac:dyDescent="0.35">
      <c r="A22" s="69">
        <v>45017</v>
      </c>
      <c r="B22" s="46">
        <v>1873.0500000000002</v>
      </c>
      <c r="C22" s="46">
        <v>1748.8200000000002</v>
      </c>
      <c r="D22" s="27">
        <v>780.68999999999994</v>
      </c>
      <c r="E22" s="48"/>
    </row>
    <row r="23" spans="1:5" ht="16.5" x14ac:dyDescent="0.35">
      <c r="A23" s="69">
        <v>45047</v>
      </c>
      <c r="B23" s="46">
        <v>1818.4899999999998</v>
      </c>
      <c r="C23" s="46">
        <v>1661.6399999999999</v>
      </c>
      <c r="D23" s="27">
        <v>760.78</v>
      </c>
    </row>
    <row r="24" spans="1:5" ht="16.5" x14ac:dyDescent="0.35">
      <c r="A24" s="69">
        <v>45078</v>
      </c>
      <c r="B24" s="46">
        <v>1839.8400000000001</v>
      </c>
      <c r="C24" s="46">
        <v>1677.4499999999998</v>
      </c>
      <c r="D24" s="27">
        <v>733.98</v>
      </c>
    </row>
    <row r="25" spans="1:5" ht="16.5" x14ac:dyDescent="0.35">
      <c r="A25" s="69">
        <v>45108</v>
      </c>
      <c r="B25" s="46">
        <v>1867.33</v>
      </c>
      <c r="C25" s="46">
        <v>1711.79</v>
      </c>
      <c r="D25" s="27">
        <v>711.95</v>
      </c>
    </row>
    <row r="26" spans="1:5" ht="16.5" x14ac:dyDescent="0.35">
      <c r="A26" s="69">
        <v>45139</v>
      </c>
      <c r="B26" s="46">
        <v>1942.71</v>
      </c>
      <c r="C26" s="46">
        <v>1833.67</v>
      </c>
      <c r="D26" s="27">
        <v>710.48</v>
      </c>
    </row>
    <row r="27" spans="1:5" ht="16.5" x14ac:dyDescent="0.35">
      <c r="A27" s="69">
        <v>45170</v>
      </c>
      <c r="B27" s="46">
        <v>1986.48</v>
      </c>
      <c r="C27" s="46">
        <v>1911.08</v>
      </c>
      <c r="D27" s="27">
        <v>713.88</v>
      </c>
    </row>
    <row r="28" spans="1:5" ht="16.5" x14ac:dyDescent="0.35">
      <c r="A28" s="69">
        <v>45200</v>
      </c>
      <c r="B28" s="46">
        <v>1911.2199999999998</v>
      </c>
      <c r="C28" s="46">
        <v>1890.4299999999998</v>
      </c>
      <c r="D28" s="27">
        <v>723.49</v>
      </c>
    </row>
    <row r="29" spans="1:5" ht="16.5" x14ac:dyDescent="0.35">
      <c r="A29" s="69">
        <v>45231</v>
      </c>
      <c r="B29" s="46">
        <v>1821.6999999999998</v>
      </c>
      <c r="C29" s="46">
        <v>1805.8600000000001</v>
      </c>
      <c r="D29" s="27">
        <v>725.8</v>
      </c>
    </row>
    <row r="30" spans="1:5" ht="16.5" x14ac:dyDescent="0.35">
      <c r="A30" s="69">
        <v>45261</v>
      </c>
      <c r="B30" s="46">
        <v>1773.26</v>
      </c>
      <c r="C30" s="46">
        <v>1739.08</v>
      </c>
      <c r="D30" s="27">
        <v>722.71</v>
      </c>
    </row>
    <row r="31" spans="1:5" ht="16.5" x14ac:dyDescent="0.35">
      <c r="A31" s="69">
        <v>45292</v>
      </c>
      <c r="B31" s="46">
        <f>Prezzi!E117</f>
        <v>1787.29</v>
      </c>
      <c r="C31" s="46">
        <f>Prezzi!L117</f>
        <v>1743.5300000000002</v>
      </c>
      <c r="D31" s="27">
        <f>Prezzi!S117</f>
        <v>720.77</v>
      </c>
    </row>
    <row r="32" spans="1:5" ht="16.5" x14ac:dyDescent="0.35">
      <c r="A32" s="69">
        <v>45323</v>
      </c>
      <c r="B32" s="46">
        <f>Prezzi!E118</f>
        <v>1850.1599999999999</v>
      </c>
      <c r="C32" s="46">
        <f>Prezzi!L118</f>
        <v>1814.35</v>
      </c>
      <c r="D32" s="27">
        <f>Prezzi!S118</f>
        <v>723.16</v>
      </c>
    </row>
    <row r="33" spans="1:4" ht="16.5" x14ac:dyDescent="0.35">
      <c r="A33" s="69">
        <v>45352</v>
      </c>
      <c r="B33" s="46">
        <f>Prezzi!E119</f>
        <v>1860.4</v>
      </c>
      <c r="C33" s="46">
        <f>Prezzi!L119</f>
        <v>1803.42</v>
      </c>
      <c r="D33" s="27">
        <f>Prezzi!S119</f>
        <v>722.23</v>
      </c>
    </row>
    <row r="34" spans="1:4" x14ac:dyDescent="0.25">
      <c r="B34" s="67"/>
      <c r="C34" s="67"/>
      <c r="D34" s="67"/>
    </row>
    <row r="35" spans="1:4" x14ac:dyDescent="0.25">
      <c r="B35" s="67">
        <f>B33/B21-1</f>
        <v>2.6894325243478345E-3</v>
      </c>
      <c r="C35" s="67">
        <f t="shared" ref="C35:D35" si="0">C33/C21-1</f>
        <v>2.1783828841346331E-3</v>
      </c>
      <c r="D35" s="67">
        <f t="shared" si="0"/>
        <v>-9.4915848966753091E-2</v>
      </c>
    </row>
    <row r="38" spans="1:4" s="54" customFormat="1" x14ac:dyDescent="0.25">
      <c r="A38" s="5"/>
      <c r="B38" s="5"/>
      <c r="C38" s="5"/>
      <c r="D38" s="5"/>
    </row>
    <row r="39" spans="1:4" x14ac:dyDescent="0.25">
      <c r="A39" s="54"/>
      <c r="B39" s="54"/>
      <c r="C39" s="54"/>
      <c r="D39" s="54"/>
    </row>
    <row r="69" ht="15" customHeight="1" x14ac:dyDescent="0.25"/>
  </sheetData>
  <mergeCells count="4">
    <mergeCell ref="D1:D2"/>
    <mergeCell ref="C1:C2"/>
    <mergeCell ref="A1:A2"/>
    <mergeCell ref="B1:B2"/>
  </mergeCells>
  <pageMargins left="0.70866141732283472" right="0.70866141732283472" top="1.3779527559055118" bottom="0.74803149606299213" header="0.31496062992125984" footer="0.31496062992125984"/>
  <pageSetup paperSize="9" scale="65" fitToHeight="0" orientation="landscape" r:id="rId1"/>
  <headerFooter>
    <oddHeader>&amp;L&amp;G</oddHeader>
    <oddFooter>&amp;C&amp;K03+000ANFIA - Area Studi e Statistiche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5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7</vt:i4>
      </vt:variant>
    </vt:vector>
  </HeadingPairs>
  <TitlesOfParts>
    <vt:vector size="13" baseType="lpstr">
      <vt:lpstr>Consumi mensili carburanti</vt:lpstr>
      <vt:lpstr>Consumi annuali carburanti</vt:lpstr>
      <vt:lpstr>Prezzi</vt:lpstr>
      <vt:lpstr>Grafico Prezzi </vt:lpstr>
      <vt:lpstr>Prezzi GRAPH</vt:lpstr>
      <vt:lpstr>Grafico Consumi</vt:lpstr>
      <vt:lpstr>'Consumi annuali carburanti'!Area_stampa</vt:lpstr>
      <vt:lpstr>'Consumi mensili carburanti'!Area_stampa</vt:lpstr>
      <vt:lpstr>Prezzi!Area_stampa</vt:lpstr>
      <vt:lpstr>'Prezzi GRAPH'!Area_stampa</vt:lpstr>
      <vt:lpstr>'Consumi mensili carburanti'!Titoli_stampa</vt:lpstr>
      <vt:lpstr>Prezzi!Titoli_stampa</vt:lpstr>
      <vt:lpstr>'Prezzi GRAPH'!Titoli_stampa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Consumi e prezzi di carburanti_ITALIA</dc:title>
  <dc:subject>Prezzi carburanti, benzina, diesel e gpl</dc:subject>
  <dc:creator>"Giuseppe Casto/Anfia" &lt;G.Casto@anfia.it&gt;</dc:creator>
  <cp:keywords>benzina; gpl; diesel</cp:keywords>
  <dc:description>ANFIA, Associazione Nazionale Filiera Industria Automobilistica</dc:description>
  <cp:lastModifiedBy>Giuseppe Casto</cp:lastModifiedBy>
  <cp:lastPrinted>2018-04-26T13:26:24Z</cp:lastPrinted>
  <dcterms:created xsi:type="dcterms:W3CDTF">2013-12-16T15:28:37Z</dcterms:created>
  <dcterms:modified xsi:type="dcterms:W3CDTF">2024-04-03T07:53:18Z</dcterms:modified>
  <cp:category>Studi e Statistiche</cp:category>
  <cp:contentStatus>aggiornato mensile</cp:contentStatus>
</cp:coreProperties>
</file>