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defaultThemeVersion="124226"/>
  <xr:revisionPtr revIDLastSave="0" documentId="13_ncr:1_{9623BD18-1E4E-437E-AD6E-2B8B783D18CE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PC FUEL" sheetId="1" r:id="rId1"/>
    <sheet name="PC SEGMENT" sheetId="2" r:id="rId2"/>
    <sheet name="PC OWNER" sheetId="3" r:id="rId3"/>
    <sheet name="PC REGION" sheetId="4" r:id="rId4"/>
    <sheet name="PC OWNER_FUEL" sheetId="5" r:id="rId5"/>
    <sheet name="check" sheetId="7" state="hidden" r:id="rId6"/>
    <sheet name="Foglio1" sheetId="6" state="hidden" r:id="rId7"/>
  </sheets>
  <definedNames>
    <definedName name="_xlnm.Print_Area" localSheetId="0">'PC FUEL'!$A$1:$AF$41</definedName>
    <definedName name="_xlnm.Print_Area" localSheetId="2">'PC OWNER'!$A$1:$AF$27</definedName>
    <definedName name="_xlnm.Print_Area" localSheetId="4">'PC OWNER_FUEL'!$A$1:$AF$85</definedName>
    <definedName name="_xlnm.Print_Area" localSheetId="3">'PC REGION'!$A$1:$AF$33</definedName>
    <definedName name="_xlnm.Print_Area" localSheetId="1">'PC SEGMENT'!$A$1:$AF$23</definedName>
    <definedName name="Query1">'PC OWNER_FUEL'!$A$50:$AB$62</definedName>
    <definedName name="_xlnm.Print_Titles" localSheetId="0">'PC FUEL'!$A:$A,'PC FUEL'!$1:$5</definedName>
    <definedName name="_xlnm.Print_Titles" localSheetId="2">'PC OWNER'!$A:$A,'PC OWNER'!$1:$5</definedName>
    <definedName name="_xlnm.Print_Titles" localSheetId="4">'PC OWNER_FUEL'!$A:$A</definedName>
    <definedName name="_xlnm.Print_Titles" localSheetId="3">'PC REGION'!$A:$A,'PC REGION'!$1:$6</definedName>
    <definedName name="_xlnm.Print_Titles" localSheetId="1">'PC SEGMENT'!$A:$A,'PC SEGMENT'!$1:$5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5" i="2" l="1"/>
  <c r="AE23" i="5" l="1"/>
  <c r="AC32" i="4"/>
  <c r="AE31" i="4"/>
  <c r="AD31" i="4"/>
  <c r="AF31" i="4" s="1"/>
  <c r="AC31" i="4"/>
  <c r="AE30" i="4"/>
  <c r="AD30" i="4"/>
  <c r="AF30" i="4" s="1"/>
  <c r="AC30" i="4"/>
  <c r="AE29" i="4"/>
  <c r="AD29" i="4"/>
  <c r="AF29" i="4" s="1"/>
  <c r="AC29" i="4"/>
  <c r="AE28" i="4"/>
  <c r="AD28" i="4"/>
  <c r="AF28" i="4" s="1"/>
  <c r="AC28" i="4"/>
  <c r="AE27" i="4"/>
  <c r="AD27" i="4"/>
  <c r="AF27" i="4" s="1"/>
  <c r="AC27" i="4"/>
  <c r="AE26" i="4"/>
  <c r="AD26" i="4"/>
  <c r="AF26" i="4" s="1"/>
  <c r="AC26" i="4"/>
  <c r="AE25" i="4"/>
  <c r="AD25" i="4"/>
  <c r="AF25" i="4" s="1"/>
  <c r="AC25" i="4"/>
  <c r="AF24" i="4"/>
  <c r="AE24" i="4"/>
  <c r="AD24" i="4"/>
  <c r="AC24" i="4"/>
  <c r="AC23" i="4"/>
  <c r="AE22" i="4"/>
  <c r="AD22" i="4"/>
  <c r="AF22" i="4" s="1"/>
  <c r="AC22" i="4"/>
  <c r="AE21" i="4"/>
  <c r="AD21" i="4"/>
  <c r="AF21" i="4" s="1"/>
  <c r="AC21" i="4"/>
  <c r="AE20" i="4"/>
  <c r="AD20" i="4"/>
  <c r="AF20" i="4" s="1"/>
  <c r="AC20" i="4"/>
  <c r="AE19" i="4"/>
  <c r="AD19" i="4"/>
  <c r="AF19" i="4" s="1"/>
  <c r="AC19" i="4"/>
  <c r="AC18" i="4"/>
  <c r="AE17" i="4"/>
  <c r="AD17" i="4"/>
  <c r="AF17" i="4" s="1"/>
  <c r="AC17" i="4"/>
  <c r="AF16" i="4"/>
  <c r="AE16" i="4"/>
  <c r="AD16" i="4"/>
  <c r="AC16" i="4"/>
  <c r="AE15" i="4"/>
  <c r="AD15" i="4"/>
  <c r="AF15" i="4" s="1"/>
  <c r="AC15" i="4"/>
  <c r="AE14" i="4"/>
  <c r="AD14" i="4"/>
  <c r="AF14" i="4" s="1"/>
  <c r="AC14" i="4"/>
  <c r="AC13" i="4"/>
  <c r="AE12" i="4"/>
  <c r="AD12" i="4"/>
  <c r="AF12" i="4" s="1"/>
  <c r="AC12" i="4"/>
  <c r="AE11" i="4"/>
  <c r="AD11" i="4"/>
  <c r="AF11" i="4" s="1"/>
  <c r="AC11" i="4"/>
  <c r="AE10" i="4"/>
  <c r="AD10" i="4"/>
  <c r="AF10" i="4" s="1"/>
  <c r="AC10" i="4"/>
  <c r="AE9" i="4"/>
  <c r="AD9" i="4"/>
  <c r="AF9" i="4" s="1"/>
  <c r="AC9" i="4"/>
  <c r="AC8" i="4"/>
  <c r="AE8" i="3"/>
  <c r="AE16" i="3"/>
  <c r="AD16" i="3"/>
  <c r="AF16" i="3" s="1"/>
  <c r="AC16" i="3"/>
  <c r="AE15" i="3"/>
  <c r="AD15" i="3"/>
  <c r="AF15" i="3" s="1"/>
  <c r="AC15" i="3"/>
  <c r="AE14" i="3"/>
  <c r="AD14" i="3"/>
  <c r="AF14" i="3" s="1"/>
  <c r="AC14" i="3"/>
  <c r="AF13" i="3"/>
  <c r="AE13" i="3"/>
  <c r="AD13" i="3"/>
  <c r="AC13" i="3"/>
  <c r="AE12" i="3"/>
  <c r="AD12" i="3"/>
  <c r="AF12" i="3" s="1"/>
  <c r="AC12" i="3"/>
  <c r="AE11" i="3"/>
  <c r="AD11" i="3"/>
  <c r="AF11" i="3" s="1"/>
  <c r="AC11" i="3"/>
  <c r="AE10" i="3"/>
  <c r="AD10" i="3"/>
  <c r="AF10" i="3" s="1"/>
  <c r="AC10" i="3"/>
  <c r="AE9" i="3"/>
  <c r="AD9" i="3"/>
  <c r="AF9" i="3" s="1"/>
  <c r="AC9" i="3"/>
  <c r="AF8" i="3"/>
  <c r="AD8" i="3"/>
  <c r="AC8" i="3"/>
  <c r="AE23" i="1"/>
  <c r="AD23" i="1"/>
  <c r="AF23" i="1" s="1"/>
  <c r="AC23" i="1"/>
  <c r="AE21" i="1"/>
  <c r="AD21" i="1"/>
  <c r="AF21" i="1" s="1"/>
  <c r="AC21" i="1"/>
  <c r="AD20" i="1"/>
  <c r="AC20" i="1"/>
  <c r="AE19" i="1"/>
  <c r="AD19" i="1"/>
  <c r="AF19" i="1" s="1"/>
  <c r="AC19" i="1"/>
  <c r="AE18" i="1"/>
  <c r="AD18" i="1"/>
  <c r="AF18" i="1" s="1"/>
  <c r="AC18" i="1"/>
  <c r="AE17" i="1"/>
  <c r="AD17" i="1"/>
  <c r="AF17" i="1" s="1"/>
  <c r="AC17" i="1"/>
  <c r="AE16" i="1"/>
  <c r="AD16" i="1"/>
  <c r="AF16" i="1" s="1"/>
  <c r="AC16" i="1"/>
  <c r="AE15" i="1"/>
  <c r="AD15" i="1"/>
  <c r="AF15" i="1" s="1"/>
  <c r="AC15" i="1"/>
  <c r="AE14" i="1"/>
  <c r="AD14" i="1"/>
  <c r="AF14" i="1" s="1"/>
  <c r="AC14" i="1"/>
  <c r="AE13" i="1"/>
  <c r="AD13" i="1"/>
  <c r="AF13" i="1" s="1"/>
  <c r="AC13" i="1"/>
  <c r="AE12" i="1"/>
  <c r="AD12" i="1"/>
  <c r="AF12" i="1" s="1"/>
  <c r="AC12" i="1"/>
  <c r="AE11" i="1"/>
  <c r="AD11" i="1"/>
  <c r="AF11" i="1" s="1"/>
  <c r="AC11" i="1"/>
  <c r="AD10" i="1"/>
  <c r="AC10" i="1"/>
  <c r="AE9" i="1"/>
  <c r="AD9" i="1"/>
  <c r="AF9" i="1" s="1"/>
  <c r="AC9" i="1"/>
  <c r="AF8" i="1"/>
  <c r="AE8" i="1"/>
  <c r="AD8" i="1"/>
  <c r="AC8" i="1"/>
  <c r="AF51" i="5"/>
  <c r="AE51" i="5"/>
  <c r="AD51" i="5"/>
  <c r="AC51" i="5"/>
  <c r="AE66" i="5" l="1"/>
  <c r="AD66" i="5"/>
  <c r="AF66" i="5" s="1"/>
  <c r="AC66" i="5"/>
  <c r="AE64" i="5"/>
  <c r="AD64" i="5"/>
  <c r="AF64" i="5" s="1"/>
  <c r="AC64" i="5"/>
  <c r="AD63" i="5"/>
  <c r="AC63" i="5"/>
  <c r="AE62" i="5"/>
  <c r="AD62" i="5"/>
  <c r="AF62" i="5" s="1"/>
  <c r="AC62" i="5"/>
  <c r="AE61" i="5"/>
  <c r="AD61" i="5"/>
  <c r="AF61" i="5" s="1"/>
  <c r="AC61" i="5"/>
  <c r="AE60" i="5"/>
  <c r="AD60" i="5"/>
  <c r="AF60" i="5" s="1"/>
  <c r="AC60" i="5"/>
  <c r="AE59" i="5"/>
  <c r="AD59" i="5"/>
  <c r="AF59" i="5" s="1"/>
  <c r="AC59" i="5"/>
  <c r="AE58" i="5"/>
  <c r="AD58" i="5"/>
  <c r="AF58" i="5" s="1"/>
  <c r="AC58" i="5"/>
  <c r="AE57" i="5"/>
  <c r="AD57" i="5"/>
  <c r="AF57" i="5" s="1"/>
  <c r="AC57" i="5"/>
  <c r="AE56" i="5"/>
  <c r="AD56" i="5"/>
  <c r="AF56" i="5" s="1"/>
  <c r="AC56" i="5"/>
  <c r="AE55" i="5"/>
  <c r="AD55" i="5"/>
  <c r="AC55" i="5"/>
  <c r="AF55" i="5" s="1"/>
  <c r="AE54" i="5"/>
  <c r="AD54" i="5"/>
  <c r="AF54" i="5" s="1"/>
  <c r="AC54" i="5"/>
  <c r="AD53" i="5"/>
  <c r="AC53" i="5"/>
  <c r="AE52" i="5"/>
  <c r="AD52" i="5"/>
  <c r="AF52" i="5" s="1"/>
  <c r="AC52" i="5"/>
  <c r="AD23" i="5"/>
  <c r="AC23" i="5"/>
  <c r="AE21" i="5"/>
  <c r="AD21" i="5"/>
  <c r="AF21" i="5" s="1"/>
  <c r="AC21" i="5"/>
  <c r="AD20" i="5"/>
  <c r="AC20" i="5"/>
  <c r="AE19" i="5"/>
  <c r="AD19" i="5"/>
  <c r="AF19" i="5" s="1"/>
  <c r="AC19" i="5"/>
  <c r="AE18" i="5"/>
  <c r="AD18" i="5"/>
  <c r="AF18" i="5" s="1"/>
  <c r="AC18" i="5"/>
  <c r="AE17" i="5"/>
  <c r="AD17" i="5"/>
  <c r="AF17" i="5" s="1"/>
  <c r="AC17" i="5"/>
  <c r="AE16" i="5"/>
  <c r="AD16" i="5"/>
  <c r="AF16" i="5" s="1"/>
  <c r="AC16" i="5"/>
  <c r="AE15" i="5"/>
  <c r="AD15" i="5"/>
  <c r="AF15" i="5" s="1"/>
  <c r="AC15" i="5"/>
  <c r="AE14" i="5"/>
  <c r="AD14" i="5"/>
  <c r="AF14" i="5" s="1"/>
  <c r="AC14" i="5"/>
  <c r="AE13" i="5"/>
  <c r="AD13" i="5"/>
  <c r="AF13" i="5" s="1"/>
  <c r="AC13" i="5"/>
  <c r="AE12" i="5"/>
  <c r="AD12" i="5"/>
  <c r="AF12" i="5" s="1"/>
  <c r="AC12" i="5"/>
  <c r="AE11" i="5"/>
  <c r="AD11" i="5"/>
  <c r="AF11" i="5" s="1"/>
  <c r="AC11" i="5"/>
  <c r="AD10" i="5"/>
  <c r="AC10" i="5"/>
  <c r="AE9" i="5"/>
  <c r="AD9" i="5"/>
  <c r="AF9" i="5" s="1"/>
  <c r="AC9" i="5"/>
  <c r="AF8" i="5"/>
  <c r="AE8" i="5"/>
  <c r="AD8" i="5"/>
  <c r="AC8" i="5"/>
  <c r="AC22" i="2"/>
  <c r="AE21" i="2"/>
  <c r="AD21" i="2"/>
  <c r="AF21" i="2" s="1"/>
  <c r="AC21" i="2"/>
  <c r="AE20" i="2"/>
  <c r="AD20" i="2"/>
  <c r="AF20" i="2" s="1"/>
  <c r="AC20" i="2"/>
  <c r="AE19" i="2"/>
  <c r="AD19" i="2"/>
  <c r="AF19" i="2" s="1"/>
  <c r="AC19" i="2"/>
  <c r="AE18" i="2"/>
  <c r="AD18" i="2"/>
  <c r="AF18" i="2" s="1"/>
  <c r="AC18" i="2"/>
  <c r="AE17" i="2"/>
  <c r="AD17" i="2"/>
  <c r="AF17" i="2" s="1"/>
  <c r="AC17" i="2"/>
  <c r="AE16" i="2"/>
  <c r="AD16" i="2"/>
  <c r="AF16" i="2" s="1"/>
  <c r="AC16" i="2"/>
  <c r="AE15" i="2"/>
  <c r="AD15" i="2"/>
  <c r="AF15" i="2" s="1"/>
  <c r="AC15" i="2"/>
  <c r="AE14" i="2"/>
  <c r="AD14" i="2"/>
  <c r="AF14" i="2" s="1"/>
  <c r="AC14" i="2"/>
  <c r="AE13" i="2"/>
  <c r="AD13" i="2"/>
  <c r="AF13" i="2" s="1"/>
  <c r="AC13" i="2"/>
  <c r="AE12" i="2"/>
  <c r="AD12" i="2"/>
  <c r="AF12" i="2" s="1"/>
  <c r="AC12" i="2"/>
  <c r="AE11" i="2"/>
  <c r="AD11" i="2"/>
  <c r="AF11" i="2" s="1"/>
  <c r="AC11" i="2"/>
  <c r="AE10" i="2"/>
  <c r="AD10" i="2"/>
  <c r="AF10" i="2" s="1"/>
  <c r="AC10" i="2"/>
  <c r="AE9" i="2"/>
  <c r="AD9" i="2"/>
  <c r="AF9" i="2" s="1"/>
  <c r="AC9" i="2"/>
  <c r="AF8" i="2"/>
  <c r="AE8" i="2"/>
  <c r="AD8" i="2"/>
  <c r="AC8" i="2"/>
  <c r="Q8" i="2"/>
  <c r="R8" i="2"/>
  <c r="S8" i="2"/>
  <c r="Q8" i="1"/>
  <c r="R8" i="1"/>
  <c r="S8" i="1"/>
  <c r="Q9" i="1"/>
  <c r="R9" i="1"/>
  <c r="S9" i="1"/>
  <c r="Q12" i="1"/>
  <c r="R12" i="1"/>
  <c r="S12" i="1"/>
  <c r="Q13" i="1"/>
  <c r="R13" i="1"/>
  <c r="S13" i="1"/>
  <c r="AF23" i="5" l="1"/>
  <c r="AC28" i="5" l="1"/>
  <c r="AC18" i="3" l="1"/>
  <c r="C66" i="5"/>
  <c r="B66" i="5"/>
  <c r="F66" i="5"/>
  <c r="C23" i="5"/>
  <c r="D23" i="5" s="1"/>
  <c r="B23" i="5"/>
  <c r="P17" i="5"/>
  <c r="O17" i="5"/>
  <c r="N17" i="5"/>
  <c r="M17" i="5"/>
  <c r="L17" i="5"/>
  <c r="K17" i="5"/>
  <c r="J17" i="5"/>
  <c r="I17" i="5"/>
  <c r="H17" i="5"/>
  <c r="G17" i="5"/>
  <c r="F17" i="5"/>
  <c r="E17" i="5"/>
  <c r="P14" i="5"/>
  <c r="O14" i="5"/>
  <c r="N14" i="5"/>
  <c r="M14" i="5"/>
  <c r="L14" i="5"/>
  <c r="K14" i="5"/>
  <c r="J14" i="5"/>
  <c r="I14" i="5"/>
  <c r="H14" i="5"/>
  <c r="G14" i="5"/>
  <c r="F14" i="5"/>
  <c r="E14" i="5"/>
  <c r="E23" i="5" s="1"/>
  <c r="P11" i="5"/>
  <c r="O11" i="5"/>
  <c r="N11" i="5"/>
  <c r="M11" i="5"/>
  <c r="L11" i="5"/>
  <c r="K11" i="5"/>
  <c r="J11" i="5"/>
  <c r="I11" i="5"/>
  <c r="H11" i="5"/>
  <c r="G11" i="5"/>
  <c r="F11" i="5"/>
  <c r="E11" i="5"/>
  <c r="P60" i="5"/>
  <c r="O60" i="5"/>
  <c r="N60" i="5"/>
  <c r="M60" i="5"/>
  <c r="L60" i="5"/>
  <c r="K60" i="5"/>
  <c r="J60" i="5"/>
  <c r="I60" i="5"/>
  <c r="H60" i="5"/>
  <c r="H66" i="5" s="1"/>
  <c r="G60" i="5"/>
  <c r="F60" i="5"/>
  <c r="E60" i="5"/>
  <c r="P57" i="5"/>
  <c r="P66" i="5" s="1"/>
  <c r="O57" i="5"/>
  <c r="N57" i="5"/>
  <c r="M57" i="5"/>
  <c r="L57" i="5"/>
  <c r="K57" i="5"/>
  <c r="J57" i="5"/>
  <c r="I57" i="5"/>
  <c r="I66" i="5" s="1"/>
  <c r="H57" i="5"/>
  <c r="G57" i="5"/>
  <c r="F57" i="5"/>
  <c r="E57" i="5"/>
  <c r="P54" i="5"/>
  <c r="O54" i="5"/>
  <c r="N54" i="5"/>
  <c r="M54" i="5"/>
  <c r="M66" i="5" s="1"/>
  <c r="L54" i="5"/>
  <c r="L66" i="5" s="1"/>
  <c r="K54" i="5"/>
  <c r="J54" i="5"/>
  <c r="I54" i="5"/>
  <c r="H54" i="5"/>
  <c r="G54" i="5"/>
  <c r="F54" i="5"/>
  <c r="E54" i="5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P23" i="5" l="1"/>
  <c r="G66" i="5"/>
  <c r="J66" i="5"/>
  <c r="N66" i="5"/>
  <c r="K66" i="5"/>
  <c r="O66" i="5"/>
  <c r="E66" i="5"/>
  <c r="AC69" i="5" l="1"/>
  <c r="Q17" i="5"/>
  <c r="R17" i="5"/>
  <c r="S17" i="5"/>
  <c r="T17" i="5"/>
  <c r="U17" i="5"/>
  <c r="V17" i="5"/>
  <c r="W17" i="5"/>
  <c r="X17" i="5"/>
  <c r="Y17" i="5"/>
  <c r="Z17" i="5"/>
  <c r="Y8" i="2"/>
  <c r="AD18" i="3"/>
  <c r="Y8" i="1"/>
  <c r="F8" i="2" l="1"/>
  <c r="G8" i="2"/>
  <c r="H8" i="2"/>
  <c r="I8" i="2"/>
  <c r="J8" i="2"/>
  <c r="K8" i="2"/>
  <c r="L8" i="2"/>
  <c r="M8" i="2"/>
  <c r="N8" i="2"/>
  <c r="O8" i="2"/>
  <c r="P8" i="2"/>
  <c r="T8" i="2"/>
  <c r="U8" i="2"/>
  <c r="V8" i="2"/>
  <c r="W8" i="2"/>
  <c r="E8" i="2"/>
  <c r="Q11" i="2"/>
  <c r="R11" i="2"/>
  <c r="S11" i="2"/>
  <c r="T11" i="2"/>
  <c r="U11" i="2"/>
  <c r="V11" i="2"/>
  <c r="W11" i="2"/>
  <c r="T8" i="1"/>
  <c r="U8" i="1"/>
  <c r="V8" i="1"/>
  <c r="W8" i="1"/>
  <c r="T9" i="1"/>
  <c r="U9" i="1"/>
  <c r="V9" i="1"/>
  <c r="W9" i="1"/>
  <c r="Q10" i="1"/>
  <c r="R10" i="1"/>
  <c r="S10" i="1"/>
  <c r="T10" i="1"/>
  <c r="U10" i="1"/>
  <c r="V10" i="1"/>
  <c r="W10" i="1"/>
  <c r="B5" i="5" l="1"/>
  <c r="B5" i="4"/>
  <c r="B5" i="3"/>
  <c r="B5" i="2"/>
  <c r="Q9" i="3"/>
  <c r="R9" i="3"/>
  <c r="S9" i="3"/>
  <c r="T9" i="3"/>
  <c r="U9" i="3"/>
  <c r="C10" i="1"/>
  <c r="E10" i="1"/>
  <c r="F10" i="1"/>
  <c r="G10" i="1"/>
  <c r="H10" i="1"/>
  <c r="I10" i="1"/>
  <c r="J10" i="1"/>
  <c r="K10" i="1"/>
  <c r="L10" i="1"/>
  <c r="M10" i="1"/>
  <c r="N10" i="1"/>
  <c r="O10" i="1"/>
  <c r="P10" i="1"/>
  <c r="X10" i="1"/>
  <c r="Q16" i="3" l="1"/>
  <c r="D8" i="2"/>
  <c r="Q14" i="5"/>
  <c r="R14" i="5"/>
  <c r="Q8" i="4" l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AB19" i="1" l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AB13" i="1"/>
  <c r="AA13" i="1"/>
  <c r="Z13" i="1"/>
  <c r="Y13" i="1"/>
  <c r="X13" i="1"/>
  <c r="W13" i="1"/>
  <c r="V13" i="1"/>
  <c r="U13" i="1"/>
  <c r="T13" i="1"/>
  <c r="P13" i="1"/>
  <c r="O13" i="1"/>
  <c r="N13" i="1"/>
  <c r="M13" i="1"/>
  <c r="L13" i="1"/>
  <c r="K13" i="1"/>
  <c r="J13" i="1"/>
  <c r="I13" i="1"/>
  <c r="H13" i="1"/>
  <c r="G13" i="1"/>
  <c r="F13" i="1"/>
  <c r="AB12" i="1"/>
  <c r="AA12" i="1"/>
  <c r="Z12" i="1"/>
  <c r="Y12" i="1"/>
  <c r="X12" i="1"/>
  <c r="W12" i="1"/>
  <c r="V12" i="1"/>
  <c r="U12" i="1"/>
  <c r="T12" i="1"/>
  <c r="P12" i="1"/>
  <c r="O12" i="1"/>
  <c r="N12" i="1"/>
  <c r="M12" i="1"/>
  <c r="L12" i="1"/>
  <c r="K12" i="1"/>
  <c r="J12" i="1"/>
  <c r="I12" i="1"/>
  <c r="H12" i="1"/>
  <c r="G12" i="1"/>
  <c r="F12" i="1"/>
  <c r="AB9" i="1"/>
  <c r="AA9" i="1"/>
  <c r="Z9" i="1"/>
  <c r="Y9" i="1"/>
  <c r="X9" i="1"/>
  <c r="P9" i="1"/>
  <c r="O9" i="1"/>
  <c r="N9" i="1"/>
  <c r="M9" i="1"/>
  <c r="L9" i="1"/>
  <c r="K9" i="1"/>
  <c r="J9" i="1"/>
  <c r="I9" i="1"/>
  <c r="H9" i="1"/>
  <c r="G9" i="1"/>
  <c r="F9" i="1"/>
  <c r="AB8" i="1"/>
  <c r="AA8" i="1"/>
  <c r="Z8" i="1"/>
  <c r="X8" i="1"/>
  <c r="P8" i="1"/>
  <c r="O8" i="1"/>
  <c r="N8" i="1"/>
  <c r="M8" i="1"/>
  <c r="L8" i="1"/>
  <c r="K8" i="1"/>
  <c r="J8" i="1"/>
  <c r="I8" i="1"/>
  <c r="H8" i="1"/>
  <c r="G8" i="1"/>
  <c r="F8" i="1"/>
  <c r="E19" i="1"/>
  <c r="E18" i="1"/>
  <c r="E16" i="1"/>
  <c r="E15" i="1"/>
  <c r="E13" i="1"/>
  <c r="E12" i="1"/>
  <c r="E9" i="1"/>
  <c r="E8" i="1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Y7" i="5"/>
  <c r="Z7" i="5"/>
  <c r="AA7" i="5"/>
  <c r="AB7" i="5"/>
  <c r="B7" i="5"/>
  <c r="E13" i="4" l="1"/>
  <c r="F13" i="4"/>
  <c r="G13" i="4"/>
  <c r="H13" i="4"/>
  <c r="I13" i="4"/>
  <c r="J13" i="4"/>
  <c r="K13" i="4"/>
  <c r="L13" i="4"/>
  <c r="M13" i="4"/>
  <c r="N13" i="4"/>
  <c r="O13" i="4"/>
  <c r="P13" i="4"/>
  <c r="E18" i="4"/>
  <c r="F18" i="4"/>
  <c r="G18" i="4"/>
  <c r="H18" i="4"/>
  <c r="I18" i="4"/>
  <c r="J18" i="4"/>
  <c r="K18" i="4"/>
  <c r="L18" i="4"/>
  <c r="M18" i="4"/>
  <c r="N18" i="4"/>
  <c r="O18" i="4"/>
  <c r="P18" i="4"/>
  <c r="E23" i="4"/>
  <c r="F23" i="4"/>
  <c r="G23" i="4"/>
  <c r="H23" i="4"/>
  <c r="I23" i="4"/>
  <c r="J23" i="4"/>
  <c r="K23" i="4"/>
  <c r="L23" i="4"/>
  <c r="M23" i="4"/>
  <c r="N23" i="4"/>
  <c r="O23" i="4"/>
  <c r="P23" i="4"/>
  <c r="E15" i="2"/>
  <c r="P15" i="2"/>
  <c r="P22" i="2" s="1"/>
  <c r="O15" i="2"/>
  <c r="O22" i="2" s="1"/>
  <c r="N15" i="2"/>
  <c r="N22" i="2" s="1"/>
  <c r="M15" i="2"/>
  <c r="M22" i="2" s="1"/>
  <c r="L15" i="2"/>
  <c r="L22" i="2" s="1"/>
  <c r="K15" i="2"/>
  <c r="J15" i="2"/>
  <c r="I15" i="2"/>
  <c r="H15" i="2"/>
  <c r="G15" i="2"/>
  <c r="F15" i="2"/>
  <c r="P11" i="2"/>
  <c r="O11" i="2"/>
  <c r="N11" i="2"/>
  <c r="M11" i="2"/>
  <c r="L11" i="2"/>
  <c r="K11" i="2"/>
  <c r="J11" i="2"/>
  <c r="I11" i="2"/>
  <c r="H11" i="2"/>
  <c r="G11" i="2"/>
  <c r="F11" i="2"/>
  <c r="F22" i="2" s="1"/>
  <c r="E11" i="2"/>
  <c r="E22" i="2" l="1"/>
  <c r="K22" i="2"/>
  <c r="H22" i="2"/>
  <c r="G22" i="2"/>
  <c r="I22" i="2"/>
  <c r="J22" i="2"/>
  <c r="X8" i="2"/>
  <c r="Z8" i="2"/>
  <c r="AA8" i="2"/>
  <c r="AB8" i="2"/>
  <c r="Y15" i="2" l="1"/>
  <c r="AA15" i="2"/>
  <c r="D18" i="2"/>
  <c r="D19" i="2"/>
  <c r="D20" i="2"/>
  <c r="D21" i="2"/>
  <c r="E9" i="3" l="1"/>
  <c r="F9" i="3"/>
  <c r="G9" i="3"/>
  <c r="H9" i="3"/>
  <c r="I9" i="3"/>
  <c r="J9" i="3"/>
  <c r="K9" i="3"/>
  <c r="L9" i="3"/>
  <c r="M9" i="3"/>
  <c r="N9" i="3"/>
  <c r="O9" i="3"/>
  <c r="P9" i="3"/>
  <c r="Q11" i="5"/>
  <c r="R11" i="5"/>
  <c r="Q23" i="5" l="1"/>
  <c r="AB60" i="5"/>
  <c r="AA60" i="5"/>
  <c r="Z60" i="5"/>
  <c r="Y60" i="5"/>
  <c r="X60" i="5"/>
  <c r="W60" i="5"/>
  <c r="V60" i="5"/>
  <c r="U60" i="5"/>
  <c r="T60" i="5"/>
  <c r="S60" i="5"/>
  <c r="R60" i="5"/>
  <c r="AB57" i="5"/>
  <c r="AA57" i="5"/>
  <c r="Z57" i="5"/>
  <c r="Y57" i="5"/>
  <c r="X57" i="5"/>
  <c r="W57" i="5"/>
  <c r="V57" i="5"/>
  <c r="U57" i="5"/>
  <c r="T57" i="5"/>
  <c r="S57" i="5"/>
  <c r="R57" i="5"/>
  <c r="AB54" i="5"/>
  <c r="AA54" i="5"/>
  <c r="Z54" i="5"/>
  <c r="Y54" i="5"/>
  <c r="X54" i="5"/>
  <c r="W54" i="5"/>
  <c r="W64" i="5" s="1"/>
  <c r="V54" i="5"/>
  <c r="U54" i="5"/>
  <c r="T54" i="5"/>
  <c r="S54" i="5"/>
  <c r="R54" i="5"/>
  <c r="P8" i="4"/>
  <c r="O8" i="4"/>
  <c r="N8" i="4"/>
  <c r="M8" i="4"/>
  <c r="L8" i="4"/>
  <c r="K8" i="4"/>
  <c r="J8" i="4"/>
  <c r="I8" i="4"/>
  <c r="H8" i="4"/>
  <c r="G8" i="4"/>
  <c r="F8" i="4"/>
  <c r="E8" i="4"/>
  <c r="P21" i="5"/>
  <c r="O21" i="5"/>
  <c r="N21" i="5"/>
  <c r="M21" i="5"/>
  <c r="L21" i="5"/>
  <c r="K21" i="5"/>
  <c r="F21" i="5"/>
  <c r="O23" i="5"/>
  <c r="N23" i="5"/>
  <c r="L23" i="5"/>
  <c r="K23" i="5"/>
  <c r="J23" i="5"/>
  <c r="I23" i="5"/>
  <c r="H23" i="5"/>
  <c r="G23" i="5"/>
  <c r="E11" i="1"/>
  <c r="R11" i="1" l="1"/>
  <c r="AB64" i="5"/>
  <c r="AA64" i="5"/>
  <c r="AA66" i="5"/>
  <c r="Y64" i="5"/>
  <c r="Y66" i="5"/>
  <c r="X64" i="5"/>
  <c r="X66" i="5"/>
  <c r="S66" i="5"/>
  <c r="M23" i="5"/>
  <c r="H21" i="5"/>
  <c r="F23" i="5"/>
  <c r="G21" i="5"/>
  <c r="I21" i="5"/>
  <c r="Z66" i="5"/>
  <c r="Z64" i="5"/>
  <c r="AB66" i="5"/>
  <c r="J21" i="5"/>
  <c r="T66" i="5"/>
  <c r="W66" i="5"/>
  <c r="U64" i="5"/>
  <c r="U66" i="5"/>
  <c r="V64" i="5"/>
  <c r="V66" i="5"/>
  <c r="S64" i="5"/>
  <c r="T64" i="5"/>
  <c r="R66" i="5"/>
  <c r="R64" i="5"/>
  <c r="E21" i="5"/>
  <c r="J11" i="1"/>
  <c r="G11" i="1"/>
  <c r="H11" i="1"/>
  <c r="K11" i="1"/>
  <c r="L11" i="1"/>
  <c r="M11" i="1"/>
  <c r="I11" i="1"/>
  <c r="N11" i="1"/>
  <c r="O11" i="1"/>
  <c r="F11" i="1"/>
  <c r="I17" i="1"/>
  <c r="N14" i="1"/>
  <c r="H17" i="1"/>
  <c r="M17" i="1"/>
  <c r="G14" i="1"/>
  <c r="K17" i="1"/>
  <c r="H14" i="1"/>
  <c r="L17" i="1"/>
  <c r="I14" i="1"/>
  <c r="J14" i="1"/>
  <c r="N17" i="1"/>
  <c r="K14" i="1"/>
  <c r="O17" i="1"/>
  <c r="M14" i="1"/>
  <c r="P17" i="1"/>
  <c r="O14" i="1"/>
  <c r="P14" i="1"/>
  <c r="L14" i="1"/>
  <c r="F17" i="1"/>
  <c r="G17" i="1"/>
  <c r="F14" i="1"/>
  <c r="J17" i="1"/>
  <c r="P11" i="1"/>
  <c r="E17" i="1"/>
  <c r="E14" i="1"/>
  <c r="Q15" i="2"/>
  <c r="R15" i="2"/>
  <c r="T15" i="2"/>
  <c r="U15" i="2"/>
  <c r="V15" i="2"/>
  <c r="W15" i="2"/>
  <c r="X15" i="2"/>
  <c r="Z15" i="2"/>
  <c r="AB15" i="2"/>
  <c r="F23" i="1" l="1"/>
  <c r="E29" i="5"/>
  <c r="X11" i="2"/>
  <c r="Y11" i="2"/>
  <c r="Z11" i="2"/>
  <c r="AA11" i="2"/>
  <c r="Q18" i="4" l="1"/>
  <c r="R18" i="4"/>
  <c r="S18" i="4"/>
  <c r="AE18" i="4" s="1"/>
  <c r="T18" i="4"/>
  <c r="U18" i="4"/>
  <c r="V18" i="4"/>
  <c r="W18" i="4"/>
  <c r="X18" i="4"/>
  <c r="Q18" i="3"/>
  <c r="R18" i="3"/>
  <c r="S18" i="3"/>
  <c r="T18" i="3"/>
  <c r="U18" i="3"/>
  <c r="V18" i="3"/>
  <c r="W18" i="3"/>
  <c r="X18" i="3"/>
  <c r="AD18" i="4" l="1"/>
  <c r="AF18" i="4" s="1"/>
  <c r="F16" i="3"/>
  <c r="G16" i="3"/>
  <c r="H16" i="3"/>
  <c r="I16" i="3"/>
  <c r="J16" i="3"/>
  <c r="K16" i="3"/>
  <c r="M16" i="3"/>
  <c r="N16" i="3"/>
  <c r="P16" i="3"/>
  <c r="R16" i="3"/>
  <c r="AB8" i="4"/>
  <c r="AA8" i="4"/>
  <c r="Z8" i="4"/>
  <c r="Y8" i="4"/>
  <c r="X8" i="4"/>
  <c r="W8" i="4"/>
  <c r="V8" i="4"/>
  <c r="U8" i="4"/>
  <c r="T8" i="4"/>
  <c r="S8" i="4"/>
  <c r="AE8" i="4" s="1"/>
  <c r="R8" i="4"/>
  <c r="AD8" i="4" s="1"/>
  <c r="AF8" i="4" s="1"/>
  <c r="AB13" i="4"/>
  <c r="AA13" i="4"/>
  <c r="Z13" i="4"/>
  <c r="Y13" i="4"/>
  <c r="X13" i="4"/>
  <c r="W13" i="4"/>
  <c r="V13" i="4"/>
  <c r="U13" i="4"/>
  <c r="T13" i="4"/>
  <c r="S13" i="4"/>
  <c r="AE13" i="4" s="1"/>
  <c r="R13" i="4"/>
  <c r="Q13" i="4"/>
  <c r="AD13" i="4" s="1"/>
  <c r="AF13" i="4" s="1"/>
  <c r="AB18" i="4"/>
  <c r="AA18" i="4"/>
  <c r="Z18" i="4"/>
  <c r="Y18" i="4"/>
  <c r="AB23" i="4"/>
  <c r="AA23" i="4"/>
  <c r="Z23" i="4"/>
  <c r="Y23" i="4"/>
  <c r="X23" i="4"/>
  <c r="W23" i="4"/>
  <c r="V23" i="4"/>
  <c r="U23" i="4"/>
  <c r="T23" i="4"/>
  <c r="S23" i="4"/>
  <c r="AE23" i="4" s="1"/>
  <c r="R23" i="4"/>
  <c r="Q23" i="4"/>
  <c r="O16" i="3"/>
  <c r="L16" i="3"/>
  <c r="AB9" i="3"/>
  <c r="AA9" i="3"/>
  <c r="Z9" i="3"/>
  <c r="Y9" i="3"/>
  <c r="X9" i="3"/>
  <c r="W9" i="3"/>
  <c r="V9" i="3"/>
  <c r="E16" i="3"/>
  <c r="AD23" i="4" l="1"/>
  <c r="AF23" i="4" s="1"/>
  <c r="Q3" i="6"/>
  <c r="Q32" i="4"/>
  <c r="AB3" i="6"/>
  <c r="AB32" i="4"/>
  <c r="X16" i="3"/>
  <c r="W16" i="3"/>
  <c r="V3" i="6" s="1"/>
  <c r="T16" i="3"/>
  <c r="S16" i="3"/>
  <c r="B26" i="3"/>
  <c r="A3" i="6"/>
  <c r="L27" i="3"/>
  <c r="K3" i="6"/>
  <c r="J27" i="3"/>
  <c r="I3" i="6"/>
  <c r="O25" i="3"/>
  <c r="N3" i="6"/>
  <c r="N25" i="3"/>
  <c r="M3" i="6"/>
  <c r="M26" i="3"/>
  <c r="L3" i="6"/>
  <c r="H27" i="3"/>
  <c r="G3" i="6"/>
  <c r="P27" i="3"/>
  <c r="O3" i="6"/>
  <c r="D3" i="6"/>
  <c r="I26" i="3"/>
  <c r="H3" i="6"/>
  <c r="K25" i="3"/>
  <c r="J3" i="6"/>
  <c r="G25" i="3"/>
  <c r="F3" i="6"/>
  <c r="F25" i="3"/>
  <c r="E3" i="6"/>
  <c r="AB16" i="3"/>
  <c r="AB24" i="3" s="1"/>
  <c r="AA16" i="3"/>
  <c r="Z32" i="4"/>
  <c r="Z16" i="3"/>
  <c r="E26" i="3"/>
  <c r="U16" i="3"/>
  <c r="Y16" i="3"/>
  <c r="V16" i="3"/>
  <c r="Y32" i="4"/>
  <c r="X32" i="4"/>
  <c r="V32" i="4"/>
  <c r="B27" i="3"/>
  <c r="B23" i="3"/>
  <c r="B20" i="3"/>
  <c r="B24" i="3"/>
  <c r="B21" i="3"/>
  <c r="B25" i="3"/>
  <c r="B22" i="3"/>
  <c r="U32" i="4"/>
  <c r="T32" i="4"/>
  <c r="H32" i="4"/>
  <c r="L32" i="4"/>
  <c r="P32" i="4"/>
  <c r="F32" i="4"/>
  <c r="J32" i="4"/>
  <c r="N32" i="4"/>
  <c r="R32" i="4"/>
  <c r="E32" i="4"/>
  <c r="I32" i="4"/>
  <c r="M32" i="4"/>
  <c r="F22" i="3"/>
  <c r="K23" i="3"/>
  <c r="N22" i="3"/>
  <c r="P20" i="3"/>
  <c r="H24" i="3"/>
  <c r="E25" i="3"/>
  <c r="M24" i="3"/>
  <c r="P25" i="3"/>
  <c r="K26" i="3"/>
  <c r="M27" i="3"/>
  <c r="M21" i="3"/>
  <c r="J26" i="3"/>
  <c r="N26" i="3"/>
  <c r="N27" i="3"/>
  <c r="E20" i="3"/>
  <c r="H21" i="3"/>
  <c r="F23" i="3"/>
  <c r="J23" i="3"/>
  <c r="H20" i="3"/>
  <c r="P21" i="3"/>
  <c r="J22" i="3"/>
  <c r="P24" i="3"/>
  <c r="H25" i="3"/>
  <c r="E27" i="3"/>
  <c r="M20" i="3"/>
  <c r="E21" i="3"/>
  <c r="K22" i="3"/>
  <c r="N23" i="3"/>
  <c r="E24" i="3"/>
  <c r="M25" i="3"/>
  <c r="F26" i="3"/>
  <c r="R26" i="3"/>
  <c r="F27" i="3"/>
  <c r="L20" i="3"/>
  <c r="L21" i="3"/>
  <c r="L25" i="3"/>
  <c r="I20" i="3"/>
  <c r="I21" i="3"/>
  <c r="I24" i="3"/>
  <c r="G26" i="3"/>
  <c r="O26" i="3"/>
  <c r="R27" i="3"/>
  <c r="F20" i="3"/>
  <c r="J20" i="3"/>
  <c r="N20" i="3"/>
  <c r="R20" i="3"/>
  <c r="F21" i="3"/>
  <c r="J21" i="3"/>
  <c r="N21" i="3"/>
  <c r="R21" i="3"/>
  <c r="H22" i="3"/>
  <c r="L22" i="3"/>
  <c r="P22" i="3"/>
  <c r="H23" i="3"/>
  <c r="L23" i="3"/>
  <c r="P23" i="3"/>
  <c r="F24" i="3"/>
  <c r="J24" i="3"/>
  <c r="N24" i="3"/>
  <c r="J25" i="3"/>
  <c r="H26" i="3"/>
  <c r="L26" i="3"/>
  <c r="P26" i="3"/>
  <c r="G27" i="3"/>
  <c r="K27" i="3"/>
  <c r="O27" i="3"/>
  <c r="L24" i="3"/>
  <c r="I27" i="3"/>
  <c r="G22" i="3"/>
  <c r="O22" i="3"/>
  <c r="G23" i="3"/>
  <c r="O23" i="3"/>
  <c r="I25" i="3"/>
  <c r="G20" i="3"/>
  <c r="K20" i="3"/>
  <c r="O20" i="3"/>
  <c r="G21" i="3"/>
  <c r="K21" i="3"/>
  <c r="O21" i="3"/>
  <c r="E22" i="3"/>
  <c r="I22" i="3"/>
  <c r="M22" i="3"/>
  <c r="E23" i="3"/>
  <c r="I23" i="3"/>
  <c r="M23" i="3"/>
  <c r="G24" i="3"/>
  <c r="K24" i="3"/>
  <c r="O24" i="3"/>
  <c r="G32" i="4"/>
  <c r="K32" i="4"/>
  <c r="O32" i="4"/>
  <c r="S32" i="4"/>
  <c r="AE32" i="4" s="1"/>
  <c r="W32" i="4"/>
  <c r="AA32" i="4"/>
  <c r="AB11" i="2"/>
  <c r="AD32" i="4" l="1"/>
  <c r="AF32" i="4" s="1"/>
  <c r="AB26" i="3"/>
  <c r="AB27" i="3"/>
  <c r="AB22" i="3"/>
  <c r="AB21" i="3"/>
  <c r="AB23" i="3"/>
  <c r="AC27" i="3"/>
  <c r="AC19" i="3"/>
  <c r="AC21" i="3"/>
  <c r="AC24" i="3"/>
  <c r="AC23" i="3"/>
  <c r="AC26" i="3"/>
  <c r="AC25" i="3"/>
  <c r="AC22" i="3"/>
  <c r="AC20" i="3"/>
  <c r="AB25" i="3"/>
  <c r="W3" i="6"/>
  <c r="S3" i="6"/>
  <c r="S25" i="3"/>
  <c r="AD4" i="6"/>
  <c r="W24" i="3"/>
  <c r="AB20" i="3"/>
  <c r="AA24" i="3"/>
  <c r="Y4" i="6"/>
  <c r="Y3" i="6"/>
  <c r="AD3" i="6"/>
  <c r="AB4" i="6"/>
  <c r="Y24" i="3"/>
  <c r="W4" i="6"/>
  <c r="V4" i="6"/>
  <c r="U4" i="6"/>
  <c r="V27" i="3"/>
  <c r="R3" i="6"/>
  <c r="K4" i="6"/>
  <c r="E4" i="6"/>
  <c r="T4" i="6"/>
  <c r="L4" i="6"/>
  <c r="F4" i="6"/>
  <c r="G4" i="6"/>
  <c r="H4" i="6"/>
  <c r="J4" i="6"/>
  <c r="Q4" i="6"/>
  <c r="O4" i="6"/>
  <c r="N4" i="6"/>
  <c r="M4" i="6"/>
  <c r="I4" i="6"/>
  <c r="S4" i="6"/>
  <c r="R4" i="6"/>
  <c r="D4" i="6"/>
  <c r="AA4" i="6"/>
  <c r="P3" i="6"/>
  <c r="AA25" i="3"/>
  <c r="AA22" i="3"/>
  <c r="AA3" i="6"/>
  <c r="AA21" i="3"/>
  <c r="AA27" i="3"/>
  <c r="AA20" i="3"/>
  <c r="Z3" i="6"/>
  <c r="AA23" i="3"/>
  <c r="AA26" i="3"/>
  <c r="Q21" i="3"/>
  <c r="Q20" i="3"/>
  <c r="Z22" i="3"/>
  <c r="U27" i="3"/>
  <c r="T3" i="6"/>
  <c r="V25" i="3"/>
  <c r="U3" i="6"/>
  <c r="Z23" i="3"/>
  <c r="Z20" i="3"/>
  <c r="Z21" i="3"/>
  <c r="Q26" i="3"/>
  <c r="Q23" i="3"/>
  <c r="Q22" i="3"/>
  <c r="Q27" i="3"/>
  <c r="V26" i="3"/>
  <c r="Y26" i="3"/>
  <c r="X3" i="6"/>
  <c r="Z24" i="3"/>
  <c r="Z27" i="3"/>
  <c r="Y57" i="4"/>
  <c r="X4" i="6"/>
  <c r="P4" i="6"/>
  <c r="Z4" i="6"/>
  <c r="Z22" i="2"/>
  <c r="Y25" i="3"/>
  <c r="Z26" i="3"/>
  <c r="Z25" i="3"/>
  <c r="V20" i="3"/>
  <c r="V22" i="3"/>
  <c r="V23" i="3"/>
  <c r="Q24" i="3"/>
  <c r="V21" i="3"/>
  <c r="V24" i="3"/>
  <c r="U20" i="3"/>
  <c r="Q25" i="3"/>
  <c r="U24" i="3"/>
  <c r="U21" i="3"/>
  <c r="U26" i="3"/>
  <c r="U23" i="3"/>
  <c r="Y23" i="3"/>
  <c r="Y22" i="3"/>
  <c r="Y21" i="3"/>
  <c r="Y20" i="3"/>
  <c r="U25" i="3"/>
  <c r="U22" i="3"/>
  <c r="Y27" i="3"/>
  <c r="W20" i="3"/>
  <c r="Y58" i="4"/>
  <c r="Y54" i="4"/>
  <c r="Y55" i="4"/>
  <c r="Y60" i="4"/>
  <c r="X58" i="4"/>
  <c r="X57" i="4"/>
  <c r="X54" i="4"/>
  <c r="X60" i="4"/>
  <c r="X55" i="4"/>
  <c r="W54" i="4"/>
  <c r="W60" i="4"/>
  <c r="W58" i="4"/>
  <c r="W55" i="4"/>
  <c r="W57" i="4"/>
  <c r="U57" i="4"/>
  <c r="U58" i="4"/>
  <c r="U54" i="4"/>
  <c r="U60" i="4"/>
  <c r="U55" i="4"/>
  <c r="V55" i="4"/>
  <c r="V54" i="4"/>
  <c r="V60" i="4"/>
  <c r="V57" i="4"/>
  <c r="V58" i="4"/>
  <c r="S54" i="4"/>
  <c r="S60" i="4"/>
  <c r="S55" i="4"/>
  <c r="S57" i="4"/>
  <c r="S58" i="4"/>
  <c r="R55" i="4"/>
  <c r="R57" i="4"/>
  <c r="R58" i="4"/>
  <c r="R54" i="4"/>
  <c r="R60" i="4"/>
  <c r="Q57" i="4"/>
  <c r="Q58" i="4"/>
  <c r="Q55" i="4"/>
  <c r="Q54" i="4"/>
  <c r="Q60" i="4"/>
  <c r="T58" i="4"/>
  <c r="T54" i="4"/>
  <c r="T60" i="4"/>
  <c r="T55" i="4"/>
  <c r="T57" i="4"/>
  <c r="T51" i="4"/>
  <c r="T52" i="4"/>
  <c r="W51" i="4"/>
  <c r="W52" i="4"/>
  <c r="U51" i="4"/>
  <c r="U52" i="4"/>
  <c r="V51" i="4"/>
  <c r="V52" i="4"/>
  <c r="X51" i="4"/>
  <c r="X52" i="4"/>
  <c r="Q51" i="4"/>
  <c r="Q52" i="4"/>
  <c r="S51" i="4"/>
  <c r="S52" i="4"/>
  <c r="R51" i="4"/>
  <c r="R52" i="4"/>
  <c r="X26" i="3"/>
  <c r="X22" i="3"/>
  <c r="X24" i="3"/>
  <c r="X27" i="3"/>
  <c r="X23" i="3"/>
  <c r="X25" i="3"/>
  <c r="X21" i="3"/>
  <c r="X20" i="3"/>
  <c r="W27" i="3"/>
  <c r="W21" i="3"/>
  <c r="W22" i="3"/>
  <c r="W25" i="3"/>
  <c r="W23" i="3"/>
  <c r="W26" i="3"/>
  <c r="B34" i="2"/>
  <c r="S23" i="3"/>
  <c r="S21" i="3"/>
  <c r="S27" i="3"/>
  <c r="T25" i="3"/>
  <c r="T21" i="3"/>
  <c r="T26" i="3"/>
  <c r="T24" i="3"/>
  <c r="T27" i="3"/>
  <c r="T23" i="3"/>
  <c r="T22" i="3"/>
  <c r="R25" i="3"/>
  <c r="R23" i="3"/>
  <c r="T20" i="3"/>
  <c r="R24" i="3"/>
  <c r="S26" i="3"/>
  <c r="S22" i="3"/>
  <c r="S24" i="3"/>
  <c r="R22" i="3"/>
  <c r="S20" i="3"/>
  <c r="R22" i="2"/>
  <c r="X22" i="2"/>
  <c r="AB22" i="2"/>
  <c r="U22" i="2"/>
  <c r="Y22" i="2"/>
  <c r="F2" i="6"/>
  <c r="S22" i="2"/>
  <c r="W22" i="2"/>
  <c r="AA22" i="2"/>
  <c r="T22" i="2"/>
  <c r="E2" i="6"/>
  <c r="V22" i="2"/>
  <c r="Q22" i="2"/>
  <c r="H2" i="6"/>
  <c r="AE22" i="2" l="1"/>
  <c r="AD2" i="6" s="1"/>
  <c r="AD22" i="2"/>
  <c r="AF22" i="2" s="1"/>
  <c r="AC37" i="4"/>
  <c r="AC40" i="4"/>
  <c r="AB27" i="2"/>
  <c r="AD23" i="3"/>
  <c r="AD21" i="3"/>
  <c r="AD20" i="3"/>
  <c r="AD19" i="3"/>
  <c r="Q2" i="6"/>
  <c r="AB2" i="6"/>
  <c r="AE4" i="6"/>
  <c r="X2" i="6"/>
  <c r="Y2" i="6"/>
  <c r="W2" i="6"/>
  <c r="V2" i="6"/>
  <c r="R2" i="6"/>
  <c r="Z41" i="2"/>
  <c r="H34" i="2"/>
  <c r="G2" i="6"/>
  <c r="J30" i="2"/>
  <c r="I2" i="6"/>
  <c r="O27" i="2"/>
  <c r="N2" i="6"/>
  <c r="L30" i="2"/>
  <c r="K2" i="6"/>
  <c r="D2" i="6"/>
  <c r="K30" i="2"/>
  <c r="J2" i="6"/>
  <c r="M30" i="2"/>
  <c r="L2" i="6"/>
  <c r="P34" i="2"/>
  <c r="O2" i="6"/>
  <c r="N30" i="2"/>
  <c r="M2" i="6"/>
  <c r="B27" i="2"/>
  <c r="B30" i="2"/>
  <c r="A2" i="6"/>
  <c r="Z30" i="2"/>
  <c r="Z28" i="2"/>
  <c r="AB30" i="2"/>
  <c r="AA2" i="6"/>
  <c r="AB34" i="2"/>
  <c r="AE3" i="6"/>
  <c r="AC3" i="6"/>
  <c r="AC4" i="6"/>
  <c r="AA30" i="2"/>
  <c r="Z2" i="6"/>
  <c r="P2" i="6"/>
  <c r="T27" i="2"/>
  <c r="S2" i="6"/>
  <c r="V34" i="2"/>
  <c r="U2" i="6"/>
  <c r="U34" i="2"/>
  <c r="T2" i="6"/>
  <c r="Z38" i="2"/>
  <c r="Z33" i="2"/>
  <c r="Z34" i="2"/>
  <c r="Z32" i="2"/>
  <c r="Z35" i="2"/>
  <c r="Z27" i="2"/>
  <c r="Z40" i="2"/>
  <c r="Z29" i="2"/>
  <c r="Z37" i="2"/>
  <c r="Z36" i="2"/>
  <c r="Z31" i="2"/>
  <c r="Z39" i="2"/>
  <c r="Y30" i="2"/>
  <c r="AD27" i="3"/>
  <c r="AD22" i="3"/>
  <c r="AA34" i="2"/>
  <c r="V27" i="2"/>
  <c r="U27" i="2"/>
  <c r="AD25" i="3"/>
  <c r="AD24" i="3"/>
  <c r="AD26" i="3"/>
  <c r="S34" i="2"/>
  <c r="AA27" i="2"/>
  <c r="K34" i="2"/>
  <c r="K27" i="2"/>
  <c r="Y27" i="2"/>
  <c r="Y34" i="2"/>
  <c r="R37" i="2"/>
  <c r="R29" i="2"/>
  <c r="J34" i="2"/>
  <c r="H27" i="2"/>
  <c r="R36" i="2"/>
  <c r="J27" i="2"/>
  <c r="L34" i="2"/>
  <c r="R40" i="2"/>
  <c r="R31" i="2"/>
  <c r="R39" i="2"/>
  <c r="E27" i="2"/>
  <c r="R28" i="2"/>
  <c r="R33" i="2"/>
  <c r="R41" i="2"/>
  <c r="Q27" i="2"/>
  <c r="R30" i="2"/>
  <c r="R27" i="2"/>
  <c r="R34" i="2"/>
  <c r="R32" i="2"/>
  <c r="R38" i="2"/>
  <c r="R35" i="2"/>
  <c r="I40" i="2"/>
  <c r="I38" i="2"/>
  <c r="I36" i="2"/>
  <c r="I32" i="2"/>
  <c r="I41" i="2"/>
  <c r="I39" i="2"/>
  <c r="I37" i="2"/>
  <c r="I35" i="2"/>
  <c r="I33" i="2"/>
  <c r="I31" i="2"/>
  <c r="I28" i="2"/>
  <c r="I29" i="2"/>
  <c r="F41" i="2"/>
  <c r="F39" i="2"/>
  <c r="F37" i="2"/>
  <c r="F35" i="2"/>
  <c r="F33" i="2"/>
  <c r="F31" i="2"/>
  <c r="F36" i="2"/>
  <c r="F29" i="2"/>
  <c r="F40" i="2"/>
  <c r="F38" i="2"/>
  <c r="F32" i="2"/>
  <c r="F28" i="2"/>
  <c r="W41" i="2"/>
  <c r="W39" i="2"/>
  <c r="W37" i="2"/>
  <c r="W35" i="2"/>
  <c r="W33" i="2"/>
  <c r="W31" i="2"/>
  <c r="W40" i="2"/>
  <c r="W38" i="2"/>
  <c r="W36" i="2"/>
  <c r="W32" i="2"/>
  <c r="W28" i="2"/>
  <c r="W29" i="2"/>
  <c r="G41" i="2"/>
  <c r="G39" i="2"/>
  <c r="G37" i="2"/>
  <c r="G35" i="2"/>
  <c r="G33" i="2"/>
  <c r="G31" i="2"/>
  <c r="G40" i="2"/>
  <c r="G38" i="2"/>
  <c r="G36" i="2"/>
  <c r="G32" i="2"/>
  <c r="G28" i="2"/>
  <c r="G29" i="2"/>
  <c r="I34" i="2"/>
  <c r="X40" i="2"/>
  <c r="X38" i="2"/>
  <c r="X36" i="2"/>
  <c r="X32" i="2"/>
  <c r="X39" i="2"/>
  <c r="X31" i="2"/>
  <c r="X28" i="2"/>
  <c r="X41" i="2"/>
  <c r="X37" i="2"/>
  <c r="X29" i="2"/>
  <c r="X35" i="2"/>
  <c r="X33" i="2"/>
  <c r="P30" i="2"/>
  <c r="O41" i="2"/>
  <c r="O39" i="2"/>
  <c r="O37" i="2"/>
  <c r="O35" i="2"/>
  <c r="O33" i="2"/>
  <c r="O31" i="2"/>
  <c r="O40" i="2"/>
  <c r="O38" i="2"/>
  <c r="O36" i="2"/>
  <c r="O32" i="2"/>
  <c r="O28" i="2"/>
  <c r="O29" i="2"/>
  <c r="L40" i="2"/>
  <c r="L38" i="2"/>
  <c r="L36" i="2"/>
  <c r="L32" i="2"/>
  <c r="L37" i="2"/>
  <c r="L28" i="2"/>
  <c r="L41" i="2"/>
  <c r="L39" i="2"/>
  <c r="L35" i="2"/>
  <c r="L33" i="2"/>
  <c r="L29" i="2"/>
  <c r="L31" i="2"/>
  <c r="J41" i="2"/>
  <c r="J39" i="2"/>
  <c r="J37" i="2"/>
  <c r="J35" i="2"/>
  <c r="J33" i="2"/>
  <c r="J31" i="2"/>
  <c r="J29" i="2"/>
  <c r="J40" i="2"/>
  <c r="J32" i="2"/>
  <c r="J38" i="2"/>
  <c r="J28" i="2"/>
  <c r="J36" i="2"/>
  <c r="AA41" i="2"/>
  <c r="AA39" i="2"/>
  <c r="AA37" i="2"/>
  <c r="AA35" i="2"/>
  <c r="AA33" i="2"/>
  <c r="AA31" i="2"/>
  <c r="AA29" i="2"/>
  <c r="AA40" i="2"/>
  <c r="AA38" i="2"/>
  <c r="AA36" i="2"/>
  <c r="AA32" i="2"/>
  <c r="AA28" i="2"/>
  <c r="S41" i="2"/>
  <c r="S39" i="2"/>
  <c r="S37" i="2"/>
  <c r="S35" i="2"/>
  <c r="S33" i="2"/>
  <c r="S31" i="2"/>
  <c r="S40" i="2"/>
  <c r="S38" i="2"/>
  <c r="S36" i="2"/>
  <c r="S32" i="2"/>
  <c r="S29" i="2"/>
  <c r="S28" i="2"/>
  <c r="W30" i="2"/>
  <c r="S27" i="2"/>
  <c r="Q34" i="2"/>
  <c r="I30" i="2"/>
  <c r="AB40" i="2"/>
  <c r="AB38" i="2"/>
  <c r="AB36" i="2"/>
  <c r="AB32" i="2"/>
  <c r="AB37" i="2"/>
  <c r="AB29" i="2"/>
  <c r="AB28" i="2"/>
  <c r="AB33" i="2"/>
  <c r="AB31" i="2"/>
  <c r="AB35" i="2"/>
  <c r="AB41" i="2"/>
  <c r="AB39" i="2"/>
  <c r="X27" i="2"/>
  <c r="G30" i="2"/>
  <c r="P40" i="2"/>
  <c r="P38" i="2"/>
  <c r="P36" i="2"/>
  <c r="P32" i="2"/>
  <c r="P35" i="2"/>
  <c r="P28" i="2"/>
  <c r="P31" i="2"/>
  <c r="P29" i="2"/>
  <c r="P41" i="2"/>
  <c r="P33" i="2"/>
  <c r="P39" i="2"/>
  <c r="P37" i="2"/>
  <c r="Q40" i="2"/>
  <c r="Q38" i="2"/>
  <c r="Q36" i="2"/>
  <c r="Q32" i="2"/>
  <c r="Q41" i="2"/>
  <c r="Q39" i="2"/>
  <c r="Q37" i="2"/>
  <c r="Q35" i="2"/>
  <c r="Q33" i="2"/>
  <c r="Q31" i="2"/>
  <c r="Q28" i="2"/>
  <c r="Q29" i="2"/>
  <c r="N41" i="2"/>
  <c r="N39" i="2"/>
  <c r="N37" i="2"/>
  <c r="N35" i="2"/>
  <c r="N33" i="2"/>
  <c r="N31" i="2"/>
  <c r="N40" i="2"/>
  <c r="N32" i="2"/>
  <c r="N29" i="2"/>
  <c r="N36" i="2"/>
  <c r="N28" i="2"/>
  <c r="N38" i="2"/>
  <c r="T40" i="2"/>
  <c r="T38" i="2"/>
  <c r="T36" i="2"/>
  <c r="T32" i="2"/>
  <c r="T41" i="2"/>
  <c r="T33" i="2"/>
  <c r="T28" i="2"/>
  <c r="T37" i="2"/>
  <c r="T35" i="2"/>
  <c r="T39" i="2"/>
  <c r="T31" i="2"/>
  <c r="T29" i="2"/>
  <c r="Q30" i="2"/>
  <c r="H40" i="2"/>
  <c r="H38" i="2"/>
  <c r="H36" i="2"/>
  <c r="H32" i="2"/>
  <c r="H39" i="2"/>
  <c r="H31" i="2"/>
  <c r="H28" i="2"/>
  <c r="H35" i="2"/>
  <c r="H29" i="2"/>
  <c r="H33" i="2"/>
  <c r="H37" i="2"/>
  <c r="H41" i="2"/>
  <c r="E40" i="2"/>
  <c r="E38" i="2"/>
  <c r="E36" i="2"/>
  <c r="E32" i="2"/>
  <c r="E41" i="2"/>
  <c r="E39" i="2"/>
  <c r="E37" i="2"/>
  <c r="E35" i="2"/>
  <c r="E33" i="2"/>
  <c r="E31" i="2"/>
  <c r="E29" i="2"/>
  <c r="E28" i="2"/>
  <c r="F34" i="2"/>
  <c r="I27" i="2"/>
  <c r="G34" i="2"/>
  <c r="U40" i="2"/>
  <c r="U38" i="2"/>
  <c r="U36" i="2"/>
  <c r="U32" i="2"/>
  <c r="U41" i="2"/>
  <c r="U39" i="2"/>
  <c r="U37" i="2"/>
  <c r="U35" i="2"/>
  <c r="U33" i="2"/>
  <c r="U31" i="2"/>
  <c r="U29" i="2"/>
  <c r="U28" i="2"/>
  <c r="E34" i="2"/>
  <c r="H30" i="2"/>
  <c r="O30" i="2"/>
  <c r="B40" i="2"/>
  <c r="B38" i="2"/>
  <c r="B36" i="2"/>
  <c r="B32" i="2"/>
  <c r="B28" i="2"/>
  <c r="B35" i="2"/>
  <c r="B31" i="2"/>
  <c r="B37" i="2"/>
  <c r="B41" i="2"/>
  <c r="B33" i="2"/>
  <c r="B39" i="2"/>
  <c r="B29" i="2"/>
  <c r="M40" i="2"/>
  <c r="M38" i="2"/>
  <c r="M36" i="2"/>
  <c r="M32" i="2"/>
  <c r="M41" i="2"/>
  <c r="M39" i="2"/>
  <c r="M37" i="2"/>
  <c r="M35" i="2"/>
  <c r="M33" i="2"/>
  <c r="M31" i="2"/>
  <c r="M29" i="2"/>
  <c r="M28" i="2"/>
  <c r="V41" i="2"/>
  <c r="V39" i="2"/>
  <c r="V37" i="2"/>
  <c r="V35" i="2"/>
  <c r="V33" i="2"/>
  <c r="V31" i="2"/>
  <c r="V29" i="2"/>
  <c r="V36" i="2"/>
  <c r="V32" i="2"/>
  <c r="V40" i="2"/>
  <c r="V28" i="2"/>
  <c r="V38" i="2"/>
  <c r="N34" i="2"/>
  <c r="V30" i="2"/>
  <c r="F30" i="2"/>
  <c r="N27" i="2"/>
  <c r="F27" i="2"/>
  <c r="T34" i="2"/>
  <c r="T30" i="2"/>
  <c r="P27" i="2"/>
  <c r="W34" i="2"/>
  <c r="O34" i="2"/>
  <c r="S30" i="2"/>
  <c r="G27" i="2"/>
  <c r="Y40" i="2"/>
  <c r="Y38" i="2"/>
  <c r="Y36" i="2"/>
  <c r="Y32" i="2"/>
  <c r="Y41" i="2"/>
  <c r="Y39" i="2"/>
  <c r="Y37" i="2"/>
  <c r="Y35" i="2"/>
  <c r="Y33" i="2"/>
  <c r="Y31" i="2"/>
  <c r="Y29" i="2"/>
  <c r="Y28" i="2"/>
  <c r="M34" i="2"/>
  <c r="U30" i="2"/>
  <c r="E30" i="2"/>
  <c r="M27" i="2"/>
  <c r="X34" i="2"/>
  <c r="X30" i="2"/>
  <c r="L27" i="2"/>
  <c r="W27" i="2"/>
  <c r="K41" i="2"/>
  <c r="K39" i="2"/>
  <c r="K37" i="2"/>
  <c r="K35" i="2"/>
  <c r="K33" i="2"/>
  <c r="K31" i="2"/>
  <c r="K40" i="2"/>
  <c r="K38" i="2"/>
  <c r="K36" i="2"/>
  <c r="K32" i="2"/>
  <c r="K29" i="2"/>
  <c r="K28" i="2"/>
  <c r="AE2" i="6" l="1"/>
  <c r="AC2" i="6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C26" i="1"/>
  <c r="B26" i="1"/>
  <c r="D62" i="5" l="1"/>
  <c r="Q60" i="5"/>
  <c r="D58" i="5"/>
  <c r="Q57" i="5"/>
  <c r="Q54" i="5"/>
  <c r="D51" i="5"/>
  <c r="AB17" i="5"/>
  <c r="AA17" i="5"/>
  <c r="Z17" i="1"/>
  <c r="W17" i="1"/>
  <c r="V17" i="1"/>
  <c r="U17" i="1"/>
  <c r="AB14" i="5"/>
  <c r="AA14" i="5"/>
  <c r="Z14" i="5"/>
  <c r="Z14" i="1" s="1"/>
  <c r="Y14" i="5"/>
  <c r="X14" i="5"/>
  <c r="W14" i="5"/>
  <c r="W14" i="1" s="1"/>
  <c r="V14" i="5"/>
  <c r="V14" i="1" s="1"/>
  <c r="U14" i="5"/>
  <c r="U14" i="1" s="1"/>
  <c r="T14" i="5"/>
  <c r="S14" i="5"/>
  <c r="R14" i="1"/>
  <c r="AB11" i="5"/>
  <c r="AA11" i="5"/>
  <c r="Z11" i="5"/>
  <c r="Y11" i="5"/>
  <c r="X11" i="5"/>
  <c r="W11" i="5"/>
  <c r="V11" i="5"/>
  <c r="U11" i="5"/>
  <c r="T11" i="5"/>
  <c r="S11" i="5"/>
  <c r="Q11" i="1" l="1"/>
  <c r="S11" i="1"/>
  <c r="AB21" i="5"/>
  <c r="AB29" i="5" s="1"/>
  <c r="AA21" i="5"/>
  <c r="AB10" i="1"/>
  <c r="AA17" i="1"/>
  <c r="AA14" i="1"/>
  <c r="Z21" i="5"/>
  <c r="Z23" i="5"/>
  <c r="W23" i="5"/>
  <c r="T21" i="5"/>
  <c r="T29" i="5" s="1"/>
  <c r="U21" i="5"/>
  <c r="U29" i="5" s="1"/>
  <c r="X23" i="5"/>
  <c r="Y23" i="5"/>
  <c r="Y21" i="5"/>
  <c r="Y17" i="1"/>
  <c r="Y14" i="1"/>
  <c r="X21" i="5"/>
  <c r="X21" i="1" s="1"/>
  <c r="X17" i="1"/>
  <c r="X14" i="1"/>
  <c r="W21" i="5"/>
  <c r="W21" i="1" s="1"/>
  <c r="V23" i="5"/>
  <c r="V21" i="5"/>
  <c r="Q66" i="5"/>
  <c r="Q64" i="5"/>
  <c r="Q21" i="5"/>
  <c r="Q17" i="1"/>
  <c r="R21" i="5"/>
  <c r="R23" i="5"/>
  <c r="T23" i="5"/>
  <c r="S21" i="5"/>
  <c r="S29" i="5" s="1"/>
  <c r="S23" i="5"/>
  <c r="U23" i="5"/>
  <c r="D54" i="5"/>
  <c r="V11" i="1"/>
  <c r="X11" i="1"/>
  <c r="Z11" i="1"/>
  <c r="Z10" i="1"/>
  <c r="U11" i="1"/>
  <c r="Y11" i="1"/>
  <c r="W11" i="1"/>
  <c r="AA11" i="1"/>
  <c r="T17" i="1"/>
  <c r="T14" i="1"/>
  <c r="T11" i="1"/>
  <c r="S17" i="1"/>
  <c r="S14" i="1"/>
  <c r="R17" i="1"/>
  <c r="Q14" i="1"/>
  <c r="AB14" i="1"/>
  <c r="AB11" i="1"/>
  <c r="AB17" i="1"/>
  <c r="M71" i="5"/>
  <c r="R71" i="5"/>
  <c r="E71" i="5"/>
  <c r="G71" i="5"/>
  <c r="S71" i="5"/>
  <c r="P71" i="5"/>
  <c r="D57" i="5"/>
  <c r="Z71" i="5"/>
  <c r="B29" i="5"/>
  <c r="D59" i="5"/>
  <c r="W71" i="5"/>
  <c r="D55" i="5"/>
  <c r="D56" i="5"/>
  <c r="AA71" i="5"/>
  <c r="T71" i="5"/>
  <c r="X71" i="5"/>
  <c r="D52" i="5"/>
  <c r="U71" i="5"/>
  <c r="Y71" i="5"/>
  <c r="D61" i="5"/>
  <c r="I29" i="5"/>
  <c r="M29" i="5"/>
  <c r="AB23" i="5"/>
  <c r="G29" i="5"/>
  <c r="O29" i="5"/>
  <c r="K29" i="5"/>
  <c r="H29" i="5"/>
  <c r="L29" i="5"/>
  <c r="P29" i="5"/>
  <c r="F29" i="5"/>
  <c r="J29" i="5"/>
  <c r="N29" i="5"/>
  <c r="AA23" i="5"/>
  <c r="R29" i="5" l="1"/>
  <c r="AA10" i="1"/>
  <c r="Q29" i="5"/>
  <c r="Y29" i="5"/>
  <c r="Y10" i="1"/>
  <c r="V29" i="5"/>
  <c r="X29" i="5"/>
  <c r="AA29" i="5"/>
  <c r="Z29" i="5"/>
  <c r="W29" i="5"/>
  <c r="B30" i="5"/>
  <c r="L21" i="1"/>
  <c r="K72" i="5"/>
  <c r="K71" i="5"/>
  <c r="AB75" i="5"/>
  <c r="AB71" i="5"/>
  <c r="B77" i="5"/>
  <c r="B71" i="5"/>
  <c r="I78" i="5"/>
  <c r="I71" i="5"/>
  <c r="F69" i="5"/>
  <c r="F71" i="5"/>
  <c r="N69" i="5"/>
  <c r="N71" i="5"/>
  <c r="J69" i="5"/>
  <c r="J71" i="5"/>
  <c r="L75" i="5"/>
  <c r="L71" i="5"/>
  <c r="Q71" i="5"/>
  <c r="V81" i="5"/>
  <c r="V71" i="5"/>
  <c r="I21" i="1"/>
  <c r="H78" i="5"/>
  <c r="H71" i="5"/>
  <c r="O69" i="5"/>
  <c r="O71" i="5"/>
  <c r="AA21" i="1"/>
  <c r="I23" i="1"/>
  <c r="W23" i="1"/>
  <c r="Y21" i="1"/>
  <c r="M23" i="1"/>
  <c r="Z23" i="1"/>
  <c r="G21" i="1"/>
  <c r="H21" i="1"/>
  <c r="O21" i="1"/>
  <c r="O23" i="1"/>
  <c r="K23" i="1"/>
  <c r="M21" i="1"/>
  <c r="K21" i="1"/>
  <c r="AA23" i="1"/>
  <c r="U21" i="1"/>
  <c r="T1" i="6" s="1"/>
  <c r="G23" i="1"/>
  <c r="AB23" i="1"/>
  <c r="X23" i="1"/>
  <c r="B23" i="1"/>
  <c r="AB21" i="1"/>
  <c r="V21" i="1"/>
  <c r="F21" i="1"/>
  <c r="AC29" i="5"/>
  <c r="J21" i="1"/>
  <c r="P23" i="1"/>
  <c r="N23" i="1"/>
  <c r="Y23" i="1"/>
  <c r="L23" i="1"/>
  <c r="J23" i="1"/>
  <c r="V23" i="1"/>
  <c r="N21" i="1"/>
  <c r="U23" i="1"/>
  <c r="H23" i="1"/>
  <c r="P21" i="1"/>
  <c r="Z21" i="1"/>
  <c r="T23" i="1"/>
  <c r="T21" i="1"/>
  <c r="S23" i="1"/>
  <c r="S21" i="1"/>
  <c r="R21" i="1"/>
  <c r="R23" i="1"/>
  <c r="A5" i="6"/>
  <c r="B21" i="1"/>
  <c r="E21" i="1"/>
  <c r="E23" i="1"/>
  <c r="Q23" i="1"/>
  <c r="Q21" i="1"/>
  <c r="Z73" i="5"/>
  <c r="T75" i="5"/>
  <c r="S75" i="5"/>
  <c r="E5" i="6"/>
  <c r="X5" i="6"/>
  <c r="J5" i="6"/>
  <c r="B76" i="5"/>
  <c r="L5" i="6"/>
  <c r="H5" i="6"/>
  <c r="J30" i="5"/>
  <c r="I5" i="6"/>
  <c r="P33" i="5"/>
  <c r="O5" i="6"/>
  <c r="O33" i="5"/>
  <c r="N5" i="6"/>
  <c r="L33" i="5"/>
  <c r="K5" i="6"/>
  <c r="G33" i="5"/>
  <c r="F5" i="6"/>
  <c r="N30" i="5"/>
  <c r="M5" i="6"/>
  <c r="H33" i="5"/>
  <c r="G5" i="6"/>
  <c r="D5" i="6"/>
  <c r="Y5" i="6"/>
  <c r="Z81" i="5"/>
  <c r="T5" i="6"/>
  <c r="AB72" i="5"/>
  <c r="AA5" i="6"/>
  <c r="V5" i="6"/>
  <c r="W5" i="6"/>
  <c r="R5" i="6"/>
  <c r="S5" i="6"/>
  <c r="U5" i="6"/>
  <c r="Q5" i="6"/>
  <c r="AA72" i="5"/>
  <c r="Z5" i="6"/>
  <c r="P5" i="6"/>
  <c r="Z69" i="5"/>
  <c r="Z77" i="5"/>
  <c r="Z82" i="5"/>
  <c r="Z78" i="5"/>
  <c r="Z74" i="5"/>
  <c r="Y78" i="5"/>
  <c r="Y33" i="5"/>
  <c r="V82" i="5"/>
  <c r="X84" i="5"/>
  <c r="X78" i="5"/>
  <c r="X42" i="5"/>
  <c r="V75" i="5"/>
  <c r="W78" i="5"/>
  <c r="V79" i="5"/>
  <c r="W42" i="5"/>
  <c r="W36" i="5"/>
  <c r="V73" i="5"/>
  <c r="V74" i="5"/>
  <c r="V84" i="5"/>
  <c r="V78" i="5"/>
  <c r="V77" i="5"/>
  <c r="V69" i="5"/>
  <c r="V76" i="5"/>
  <c r="V72" i="5"/>
  <c r="V80" i="5"/>
  <c r="V30" i="5"/>
  <c r="B73" i="5"/>
  <c r="B81" i="5"/>
  <c r="B70" i="5"/>
  <c r="B78" i="5"/>
  <c r="B75" i="5"/>
  <c r="U78" i="5"/>
  <c r="U33" i="5"/>
  <c r="G80" i="5"/>
  <c r="N74" i="5"/>
  <c r="S72" i="5"/>
  <c r="R82" i="5"/>
  <c r="S42" i="5"/>
  <c r="R73" i="5"/>
  <c r="R81" i="5"/>
  <c r="K75" i="5"/>
  <c r="D66" i="5"/>
  <c r="J72" i="5"/>
  <c r="R75" i="5"/>
  <c r="R77" i="5"/>
  <c r="R74" i="5"/>
  <c r="R84" i="5"/>
  <c r="E75" i="5"/>
  <c r="R79" i="5"/>
  <c r="R76" i="5"/>
  <c r="R72" i="5"/>
  <c r="Q72" i="5"/>
  <c r="R69" i="5"/>
  <c r="R78" i="5"/>
  <c r="R80" i="5"/>
  <c r="K42" i="5"/>
  <c r="E30" i="5"/>
  <c r="AC30" i="2"/>
  <c r="AC34" i="2"/>
  <c r="AD34" i="2"/>
  <c r="AC27" i="2"/>
  <c r="F77" i="5"/>
  <c r="F82" i="5"/>
  <c r="F84" i="5"/>
  <c r="F75" i="5"/>
  <c r="F74" i="5"/>
  <c r="F78" i="5"/>
  <c r="F73" i="5"/>
  <c r="F81" i="5"/>
  <c r="J73" i="5"/>
  <c r="J74" i="5"/>
  <c r="F79" i="5"/>
  <c r="F76" i="5"/>
  <c r="F72" i="5"/>
  <c r="K84" i="5"/>
  <c r="J81" i="5"/>
  <c r="F80" i="5"/>
  <c r="L72" i="5"/>
  <c r="G78" i="5"/>
  <c r="I72" i="5"/>
  <c r="J77" i="5"/>
  <c r="O77" i="5"/>
  <c r="O80" i="5"/>
  <c r="J78" i="5"/>
  <c r="N77" i="5"/>
  <c r="J82" i="5"/>
  <c r="G79" i="5"/>
  <c r="O84" i="5"/>
  <c r="N84" i="5"/>
  <c r="N72" i="5"/>
  <c r="N76" i="5"/>
  <c r="O79" i="5"/>
  <c r="O72" i="5"/>
  <c r="Z84" i="5"/>
  <c r="J84" i="5"/>
  <c r="Z75" i="5"/>
  <c r="J75" i="5"/>
  <c r="Z79" i="5"/>
  <c r="Z76" i="5"/>
  <c r="N80" i="5"/>
  <c r="J79" i="5"/>
  <c r="J76" i="5"/>
  <c r="O81" i="5"/>
  <c r="Z72" i="5"/>
  <c r="T42" i="5"/>
  <c r="N75" i="5"/>
  <c r="N79" i="5"/>
  <c r="O74" i="5"/>
  <c r="C71" i="5"/>
  <c r="N78" i="5"/>
  <c r="Z80" i="5"/>
  <c r="N73" i="5"/>
  <c r="N82" i="5"/>
  <c r="N81" i="5"/>
  <c r="J80" i="5"/>
  <c r="G72" i="5"/>
  <c r="G69" i="5"/>
  <c r="O75" i="5"/>
  <c r="O76" i="5"/>
  <c r="O73" i="5"/>
  <c r="O82" i="5"/>
  <c r="O78" i="5"/>
  <c r="U30" i="5"/>
  <c r="AB78" i="5"/>
  <c r="G74" i="5"/>
  <c r="U42" i="5"/>
  <c r="E42" i="5"/>
  <c r="AA42" i="5"/>
  <c r="H42" i="5"/>
  <c r="N42" i="5"/>
  <c r="Z42" i="5"/>
  <c r="G84" i="5"/>
  <c r="B74" i="5"/>
  <c r="B79" i="5"/>
  <c r="B69" i="5"/>
  <c r="Y84" i="5"/>
  <c r="L78" i="5"/>
  <c r="G73" i="5"/>
  <c r="G82" i="5"/>
  <c r="K78" i="5"/>
  <c r="G75" i="5"/>
  <c r="G42" i="5"/>
  <c r="S84" i="5"/>
  <c r="B80" i="5"/>
  <c r="B72" i="5"/>
  <c r="I84" i="5"/>
  <c r="Y72" i="5"/>
  <c r="G76" i="5"/>
  <c r="G81" i="5"/>
  <c r="G77" i="5"/>
  <c r="AA75" i="5"/>
  <c r="Q78" i="5"/>
  <c r="AA78" i="5"/>
  <c r="T78" i="5"/>
  <c r="T72" i="5"/>
  <c r="Y42" i="5"/>
  <c r="I42" i="5"/>
  <c r="L42" i="5"/>
  <c r="AA84" i="5"/>
  <c r="W75" i="5"/>
  <c r="H36" i="5"/>
  <c r="M81" i="5"/>
  <c r="M80" i="5"/>
  <c r="M76" i="5"/>
  <c r="M74" i="5"/>
  <c r="M79" i="5"/>
  <c r="M69" i="5"/>
  <c r="M77" i="5"/>
  <c r="M73" i="5"/>
  <c r="M75" i="5"/>
  <c r="M82" i="5"/>
  <c r="M38" i="5"/>
  <c r="M34" i="5"/>
  <c r="M36" i="5"/>
  <c r="M33" i="5"/>
  <c r="M32" i="5"/>
  <c r="M31" i="5"/>
  <c r="M39" i="5"/>
  <c r="M27" i="5"/>
  <c r="M40" i="5"/>
  <c r="M37" i="5"/>
  <c r="M35" i="5"/>
  <c r="Q84" i="5"/>
  <c r="X40" i="5"/>
  <c r="X37" i="5"/>
  <c r="X27" i="5"/>
  <c r="X34" i="5"/>
  <c r="X32" i="5"/>
  <c r="X31" i="5"/>
  <c r="X30" i="5"/>
  <c r="X39" i="5"/>
  <c r="X38" i="5"/>
  <c r="X35" i="5"/>
  <c r="S82" i="5"/>
  <c r="S79" i="5"/>
  <c r="S77" i="5"/>
  <c r="S73" i="5"/>
  <c r="S80" i="5"/>
  <c r="S76" i="5"/>
  <c r="S74" i="5"/>
  <c r="S78" i="5"/>
  <c r="S81" i="5"/>
  <c r="S69" i="5"/>
  <c r="G36" i="5"/>
  <c r="M30" i="5"/>
  <c r="X36" i="5"/>
  <c r="K39" i="5"/>
  <c r="K38" i="5"/>
  <c r="K32" i="5"/>
  <c r="K31" i="5"/>
  <c r="K30" i="5"/>
  <c r="K27" i="5"/>
  <c r="K35" i="5"/>
  <c r="K34" i="5"/>
  <c r="K40" i="5"/>
  <c r="K37" i="5"/>
  <c r="AA39" i="5"/>
  <c r="AA38" i="5"/>
  <c r="AA37" i="5"/>
  <c r="AA32" i="5"/>
  <c r="AA40" i="5"/>
  <c r="AA31" i="5"/>
  <c r="AA30" i="5"/>
  <c r="AA27" i="5"/>
  <c r="AA35" i="5"/>
  <c r="AA34" i="5"/>
  <c r="AA33" i="5"/>
  <c r="Q38" i="5"/>
  <c r="Q37" i="5"/>
  <c r="Q34" i="5"/>
  <c r="Q40" i="5"/>
  <c r="Q27" i="5"/>
  <c r="Q39" i="5"/>
  <c r="Q36" i="5"/>
  <c r="Q32" i="5"/>
  <c r="Q31" i="5"/>
  <c r="Q35" i="5"/>
  <c r="E81" i="5"/>
  <c r="E80" i="5"/>
  <c r="E76" i="5"/>
  <c r="E74" i="5"/>
  <c r="E82" i="5"/>
  <c r="E69" i="5"/>
  <c r="E79" i="5"/>
  <c r="E73" i="5"/>
  <c r="E77" i="5"/>
  <c r="D60" i="5"/>
  <c r="U75" i="5"/>
  <c r="X82" i="5"/>
  <c r="X79" i="5"/>
  <c r="X77" i="5"/>
  <c r="X81" i="5"/>
  <c r="X80" i="5"/>
  <c r="X76" i="5"/>
  <c r="X74" i="5"/>
  <c r="X69" i="5"/>
  <c r="X73" i="5"/>
  <c r="P82" i="5"/>
  <c r="P79" i="5"/>
  <c r="P77" i="5"/>
  <c r="P81" i="5"/>
  <c r="P80" i="5"/>
  <c r="P76" i="5"/>
  <c r="P74" i="5"/>
  <c r="P73" i="5"/>
  <c r="P69" i="5"/>
  <c r="H82" i="5"/>
  <c r="H79" i="5"/>
  <c r="H77" i="5"/>
  <c r="H81" i="5"/>
  <c r="H80" i="5"/>
  <c r="H76" i="5"/>
  <c r="H74" i="5"/>
  <c r="H73" i="5"/>
  <c r="H69" i="5"/>
  <c r="P84" i="5"/>
  <c r="AB40" i="5"/>
  <c r="AB37" i="5"/>
  <c r="AB27" i="5"/>
  <c r="AB34" i="5"/>
  <c r="AB32" i="5"/>
  <c r="AB31" i="5"/>
  <c r="AB30" i="5"/>
  <c r="AB38" i="5"/>
  <c r="AB39" i="5"/>
  <c r="AB35" i="5"/>
  <c r="AA36" i="5"/>
  <c r="K33" i="5"/>
  <c r="P40" i="5"/>
  <c r="P37" i="5"/>
  <c r="P39" i="5"/>
  <c r="P38" i="5"/>
  <c r="P27" i="5"/>
  <c r="P32" i="5"/>
  <c r="P31" i="5"/>
  <c r="P36" i="5"/>
  <c r="P35" i="5"/>
  <c r="P34" i="5"/>
  <c r="O39" i="5"/>
  <c r="O40" i="5"/>
  <c r="O32" i="5"/>
  <c r="O38" i="5"/>
  <c r="O35" i="5"/>
  <c r="O34" i="5"/>
  <c r="O31" i="5"/>
  <c r="O27" i="5"/>
  <c r="O37" i="5"/>
  <c r="O30" i="5"/>
  <c r="V38" i="5"/>
  <c r="V37" i="5"/>
  <c r="V35" i="5"/>
  <c r="V31" i="5"/>
  <c r="V39" i="5"/>
  <c r="V27" i="5"/>
  <c r="V40" i="5"/>
  <c r="V34" i="5"/>
  <c r="V33" i="5"/>
  <c r="V32" i="5"/>
  <c r="V36" i="5"/>
  <c r="W84" i="5"/>
  <c r="M42" i="5"/>
  <c r="N35" i="5"/>
  <c r="N31" i="5"/>
  <c r="N40" i="5"/>
  <c r="N39" i="5"/>
  <c r="N37" i="5"/>
  <c r="N34" i="5"/>
  <c r="N27" i="5"/>
  <c r="N38" i="5"/>
  <c r="N33" i="5"/>
  <c r="N32" i="5"/>
  <c r="P42" i="5"/>
  <c r="L40" i="5"/>
  <c r="L37" i="5"/>
  <c r="L27" i="5"/>
  <c r="L39" i="5"/>
  <c r="L35" i="5"/>
  <c r="L34" i="5"/>
  <c r="L32" i="5"/>
  <c r="L31" i="5"/>
  <c r="L30" i="5"/>
  <c r="L38" i="5"/>
  <c r="G39" i="5"/>
  <c r="G32" i="5"/>
  <c r="G38" i="5"/>
  <c r="G37" i="5"/>
  <c r="G34" i="5"/>
  <c r="G40" i="5"/>
  <c r="G31" i="5"/>
  <c r="G30" i="5"/>
  <c r="G27" i="5"/>
  <c r="G35" i="5"/>
  <c r="S39" i="5"/>
  <c r="S32" i="5"/>
  <c r="S40" i="5"/>
  <c r="S37" i="5"/>
  <c r="S35" i="5"/>
  <c r="S33" i="5"/>
  <c r="S31" i="5"/>
  <c r="S30" i="5"/>
  <c r="S27" i="5"/>
  <c r="S34" i="5"/>
  <c r="S38" i="5"/>
  <c r="J42" i="5"/>
  <c r="V42" i="5"/>
  <c r="Y38" i="5"/>
  <c r="Y34" i="5"/>
  <c r="Y40" i="5"/>
  <c r="Y39" i="5"/>
  <c r="Y36" i="5"/>
  <c r="Y35" i="5"/>
  <c r="Y32" i="5"/>
  <c r="Y31" i="5"/>
  <c r="Y27" i="5"/>
  <c r="Y37" i="5"/>
  <c r="I38" i="5"/>
  <c r="I34" i="5"/>
  <c r="I40" i="5"/>
  <c r="I39" i="5"/>
  <c r="I37" i="5"/>
  <c r="I36" i="5"/>
  <c r="I35" i="5"/>
  <c r="I33" i="5"/>
  <c r="I32" i="5"/>
  <c r="I27" i="5"/>
  <c r="I31" i="5"/>
  <c r="M78" i="5"/>
  <c r="E78" i="5"/>
  <c r="Y81" i="5"/>
  <c r="Y80" i="5"/>
  <c r="Y76" i="5"/>
  <c r="Y74" i="5"/>
  <c r="Y73" i="5"/>
  <c r="Y69" i="5"/>
  <c r="Y79" i="5"/>
  <c r="Y75" i="5"/>
  <c r="Y82" i="5"/>
  <c r="Y77" i="5"/>
  <c r="Q81" i="5"/>
  <c r="Q80" i="5"/>
  <c r="Q76" i="5"/>
  <c r="Q74" i="5"/>
  <c r="Q77" i="5"/>
  <c r="Q73" i="5"/>
  <c r="Q69" i="5"/>
  <c r="Q75" i="5"/>
  <c r="Q79" i="5"/>
  <c r="Q82" i="5"/>
  <c r="I81" i="5"/>
  <c r="I80" i="5"/>
  <c r="I76" i="5"/>
  <c r="I74" i="5"/>
  <c r="I73" i="5"/>
  <c r="I69" i="5"/>
  <c r="I82" i="5"/>
  <c r="I77" i="5"/>
  <c r="I75" i="5"/>
  <c r="I79" i="5"/>
  <c r="AB82" i="5"/>
  <c r="AB79" i="5"/>
  <c r="AB77" i="5"/>
  <c r="AB73" i="5"/>
  <c r="AB81" i="5"/>
  <c r="AB80" i="5"/>
  <c r="AB76" i="5"/>
  <c r="AB74" i="5"/>
  <c r="AB69" i="5"/>
  <c r="T82" i="5"/>
  <c r="T79" i="5"/>
  <c r="T77" i="5"/>
  <c r="T81" i="5"/>
  <c r="T80" i="5"/>
  <c r="T76" i="5"/>
  <c r="T74" i="5"/>
  <c r="T73" i="5"/>
  <c r="T69" i="5"/>
  <c r="L82" i="5"/>
  <c r="L79" i="5"/>
  <c r="L77" i="5"/>
  <c r="L81" i="5"/>
  <c r="L80" i="5"/>
  <c r="L76" i="5"/>
  <c r="L74" i="5"/>
  <c r="L69" i="5"/>
  <c r="L73" i="5"/>
  <c r="AB84" i="5"/>
  <c r="T84" i="5"/>
  <c r="L84" i="5"/>
  <c r="T40" i="5"/>
  <c r="T37" i="5"/>
  <c r="T27" i="5"/>
  <c r="T39" i="5"/>
  <c r="T35" i="5"/>
  <c r="T34" i="5"/>
  <c r="T38" i="5"/>
  <c r="T32" i="5"/>
  <c r="T30" i="5"/>
  <c r="T31" i="5"/>
  <c r="S36" i="5"/>
  <c r="X33" i="5"/>
  <c r="AB33" i="5"/>
  <c r="I30" i="5"/>
  <c r="T36" i="5"/>
  <c r="N36" i="5"/>
  <c r="U81" i="5"/>
  <c r="U80" i="5"/>
  <c r="U76" i="5"/>
  <c r="U74" i="5"/>
  <c r="U82" i="5"/>
  <c r="U69" i="5"/>
  <c r="U79" i="5"/>
  <c r="U73" i="5"/>
  <c r="U77" i="5"/>
  <c r="H84" i="5"/>
  <c r="K36" i="5"/>
  <c r="W82" i="5"/>
  <c r="W79" i="5"/>
  <c r="W77" i="5"/>
  <c r="W73" i="5"/>
  <c r="W80" i="5"/>
  <c r="W69" i="5"/>
  <c r="W74" i="5"/>
  <c r="W81" i="5"/>
  <c r="W76" i="5"/>
  <c r="Q30" i="5"/>
  <c r="AB36" i="5"/>
  <c r="Q42" i="5"/>
  <c r="F38" i="5"/>
  <c r="F35" i="5"/>
  <c r="F31" i="5"/>
  <c r="F40" i="5"/>
  <c r="F27" i="5"/>
  <c r="F36" i="5"/>
  <c r="F34" i="5"/>
  <c r="F33" i="5"/>
  <c r="F32" i="5"/>
  <c r="F39" i="5"/>
  <c r="F37" i="5"/>
  <c r="W39" i="5"/>
  <c r="W32" i="5"/>
  <c r="W38" i="5"/>
  <c r="W40" i="5"/>
  <c r="W35" i="5"/>
  <c r="W33" i="5"/>
  <c r="W37" i="5"/>
  <c r="W31" i="5"/>
  <c r="W30" i="5"/>
  <c r="W27" i="5"/>
  <c r="W34" i="5"/>
  <c r="O42" i="5"/>
  <c r="J40" i="5"/>
  <c r="J39" i="5"/>
  <c r="J35" i="5"/>
  <c r="J31" i="5"/>
  <c r="J34" i="5"/>
  <c r="J32" i="5"/>
  <c r="J38" i="5"/>
  <c r="J37" i="5"/>
  <c r="J36" i="5"/>
  <c r="J27" i="5"/>
  <c r="H40" i="5"/>
  <c r="H37" i="5"/>
  <c r="H27" i="5"/>
  <c r="H38" i="5"/>
  <c r="H39" i="5"/>
  <c r="H35" i="5"/>
  <c r="H32" i="5"/>
  <c r="H31" i="5"/>
  <c r="H30" i="5"/>
  <c r="H34" i="5"/>
  <c r="AB42" i="5"/>
  <c r="R35" i="5"/>
  <c r="R31" i="5"/>
  <c r="R37" i="5"/>
  <c r="R34" i="5"/>
  <c r="R33" i="5"/>
  <c r="R32" i="5"/>
  <c r="R40" i="5"/>
  <c r="R38" i="5"/>
  <c r="R30" i="5"/>
  <c r="R27" i="5"/>
  <c r="R39" i="5"/>
  <c r="R36" i="5"/>
  <c r="F42" i="5"/>
  <c r="Z40" i="5"/>
  <c r="Z39" i="5"/>
  <c r="Z35" i="5"/>
  <c r="Z31" i="5"/>
  <c r="Z34" i="5"/>
  <c r="Z33" i="5"/>
  <c r="Z32" i="5"/>
  <c r="Z38" i="5"/>
  <c r="Z36" i="5"/>
  <c r="Z37" i="5"/>
  <c r="Z27" i="5"/>
  <c r="R42" i="5"/>
  <c r="U38" i="5"/>
  <c r="U40" i="5"/>
  <c r="U39" i="5"/>
  <c r="U34" i="5"/>
  <c r="U37" i="5"/>
  <c r="U32" i="5"/>
  <c r="U31" i="5"/>
  <c r="U27" i="5"/>
  <c r="U36" i="5"/>
  <c r="U35" i="5"/>
  <c r="E38" i="5"/>
  <c r="E40" i="5"/>
  <c r="E39" i="5"/>
  <c r="E34" i="5"/>
  <c r="E33" i="5"/>
  <c r="E32" i="5"/>
  <c r="E31" i="5"/>
  <c r="E27" i="5"/>
  <c r="E37" i="5"/>
  <c r="E36" i="5"/>
  <c r="E35" i="5"/>
  <c r="U84" i="5"/>
  <c r="M84" i="5"/>
  <c r="E84" i="5"/>
  <c r="U72" i="5"/>
  <c r="M72" i="5"/>
  <c r="E72" i="5"/>
  <c r="P78" i="5"/>
  <c r="X75" i="5"/>
  <c r="P75" i="5"/>
  <c r="H75" i="5"/>
  <c r="X72" i="5"/>
  <c r="P72" i="5"/>
  <c r="H72" i="5"/>
  <c r="AA82" i="5"/>
  <c r="AA79" i="5"/>
  <c r="AA77" i="5"/>
  <c r="AA73" i="5"/>
  <c r="AA76" i="5"/>
  <c r="AA74" i="5"/>
  <c r="AA81" i="5"/>
  <c r="AA69" i="5"/>
  <c r="AA80" i="5"/>
  <c r="K82" i="5"/>
  <c r="K79" i="5"/>
  <c r="K77" i="5"/>
  <c r="K73" i="5"/>
  <c r="K76" i="5"/>
  <c r="K81" i="5"/>
  <c r="K69" i="5"/>
  <c r="K74" i="5"/>
  <c r="K80" i="5"/>
  <c r="Q33" i="5"/>
  <c r="O36" i="5"/>
  <c r="T33" i="5"/>
  <c r="W72" i="5"/>
  <c r="Y30" i="5"/>
  <c r="L36" i="5"/>
  <c r="Z30" i="5"/>
  <c r="F30" i="5"/>
  <c r="P30" i="5"/>
  <c r="J33" i="5"/>
  <c r="B28" i="5"/>
  <c r="B27" i="5"/>
  <c r="B40" i="5"/>
  <c r="B39" i="5"/>
  <c r="B38" i="5"/>
  <c r="B37" i="5"/>
  <c r="B36" i="5"/>
  <c r="B35" i="5"/>
  <c r="B34" i="5"/>
  <c r="B33" i="5"/>
  <c r="B32" i="5"/>
  <c r="B31" i="5"/>
  <c r="B42" i="5"/>
  <c r="AD1" i="6" l="1"/>
  <c r="Y27" i="1"/>
  <c r="AB39" i="1"/>
  <c r="AB38" i="1"/>
  <c r="AB32" i="1"/>
  <c r="AB30" i="1"/>
  <c r="AB33" i="1"/>
  <c r="AB31" i="1"/>
  <c r="AB37" i="1"/>
  <c r="AB28" i="1"/>
  <c r="AB40" i="1"/>
  <c r="AB29" i="1"/>
  <c r="AB36" i="1"/>
  <c r="AB34" i="1"/>
  <c r="AB35" i="1"/>
  <c r="AB42" i="1"/>
  <c r="X35" i="1"/>
  <c r="X38" i="1"/>
  <c r="X29" i="1"/>
  <c r="X42" i="1"/>
  <c r="X28" i="1"/>
  <c r="X33" i="1"/>
  <c r="X40" i="1"/>
  <c r="X32" i="1"/>
  <c r="X31" i="1"/>
  <c r="X36" i="1"/>
  <c r="X34" i="1"/>
  <c r="X39" i="1"/>
  <c r="X30" i="1"/>
  <c r="X37" i="1"/>
  <c r="V33" i="1"/>
  <c r="V34" i="1"/>
  <c r="V32" i="1"/>
  <c r="V30" i="1"/>
  <c r="V35" i="1"/>
  <c r="V40" i="1"/>
  <c r="V42" i="1"/>
  <c r="V37" i="1"/>
  <c r="V31" i="1"/>
  <c r="V38" i="1"/>
  <c r="V36" i="1"/>
  <c r="V39" i="1"/>
  <c r="V28" i="1"/>
  <c r="V29" i="1"/>
  <c r="W36" i="1"/>
  <c r="W39" i="1"/>
  <c r="W30" i="1"/>
  <c r="W28" i="1"/>
  <c r="W33" i="1"/>
  <c r="W40" i="1"/>
  <c r="W29" i="1"/>
  <c r="W32" i="1"/>
  <c r="W35" i="1"/>
  <c r="W31" i="1"/>
  <c r="W34" i="1"/>
  <c r="W38" i="1"/>
  <c r="W42" i="1"/>
  <c r="W37" i="1"/>
  <c r="Y28" i="1"/>
  <c r="Y39" i="1"/>
  <c r="Y35" i="1"/>
  <c r="Y37" i="1"/>
  <c r="Y42" i="1"/>
  <c r="Y32" i="1"/>
  <c r="Y30" i="1"/>
  <c r="Y33" i="1"/>
  <c r="Y31" i="1"/>
  <c r="Y38" i="1"/>
  <c r="Y34" i="1"/>
  <c r="Y40" i="1"/>
  <c r="Y29" i="1"/>
  <c r="Y36" i="1"/>
  <c r="Z37" i="1"/>
  <c r="Z28" i="1"/>
  <c r="Z40" i="1"/>
  <c r="Z32" i="1"/>
  <c r="Z35" i="1"/>
  <c r="Z42" i="1"/>
  <c r="Z36" i="1"/>
  <c r="Z39" i="1"/>
  <c r="Z31" i="1"/>
  <c r="Z29" i="1"/>
  <c r="Z30" i="1"/>
  <c r="Z33" i="1"/>
  <c r="Z38" i="1"/>
  <c r="Z34" i="1"/>
  <c r="X1" i="6"/>
  <c r="AA30" i="1"/>
  <c r="AA33" i="1"/>
  <c r="AA42" i="1"/>
  <c r="AA36" i="1"/>
  <c r="AA34" i="1"/>
  <c r="AA37" i="1"/>
  <c r="AA28" i="1"/>
  <c r="AA31" i="1"/>
  <c r="AA38" i="1"/>
  <c r="AA35" i="1"/>
  <c r="AA39" i="1"/>
  <c r="AA40" i="1"/>
  <c r="AA29" i="1"/>
  <c r="AA32" i="1"/>
  <c r="U30" i="1"/>
  <c r="U31" i="1"/>
  <c r="U33" i="1"/>
  <c r="U32" i="1"/>
  <c r="U36" i="1"/>
  <c r="U40" i="1"/>
  <c r="U37" i="1"/>
  <c r="U39" i="1"/>
  <c r="U42" i="1"/>
  <c r="U38" i="1"/>
  <c r="U35" i="1"/>
  <c r="U34" i="1"/>
  <c r="U29" i="1"/>
  <c r="U28" i="1"/>
  <c r="M36" i="1"/>
  <c r="M39" i="1"/>
  <c r="M29" i="1"/>
  <c r="M42" i="1"/>
  <c r="M35" i="1"/>
  <c r="M38" i="1"/>
  <c r="M37" i="1"/>
  <c r="M28" i="1"/>
  <c r="M31" i="1"/>
  <c r="M34" i="1"/>
  <c r="M32" i="1"/>
  <c r="M33" i="1"/>
  <c r="M40" i="1"/>
  <c r="M30" i="1"/>
  <c r="Q40" i="1"/>
  <c r="Q30" i="1"/>
  <c r="Q42" i="1"/>
  <c r="Q33" i="1"/>
  <c r="Q39" i="1"/>
  <c r="Q29" i="1"/>
  <c r="Q32" i="1"/>
  <c r="Q35" i="1"/>
  <c r="Q38" i="1"/>
  <c r="Q31" i="1"/>
  <c r="Q28" i="1"/>
  <c r="Q36" i="1"/>
  <c r="Q34" i="1"/>
  <c r="Q37" i="1"/>
  <c r="F28" i="1"/>
  <c r="F31" i="1"/>
  <c r="F34" i="1"/>
  <c r="F40" i="1"/>
  <c r="F30" i="1"/>
  <c r="F33" i="1"/>
  <c r="F32" i="1"/>
  <c r="F38" i="1"/>
  <c r="F37" i="1"/>
  <c r="F36" i="1"/>
  <c r="F39" i="1"/>
  <c r="F42" i="1"/>
  <c r="F29" i="1"/>
  <c r="F35" i="1"/>
  <c r="O30" i="1"/>
  <c r="O33" i="1"/>
  <c r="O36" i="1"/>
  <c r="O39" i="1"/>
  <c r="O42" i="1"/>
  <c r="O29" i="1"/>
  <c r="O32" i="1"/>
  <c r="O35" i="1"/>
  <c r="O38" i="1"/>
  <c r="O28" i="1"/>
  <c r="O31" i="1"/>
  <c r="O34" i="1"/>
  <c r="O37" i="1"/>
  <c r="O40" i="1"/>
  <c r="H35" i="1"/>
  <c r="H38" i="1"/>
  <c r="H28" i="1"/>
  <c r="H34" i="1"/>
  <c r="H37" i="1"/>
  <c r="H40" i="1"/>
  <c r="H30" i="1"/>
  <c r="H42" i="1"/>
  <c r="H33" i="1"/>
  <c r="H32" i="1"/>
  <c r="H36" i="1"/>
  <c r="H39" i="1"/>
  <c r="H31" i="1"/>
  <c r="H29" i="1"/>
  <c r="E28" i="1"/>
  <c r="E31" i="1"/>
  <c r="E34" i="1"/>
  <c r="E37" i="1"/>
  <c r="E30" i="1"/>
  <c r="E33" i="1"/>
  <c r="E36" i="1"/>
  <c r="E39" i="1"/>
  <c r="E42" i="1"/>
  <c r="E35" i="1"/>
  <c r="E29" i="1"/>
  <c r="E40" i="1"/>
  <c r="E32" i="1"/>
  <c r="E38" i="1"/>
  <c r="N33" i="1"/>
  <c r="N36" i="1"/>
  <c r="N39" i="1"/>
  <c r="N42" i="1"/>
  <c r="N32" i="1"/>
  <c r="N35" i="1"/>
  <c r="N38" i="1"/>
  <c r="N29" i="1"/>
  <c r="N28" i="1"/>
  <c r="N31" i="1"/>
  <c r="N40" i="1"/>
  <c r="N34" i="1"/>
  <c r="N37" i="1"/>
  <c r="N30" i="1"/>
  <c r="I32" i="1"/>
  <c r="I35" i="1"/>
  <c r="I38" i="1"/>
  <c r="I31" i="1"/>
  <c r="I34" i="1"/>
  <c r="I39" i="1"/>
  <c r="I37" i="1"/>
  <c r="I40" i="1"/>
  <c r="I42" i="1"/>
  <c r="I30" i="1"/>
  <c r="I33" i="1"/>
  <c r="I36" i="1"/>
  <c r="I29" i="1"/>
  <c r="I28" i="1"/>
  <c r="G38" i="1"/>
  <c r="G28" i="1"/>
  <c r="G31" i="1"/>
  <c r="G37" i="1"/>
  <c r="G40" i="1"/>
  <c r="G30" i="1"/>
  <c r="G35" i="1"/>
  <c r="G33" i="1"/>
  <c r="G36" i="1"/>
  <c r="G39" i="1"/>
  <c r="G42" i="1"/>
  <c r="G29" i="1"/>
  <c r="G34" i="1"/>
  <c r="G32" i="1"/>
  <c r="R42" i="1"/>
  <c r="R37" i="1"/>
  <c r="R40" i="1"/>
  <c r="R30" i="1"/>
  <c r="R36" i="1"/>
  <c r="R39" i="1"/>
  <c r="R29" i="1"/>
  <c r="R28" i="1"/>
  <c r="R32" i="1"/>
  <c r="R35" i="1"/>
  <c r="R38" i="1"/>
  <c r="R33" i="1"/>
  <c r="R31" i="1"/>
  <c r="R34" i="1"/>
  <c r="S34" i="1"/>
  <c r="S37" i="1"/>
  <c r="S40" i="1"/>
  <c r="S33" i="1"/>
  <c r="S36" i="1"/>
  <c r="S31" i="1"/>
  <c r="S39" i="1"/>
  <c r="S29" i="1"/>
  <c r="S32" i="1"/>
  <c r="S30" i="1"/>
  <c r="S35" i="1"/>
  <c r="S38" i="1"/>
  <c r="S28" i="1"/>
  <c r="S42" i="1"/>
  <c r="L39" i="1"/>
  <c r="L29" i="1"/>
  <c r="L35" i="1"/>
  <c r="L32" i="1"/>
  <c r="L38" i="1"/>
  <c r="L42" i="1"/>
  <c r="L28" i="1"/>
  <c r="L31" i="1"/>
  <c r="L40" i="1"/>
  <c r="L30" i="1"/>
  <c r="L34" i="1"/>
  <c r="L37" i="1"/>
  <c r="L33" i="1"/>
  <c r="L36" i="1"/>
  <c r="P30" i="1"/>
  <c r="P33" i="1"/>
  <c r="P42" i="1"/>
  <c r="P36" i="1"/>
  <c r="P29" i="1"/>
  <c r="P32" i="1"/>
  <c r="P35" i="1"/>
  <c r="P34" i="1"/>
  <c r="P38" i="1"/>
  <c r="P40" i="1"/>
  <c r="P28" i="1"/>
  <c r="P31" i="1"/>
  <c r="P37" i="1"/>
  <c r="P39" i="1"/>
  <c r="T31" i="1"/>
  <c r="T34" i="1"/>
  <c r="T37" i="1"/>
  <c r="T40" i="1"/>
  <c r="T30" i="1"/>
  <c r="T33" i="1"/>
  <c r="T36" i="1"/>
  <c r="T39" i="1"/>
  <c r="T29" i="1"/>
  <c r="T38" i="1"/>
  <c r="T32" i="1"/>
  <c r="T35" i="1"/>
  <c r="T42" i="1"/>
  <c r="T28" i="1"/>
  <c r="J29" i="1"/>
  <c r="J32" i="1"/>
  <c r="J35" i="1"/>
  <c r="J38" i="1"/>
  <c r="J28" i="1"/>
  <c r="J31" i="1"/>
  <c r="J36" i="1"/>
  <c r="J34" i="1"/>
  <c r="J42" i="1"/>
  <c r="J37" i="1"/>
  <c r="J40" i="1"/>
  <c r="J30" i="1"/>
  <c r="J33" i="1"/>
  <c r="J39" i="1"/>
  <c r="K29" i="1"/>
  <c r="K32" i="1"/>
  <c r="K35" i="1"/>
  <c r="K38" i="1"/>
  <c r="K28" i="1"/>
  <c r="K33" i="1"/>
  <c r="K42" i="1"/>
  <c r="K31" i="1"/>
  <c r="K34" i="1"/>
  <c r="K37" i="1"/>
  <c r="K40" i="1"/>
  <c r="K30" i="1"/>
  <c r="K36" i="1"/>
  <c r="K39" i="1"/>
  <c r="B31" i="1"/>
  <c r="B39" i="1"/>
  <c r="B29" i="1"/>
  <c r="B33" i="1"/>
  <c r="B37" i="1"/>
  <c r="B34" i="1"/>
  <c r="B42" i="1"/>
  <c r="B36" i="1"/>
  <c r="B40" i="1"/>
  <c r="B28" i="1"/>
  <c r="B32" i="1"/>
  <c r="B35" i="1"/>
  <c r="B30" i="1"/>
  <c r="B38" i="1"/>
  <c r="R4" i="7"/>
  <c r="I6" i="7"/>
  <c r="V3" i="7"/>
  <c r="I1" i="6"/>
  <c r="P27" i="1"/>
  <c r="G5" i="7"/>
  <c r="H6" i="7"/>
  <c r="H4" i="7"/>
  <c r="H5" i="7"/>
  <c r="U4" i="7"/>
  <c r="U5" i="7"/>
  <c r="Q3" i="7"/>
  <c r="L27" i="1"/>
  <c r="H3" i="7"/>
  <c r="K1" i="6"/>
  <c r="H1" i="6"/>
  <c r="C3" i="7"/>
  <c r="U3" i="7"/>
  <c r="U6" i="7"/>
  <c r="AB27" i="1"/>
  <c r="Q4" i="7"/>
  <c r="B6" i="7"/>
  <c r="B5" i="7"/>
  <c r="D6" i="7"/>
  <c r="D4" i="7"/>
  <c r="U27" i="1"/>
  <c r="AA27" i="1"/>
  <c r="E3" i="7"/>
  <c r="D3" i="7"/>
  <c r="A6" i="7"/>
  <c r="R6" i="7"/>
  <c r="Q6" i="7"/>
  <c r="Q5" i="7"/>
  <c r="A4" i="7"/>
  <c r="J1" i="6"/>
  <c r="A5" i="7"/>
  <c r="K27" i="1"/>
  <c r="R5" i="7"/>
  <c r="R3" i="7"/>
  <c r="H27" i="1"/>
  <c r="E1" i="6"/>
  <c r="E4" i="7"/>
  <c r="O27" i="1"/>
  <c r="E6" i="7"/>
  <c r="AC71" i="5"/>
  <c r="I27" i="1"/>
  <c r="E5" i="7"/>
  <c r="J27" i="1"/>
  <c r="A3" i="7"/>
  <c r="W4" i="7"/>
  <c r="W3" i="7"/>
  <c r="W5" i="7"/>
  <c r="W6" i="7"/>
  <c r="G6" i="7"/>
  <c r="V6" i="7"/>
  <c r="G4" i="7"/>
  <c r="AD71" i="5"/>
  <c r="Z1" i="6"/>
  <c r="G27" i="1"/>
  <c r="G3" i="7"/>
  <c r="G1" i="6"/>
  <c r="AC82" i="5"/>
  <c r="K4" i="7"/>
  <c r="I4" i="7"/>
  <c r="B4" i="7"/>
  <c r="L1" i="6"/>
  <c r="S5" i="7"/>
  <c r="D5" i="7"/>
  <c r="S4" i="7"/>
  <c r="M27" i="1"/>
  <c r="V27" i="1"/>
  <c r="C6" i="7"/>
  <c r="I5" i="7"/>
  <c r="U1" i="6"/>
  <c r="F27" i="1"/>
  <c r="C5" i="7"/>
  <c r="N1" i="6"/>
  <c r="C4" i="7"/>
  <c r="K6" i="7"/>
  <c r="F1" i="6"/>
  <c r="I3" i="7"/>
  <c r="K3" i="7"/>
  <c r="J6" i="7"/>
  <c r="K5" i="7"/>
  <c r="T3" i="7"/>
  <c r="T6" i="7"/>
  <c r="T5" i="7"/>
  <c r="T4" i="7"/>
  <c r="N27" i="1"/>
  <c r="B3" i="7"/>
  <c r="Z27" i="1"/>
  <c r="O1" i="6"/>
  <c r="J3" i="7"/>
  <c r="Y1" i="6"/>
  <c r="AA1" i="6"/>
  <c r="J5" i="7"/>
  <c r="X27" i="1"/>
  <c r="J4" i="7"/>
  <c r="M1" i="6"/>
  <c r="F6" i="7"/>
  <c r="L6" i="7"/>
  <c r="S6" i="7"/>
  <c r="V1" i="6"/>
  <c r="S3" i="7"/>
  <c r="B27" i="1"/>
  <c r="F4" i="7"/>
  <c r="L3" i="7"/>
  <c r="W1" i="6"/>
  <c r="A1" i="6"/>
  <c r="F3" i="7"/>
  <c r="L5" i="7"/>
  <c r="V4" i="7"/>
  <c r="W27" i="1"/>
  <c r="F5" i="7"/>
  <c r="L4" i="7"/>
  <c r="V5" i="7"/>
  <c r="D1" i="6"/>
  <c r="S27" i="1"/>
  <c r="T27" i="1"/>
  <c r="P4" i="7"/>
  <c r="O3" i="7"/>
  <c r="P3" i="7"/>
  <c r="P5" i="7"/>
  <c r="P6" i="7"/>
  <c r="S1" i="6"/>
  <c r="R1" i="6"/>
  <c r="O6" i="7"/>
  <c r="O4" i="7"/>
  <c r="O5" i="7"/>
  <c r="N5" i="7"/>
  <c r="N4" i="7"/>
  <c r="N3" i="7"/>
  <c r="R27" i="1"/>
  <c r="N6" i="7"/>
  <c r="Q1" i="6"/>
  <c r="Q27" i="1"/>
  <c r="M6" i="7"/>
  <c r="E27" i="1"/>
  <c r="M5" i="7"/>
  <c r="AD39" i="5"/>
  <c r="C77" i="5"/>
  <c r="D64" i="5"/>
  <c r="M3" i="7"/>
  <c r="M4" i="7"/>
  <c r="P1" i="6"/>
  <c r="AB5" i="6"/>
  <c r="AD5" i="6"/>
  <c r="AC5" i="6"/>
  <c r="AC80" i="5"/>
  <c r="AD73" i="5"/>
  <c r="AD82" i="5"/>
  <c r="AD78" i="5"/>
  <c r="AD77" i="5"/>
  <c r="AD80" i="5"/>
  <c r="AD79" i="5"/>
  <c r="AD69" i="5"/>
  <c r="AD76" i="5"/>
  <c r="AD72" i="5"/>
  <c r="AD74" i="5"/>
  <c r="AD75" i="5"/>
  <c r="AD81" i="5"/>
  <c r="AC77" i="5"/>
  <c r="AC72" i="5"/>
  <c r="AC74" i="5"/>
  <c r="AC75" i="5"/>
  <c r="AC73" i="5"/>
  <c r="AC84" i="5"/>
  <c r="AC76" i="5"/>
  <c r="AC81" i="5"/>
  <c r="AC79" i="5"/>
  <c r="AC78" i="5"/>
  <c r="AD30" i="2"/>
  <c r="AD41" i="2"/>
  <c r="AD40" i="2"/>
  <c r="AD32" i="2"/>
  <c r="AD39" i="2"/>
  <c r="AD37" i="2"/>
  <c r="AD38" i="2"/>
  <c r="AD28" i="2"/>
  <c r="AD36" i="2"/>
  <c r="AD29" i="2"/>
  <c r="AD31" i="2"/>
  <c r="AD33" i="2"/>
  <c r="AD35" i="2"/>
  <c r="AD27" i="2"/>
  <c r="AC41" i="2"/>
  <c r="AC29" i="2"/>
  <c r="AC35" i="2"/>
  <c r="AC31" i="2"/>
  <c r="AC36" i="2"/>
  <c r="AC28" i="2"/>
  <c r="AC32" i="2"/>
  <c r="AC37" i="2"/>
  <c r="AC33" i="2"/>
  <c r="AC38" i="2"/>
  <c r="AC39" i="2"/>
  <c r="AC40" i="2"/>
  <c r="C79" i="5"/>
  <c r="C80" i="5"/>
  <c r="C75" i="5"/>
  <c r="C74" i="5"/>
  <c r="C81" i="5"/>
  <c r="C72" i="5"/>
  <c r="C69" i="5"/>
  <c r="C76" i="5"/>
  <c r="C78" i="5"/>
  <c r="C73" i="5"/>
  <c r="AD84" i="5"/>
  <c r="AE1" i="6" l="1"/>
  <c r="AD29" i="5"/>
  <c r="AC36" i="1"/>
  <c r="AC39" i="1"/>
  <c r="AC29" i="1"/>
  <c r="AC42" i="1"/>
  <c r="AC35" i="1"/>
  <c r="AC38" i="1"/>
  <c r="AC32" i="1"/>
  <c r="AC28" i="1"/>
  <c r="AC37" i="1"/>
  <c r="AC31" i="1"/>
  <c r="AC34" i="1"/>
  <c r="AC40" i="1"/>
  <c r="AC33" i="1"/>
  <c r="AC30" i="1"/>
  <c r="AD33" i="1"/>
  <c r="AD36" i="1"/>
  <c r="AD39" i="1"/>
  <c r="AD29" i="1"/>
  <c r="AD42" i="1"/>
  <c r="AD32" i="1"/>
  <c r="AD35" i="1"/>
  <c r="AD38" i="1"/>
  <c r="AD40" i="1"/>
  <c r="AD28" i="1"/>
  <c r="AD31" i="1"/>
  <c r="AD34" i="1"/>
  <c r="AD37" i="1"/>
  <c r="AD30" i="1"/>
  <c r="AB1" i="6"/>
  <c r="AC27" i="1"/>
  <c r="AC1" i="6"/>
  <c r="AD27" i="1"/>
  <c r="AE5" i="6"/>
  <c r="AC42" i="5" l="1"/>
  <c r="AD36" i="5"/>
  <c r="AD42" i="5"/>
  <c r="AD40" i="5"/>
  <c r="AD37" i="5"/>
  <c r="AD27" i="5"/>
  <c r="AD35" i="5"/>
  <c r="AD38" i="5"/>
  <c r="AD31" i="5"/>
  <c r="AD32" i="5"/>
  <c r="AD34" i="5"/>
  <c r="AD33" i="5"/>
  <c r="AD30" i="5"/>
  <c r="AC37" i="5"/>
  <c r="AC35" i="5"/>
  <c r="AC31" i="5"/>
  <c r="AC40" i="5"/>
  <c r="AC38" i="5"/>
  <c r="AC34" i="5"/>
  <c r="AC27" i="5"/>
  <c r="AC32" i="5"/>
  <c r="AC33" i="5"/>
  <c r="AC30" i="5"/>
  <c r="AC39" i="5"/>
  <c r="AC36" i="5"/>
  <c r="C20" i="1"/>
  <c r="C9" i="1" l="1"/>
  <c r="D9" i="1" l="1"/>
  <c r="C19" i="1"/>
  <c r="D19" i="1" s="1"/>
  <c r="C16" i="1"/>
  <c r="D16" i="1" s="1"/>
  <c r="C15" i="1"/>
  <c r="D15" i="1" s="1"/>
  <c r="D16" i="5" l="1"/>
  <c r="D19" i="5"/>
  <c r="C14" i="1"/>
  <c r="D14" i="1" s="1"/>
  <c r="D15" i="5"/>
  <c r="D14" i="5" l="1"/>
  <c r="T35" i="4" l="1"/>
  <c r="U35" i="4"/>
  <c r="V35" i="4"/>
  <c r="W35" i="4"/>
  <c r="X35" i="4"/>
  <c r="Y35" i="4"/>
  <c r="Z35" i="4"/>
  <c r="AD68" i="5"/>
  <c r="AC68" i="5"/>
  <c r="AB68" i="5"/>
  <c r="AA68" i="5"/>
  <c r="Z68" i="5"/>
  <c r="Y68" i="5"/>
  <c r="X68" i="5"/>
  <c r="W68" i="5"/>
  <c r="V68" i="5"/>
  <c r="U68" i="5"/>
  <c r="T68" i="5"/>
  <c r="S68" i="5"/>
  <c r="R68" i="5"/>
  <c r="Q68" i="5"/>
  <c r="P68" i="5"/>
  <c r="O68" i="5"/>
  <c r="N68" i="5"/>
  <c r="M68" i="5"/>
  <c r="L68" i="5"/>
  <c r="K68" i="5"/>
  <c r="J68" i="5"/>
  <c r="I68" i="5"/>
  <c r="H68" i="5"/>
  <c r="G68" i="5"/>
  <c r="F68" i="5"/>
  <c r="E68" i="5"/>
  <c r="C68" i="5"/>
  <c r="B68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C26" i="5"/>
  <c r="B26" i="5"/>
  <c r="AD35" i="4"/>
  <c r="AC35" i="4"/>
  <c r="AB35" i="4"/>
  <c r="AA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C35" i="4"/>
  <c r="B35" i="4"/>
  <c r="AB18" i="3"/>
  <c r="AA18" i="3"/>
  <c r="Z18" i="3"/>
  <c r="Y18" i="3"/>
  <c r="P18" i="3"/>
  <c r="O18" i="3"/>
  <c r="N18" i="3"/>
  <c r="M18" i="3"/>
  <c r="L18" i="3"/>
  <c r="K18" i="3"/>
  <c r="J18" i="3"/>
  <c r="I18" i="3"/>
  <c r="H18" i="3"/>
  <c r="G18" i="3"/>
  <c r="F18" i="3"/>
  <c r="E18" i="3"/>
  <c r="C18" i="3"/>
  <c r="B18" i="3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C26" i="2"/>
  <c r="B26" i="2"/>
  <c r="AB19" i="3" l="1"/>
  <c r="Z19" i="3"/>
  <c r="AA19" i="3"/>
  <c r="AA70" i="5"/>
  <c r="AA28" i="5"/>
  <c r="Z70" i="5"/>
  <c r="Z28" i="5"/>
  <c r="AB70" i="5"/>
  <c r="AB28" i="5"/>
  <c r="Y70" i="5"/>
  <c r="Y28" i="5"/>
  <c r="Y19" i="3"/>
  <c r="AB51" i="4" l="1"/>
  <c r="AA51" i="4"/>
  <c r="AA41" i="4"/>
  <c r="AB36" i="4"/>
  <c r="Z40" i="4"/>
  <c r="Z37" i="4"/>
  <c r="Z38" i="4"/>
  <c r="Z39" i="4"/>
  <c r="Z36" i="4"/>
  <c r="Y51" i="4"/>
  <c r="Y39" i="4"/>
  <c r="Y40" i="4"/>
  <c r="Y38" i="4"/>
  <c r="Y37" i="4"/>
  <c r="Y36" i="4"/>
  <c r="Y46" i="4"/>
  <c r="Z59" i="4"/>
  <c r="Z57" i="4"/>
  <c r="Z55" i="4"/>
  <c r="Z53" i="4"/>
  <c r="Z60" i="4"/>
  <c r="Z58" i="4"/>
  <c r="Z56" i="4"/>
  <c r="Z54" i="4"/>
  <c r="Z52" i="4"/>
  <c r="Z50" i="4"/>
  <c r="Z49" i="4"/>
  <c r="Z47" i="4"/>
  <c r="Z45" i="4"/>
  <c r="Z43" i="4"/>
  <c r="Z48" i="4"/>
  <c r="Z44" i="4"/>
  <c r="Z42" i="4"/>
  <c r="AB60" i="4"/>
  <c r="AB58" i="4"/>
  <c r="AB56" i="4"/>
  <c r="AB54" i="4"/>
  <c r="AB52" i="4"/>
  <c r="AB50" i="4"/>
  <c r="AB59" i="4"/>
  <c r="AB57" i="4"/>
  <c r="AB55" i="4"/>
  <c r="AB53" i="4"/>
  <c r="AB48" i="4"/>
  <c r="AB44" i="4"/>
  <c r="AB42" i="4"/>
  <c r="AB40" i="4"/>
  <c r="AB38" i="4"/>
  <c r="AB47" i="4"/>
  <c r="AB43" i="4"/>
  <c r="AB39" i="4"/>
  <c r="AB49" i="4"/>
  <c r="AB45" i="4"/>
  <c r="AB37" i="4"/>
  <c r="AA46" i="4"/>
  <c r="AA36" i="4"/>
  <c r="Y56" i="4"/>
  <c r="Y52" i="4"/>
  <c r="Y50" i="4"/>
  <c r="Y59" i="4"/>
  <c r="Y53" i="4"/>
  <c r="Y48" i="4"/>
  <c r="Y44" i="4"/>
  <c r="Y42" i="4"/>
  <c r="Y47" i="4"/>
  <c r="Y43" i="4"/>
  <c r="Y49" i="4"/>
  <c r="Y45" i="4"/>
  <c r="AB41" i="4"/>
  <c r="Z41" i="4"/>
  <c r="AB46" i="4"/>
  <c r="Z46" i="4"/>
  <c r="Y41" i="4"/>
  <c r="Z51" i="4"/>
  <c r="AA59" i="4"/>
  <c r="AA57" i="4"/>
  <c r="AA55" i="4"/>
  <c r="AA53" i="4"/>
  <c r="AA60" i="4"/>
  <c r="AA58" i="4"/>
  <c r="AA56" i="4"/>
  <c r="AA54" i="4"/>
  <c r="AA52" i="4"/>
  <c r="AA50" i="4"/>
  <c r="AA49" i="4"/>
  <c r="AA47" i="4"/>
  <c r="AA45" i="4"/>
  <c r="AA43" i="4"/>
  <c r="AA39" i="4"/>
  <c r="AA37" i="4"/>
  <c r="AA42" i="4"/>
  <c r="AA38" i="4"/>
  <c r="AA48" i="4"/>
  <c r="AA44" i="4"/>
  <c r="AA40" i="4"/>
  <c r="T19" i="3"/>
  <c r="L19" i="3"/>
  <c r="S19" i="3"/>
  <c r="O19" i="3"/>
  <c r="K19" i="3"/>
  <c r="G19" i="3"/>
  <c r="N19" i="3"/>
  <c r="F19" i="3"/>
  <c r="R19" i="3"/>
  <c r="J19" i="3"/>
  <c r="Q19" i="3"/>
  <c r="M19" i="3"/>
  <c r="I19" i="3"/>
  <c r="E19" i="3"/>
  <c r="P19" i="3"/>
  <c r="H19" i="3"/>
  <c r="U19" i="3" l="1"/>
  <c r="V19" i="3"/>
  <c r="W19" i="3"/>
  <c r="X19" i="3"/>
  <c r="B19" i="3" l="1"/>
  <c r="B48" i="5" l="1"/>
  <c r="Q28" i="5" l="1"/>
  <c r="X28" i="5" l="1"/>
  <c r="U28" i="5"/>
  <c r="W70" i="5"/>
  <c r="V28" i="5"/>
  <c r="T70" i="5"/>
  <c r="X70" i="5"/>
  <c r="T28" i="5"/>
  <c r="V70" i="5"/>
  <c r="S70" i="5"/>
  <c r="S28" i="5"/>
  <c r="W28" i="5"/>
  <c r="U70" i="5"/>
  <c r="R70" i="5" l="1"/>
  <c r="R28" i="5"/>
  <c r="E28" i="5" l="1"/>
  <c r="C18" i="1"/>
  <c r="D18" i="1" s="1"/>
  <c r="C12" i="1"/>
  <c r="D12" i="1" s="1"/>
  <c r="C8" i="1" l="1"/>
  <c r="D8" i="5"/>
  <c r="C13" i="1"/>
  <c r="D13" i="1" s="1"/>
  <c r="D13" i="5"/>
  <c r="D8" i="1"/>
  <c r="D18" i="5"/>
  <c r="D12" i="5"/>
  <c r="K28" i="5"/>
  <c r="L28" i="5"/>
  <c r="I28" i="5"/>
  <c r="M28" i="5"/>
  <c r="G28" i="5"/>
  <c r="O28" i="5"/>
  <c r="H28" i="5"/>
  <c r="P28" i="5"/>
  <c r="F28" i="5"/>
  <c r="J28" i="5"/>
  <c r="N28" i="5"/>
  <c r="C17" i="1" l="1"/>
  <c r="D17" i="1" s="1"/>
  <c r="C11" i="1"/>
  <c r="D11" i="1" s="1"/>
  <c r="D17" i="5"/>
  <c r="D11" i="5"/>
  <c r="C23" i="1"/>
  <c r="D23" i="1" s="1"/>
  <c r="C29" i="5"/>
  <c r="AD28" i="5"/>
  <c r="C30" i="5" l="1"/>
  <c r="C21" i="1"/>
  <c r="B1" i="6"/>
  <c r="B5" i="6"/>
  <c r="C27" i="1"/>
  <c r="C42" i="5"/>
  <c r="C40" i="5"/>
  <c r="C39" i="5"/>
  <c r="C35" i="5"/>
  <c r="C34" i="5"/>
  <c r="C38" i="5"/>
  <c r="C33" i="5"/>
  <c r="C27" i="5"/>
  <c r="C31" i="5"/>
  <c r="C32" i="5"/>
  <c r="C37" i="5"/>
  <c r="C36" i="5"/>
  <c r="C28" i="5"/>
  <c r="B82" i="5"/>
  <c r="B84" i="5"/>
  <c r="C31" i="1" l="1"/>
  <c r="C34" i="1"/>
  <c r="C37" i="1"/>
  <c r="C40" i="1"/>
  <c r="C30" i="1"/>
  <c r="C33" i="1"/>
  <c r="C36" i="1"/>
  <c r="C39" i="1"/>
  <c r="C38" i="1"/>
  <c r="C29" i="1"/>
  <c r="C32" i="1"/>
  <c r="C35" i="1"/>
  <c r="C42" i="1"/>
  <c r="C28" i="1"/>
  <c r="D21" i="1"/>
  <c r="C1" i="6" s="1"/>
  <c r="E70" i="5"/>
  <c r="M70" i="5"/>
  <c r="Q70" i="5"/>
  <c r="F70" i="5"/>
  <c r="N70" i="5"/>
  <c r="G70" i="5"/>
  <c r="K70" i="5"/>
  <c r="O70" i="5"/>
  <c r="I70" i="5"/>
  <c r="J70" i="5"/>
  <c r="H70" i="5"/>
  <c r="L70" i="5"/>
  <c r="P70" i="5"/>
  <c r="C82" i="5" l="1"/>
  <c r="AD70" i="5"/>
  <c r="AC70" i="5"/>
  <c r="C70" i="5" l="1"/>
  <c r="C84" i="5"/>
  <c r="X38" i="4" l="1"/>
  <c r="X39" i="4"/>
  <c r="X37" i="4"/>
  <c r="X36" i="4"/>
  <c r="X40" i="4"/>
  <c r="X56" i="4"/>
  <c r="X50" i="4"/>
  <c r="X59" i="4"/>
  <c r="X53" i="4"/>
  <c r="X48" i="4"/>
  <c r="X44" i="4"/>
  <c r="X42" i="4"/>
  <c r="X49" i="4"/>
  <c r="X45" i="4"/>
  <c r="X47" i="4"/>
  <c r="X43" i="4"/>
  <c r="X41" i="4"/>
  <c r="X46" i="4"/>
  <c r="U39" i="4" l="1"/>
  <c r="U38" i="4"/>
  <c r="U37" i="4"/>
  <c r="U36" i="4"/>
  <c r="U40" i="4"/>
  <c r="V40" i="4"/>
  <c r="V37" i="4"/>
  <c r="V39" i="4"/>
  <c r="V36" i="4"/>
  <c r="V38" i="4"/>
  <c r="U56" i="4"/>
  <c r="U50" i="4"/>
  <c r="U59" i="4"/>
  <c r="U53" i="4"/>
  <c r="U48" i="4"/>
  <c r="U44" i="4"/>
  <c r="U42" i="4"/>
  <c r="U49" i="4"/>
  <c r="U45" i="4"/>
  <c r="U47" i="4"/>
  <c r="U43" i="4"/>
  <c r="U41" i="4"/>
  <c r="V59" i="4"/>
  <c r="V53" i="4"/>
  <c r="V56" i="4"/>
  <c r="V50" i="4"/>
  <c r="V49" i="4"/>
  <c r="V47" i="4"/>
  <c r="V45" i="4"/>
  <c r="V43" i="4"/>
  <c r="V42" i="4"/>
  <c r="V48" i="4"/>
  <c r="V44" i="4"/>
  <c r="V41" i="4"/>
  <c r="V46" i="4"/>
  <c r="U46" i="4"/>
  <c r="W37" i="4" l="1"/>
  <c r="W40" i="4"/>
  <c r="W39" i="4"/>
  <c r="W38" i="4"/>
  <c r="W36" i="4"/>
  <c r="W59" i="4"/>
  <c r="W53" i="4"/>
  <c r="W56" i="4"/>
  <c r="W50" i="4"/>
  <c r="W49" i="4"/>
  <c r="W47" i="4"/>
  <c r="W45" i="4"/>
  <c r="W43" i="4"/>
  <c r="W48" i="4"/>
  <c r="W44" i="4"/>
  <c r="W42" i="4"/>
  <c r="W41" i="4"/>
  <c r="W46" i="4"/>
  <c r="T38" i="4" l="1"/>
  <c r="T37" i="4"/>
  <c r="T36" i="4"/>
  <c r="T39" i="4"/>
  <c r="T40" i="4"/>
  <c r="T56" i="4"/>
  <c r="T50" i="4"/>
  <c r="T59" i="4"/>
  <c r="T53" i="4"/>
  <c r="T48" i="4"/>
  <c r="T44" i="4"/>
  <c r="T42" i="4"/>
  <c r="T47" i="4"/>
  <c r="T43" i="4"/>
  <c r="T49" i="4"/>
  <c r="T45" i="4"/>
  <c r="T41" i="4"/>
  <c r="T46" i="4"/>
  <c r="S59" i="4" l="1"/>
  <c r="S53" i="4"/>
  <c r="S56" i="4"/>
  <c r="S49" i="4"/>
  <c r="S47" i="4"/>
  <c r="S45" i="4"/>
  <c r="S43" i="4"/>
  <c r="S39" i="4"/>
  <c r="S37" i="4"/>
  <c r="S50" i="4"/>
  <c r="S42" i="4"/>
  <c r="S38" i="4"/>
  <c r="S48" i="4"/>
  <c r="S44" i="4"/>
  <c r="S40" i="4"/>
  <c r="S41" i="4"/>
  <c r="S36" i="4"/>
  <c r="S46" i="4"/>
  <c r="R46" i="4" l="1"/>
  <c r="R59" i="4"/>
  <c r="R53" i="4"/>
  <c r="R56" i="4"/>
  <c r="R50" i="4"/>
  <c r="R49" i="4"/>
  <c r="R47" i="4"/>
  <c r="R45" i="4"/>
  <c r="R43" i="4"/>
  <c r="R39" i="4"/>
  <c r="R37" i="4"/>
  <c r="R48" i="4"/>
  <c r="R44" i="4"/>
  <c r="R40" i="4"/>
  <c r="R42" i="4"/>
  <c r="R38" i="4"/>
  <c r="R41" i="4"/>
  <c r="R36" i="4"/>
  <c r="A4" i="6" l="1"/>
  <c r="Q56" i="4"/>
  <c r="Q50" i="4"/>
  <c r="Q59" i="4"/>
  <c r="Q53" i="4"/>
  <c r="Q48" i="4"/>
  <c r="Q44" i="4"/>
  <c r="Q42" i="4"/>
  <c r="Q40" i="4"/>
  <c r="Q38" i="4"/>
  <c r="Q47" i="4"/>
  <c r="Q43" i="4"/>
  <c r="Q39" i="4"/>
  <c r="Q49" i="4"/>
  <c r="Q45" i="4"/>
  <c r="Q37" i="4"/>
  <c r="Q41" i="4"/>
  <c r="Q36" i="4"/>
  <c r="Q46" i="4"/>
  <c r="B59" i="4" l="1"/>
  <c r="B57" i="4"/>
  <c r="B55" i="4"/>
  <c r="B53" i="4"/>
  <c r="B49" i="4"/>
  <c r="B47" i="4"/>
  <c r="B45" i="4"/>
  <c r="B43" i="4"/>
  <c r="B39" i="4"/>
  <c r="B37" i="4"/>
  <c r="B38" i="4"/>
  <c r="B60" i="4"/>
  <c r="B58" i="4"/>
  <c r="B56" i="4"/>
  <c r="B54" i="4"/>
  <c r="B52" i="4"/>
  <c r="B50" i="4"/>
  <c r="B48" i="4"/>
  <c r="B44" i="4"/>
  <c r="B42" i="4"/>
  <c r="B40" i="4"/>
  <c r="B36" i="4"/>
  <c r="B41" i="4"/>
  <c r="B51" i="4"/>
  <c r="B46" i="4"/>
  <c r="D9" i="3" l="1"/>
  <c r="D14" i="3"/>
  <c r="D15" i="3"/>
  <c r="D13" i="3"/>
  <c r="D11" i="3"/>
  <c r="D10" i="3"/>
  <c r="D8" i="3"/>
  <c r="D9" i="4"/>
  <c r="C19" i="3" l="1"/>
  <c r="B3" i="6"/>
  <c r="C23" i="3"/>
  <c r="C26" i="3"/>
  <c r="C24" i="3"/>
  <c r="C22" i="3"/>
  <c r="C20" i="3"/>
  <c r="C27" i="3"/>
  <c r="C25" i="3"/>
  <c r="C21" i="3"/>
  <c r="D12" i="2"/>
  <c r="D13" i="2"/>
  <c r="D16" i="2"/>
  <c r="D14" i="2"/>
  <c r="D17" i="2"/>
  <c r="D19" i="4"/>
  <c r="D28" i="4"/>
  <c r="D10" i="4"/>
  <c r="D15" i="4"/>
  <c r="D20" i="4"/>
  <c r="D25" i="4"/>
  <c r="D29" i="4"/>
  <c r="D14" i="4"/>
  <c r="D24" i="4"/>
  <c r="D11" i="4"/>
  <c r="D16" i="4"/>
  <c r="D21" i="4"/>
  <c r="D26" i="4"/>
  <c r="D30" i="4"/>
  <c r="D12" i="4"/>
  <c r="D17" i="4"/>
  <c r="D22" i="4"/>
  <c r="D27" i="4"/>
  <c r="D31" i="4"/>
  <c r="D10" i="2"/>
  <c r="L51" i="4"/>
  <c r="D16" i="3"/>
  <c r="C3" i="6" s="1"/>
  <c r="D12" i="3"/>
  <c r="D9" i="2"/>
  <c r="B4" i="6" l="1"/>
  <c r="D15" i="2"/>
  <c r="D11" i="2"/>
  <c r="F51" i="4"/>
  <c r="O51" i="4"/>
  <c r="N46" i="4"/>
  <c r="M51" i="4"/>
  <c r="J51" i="4"/>
  <c r="I46" i="4"/>
  <c r="H46" i="4"/>
  <c r="G46" i="4"/>
  <c r="I51" i="4"/>
  <c r="H51" i="4"/>
  <c r="G51" i="4"/>
  <c r="M46" i="4"/>
  <c r="J59" i="4"/>
  <c r="J57" i="4"/>
  <c r="J55" i="4"/>
  <c r="J53" i="4"/>
  <c r="J60" i="4"/>
  <c r="J58" i="4"/>
  <c r="J56" i="4"/>
  <c r="J54" i="4"/>
  <c r="J52" i="4"/>
  <c r="J50" i="4"/>
  <c r="J49" i="4"/>
  <c r="J47" i="4"/>
  <c r="J45" i="4"/>
  <c r="J43" i="4"/>
  <c r="J39" i="4"/>
  <c r="J37" i="4"/>
  <c r="J48" i="4"/>
  <c r="J44" i="4"/>
  <c r="J40" i="4"/>
  <c r="J42" i="4"/>
  <c r="J38" i="4"/>
  <c r="J41" i="4"/>
  <c r="J36" i="4"/>
  <c r="H60" i="4"/>
  <c r="H58" i="4"/>
  <c r="H56" i="4"/>
  <c r="H54" i="4"/>
  <c r="H52" i="4"/>
  <c r="H50" i="4"/>
  <c r="H59" i="4"/>
  <c r="H57" i="4"/>
  <c r="H55" i="4"/>
  <c r="H53" i="4"/>
  <c r="H48" i="4"/>
  <c r="H44" i="4"/>
  <c r="H42" i="4"/>
  <c r="H40" i="4"/>
  <c r="H38" i="4"/>
  <c r="H49" i="4"/>
  <c r="H45" i="4"/>
  <c r="H37" i="4"/>
  <c r="H47" i="4"/>
  <c r="H43" i="4"/>
  <c r="H39" i="4"/>
  <c r="H41" i="4"/>
  <c r="H36" i="4"/>
  <c r="P60" i="4"/>
  <c r="P58" i="4"/>
  <c r="P56" i="4"/>
  <c r="P54" i="4"/>
  <c r="P52" i="4"/>
  <c r="P50" i="4"/>
  <c r="P59" i="4"/>
  <c r="P57" i="4"/>
  <c r="P55" i="4"/>
  <c r="P53" i="4"/>
  <c r="P48" i="4"/>
  <c r="P44" i="4"/>
  <c r="P42" i="4"/>
  <c r="P40" i="4"/>
  <c r="P38" i="4"/>
  <c r="P49" i="4"/>
  <c r="P45" i="4"/>
  <c r="P37" i="4"/>
  <c r="P47" i="4"/>
  <c r="P43" i="4"/>
  <c r="P39" i="4"/>
  <c r="P41" i="4"/>
  <c r="P36" i="4"/>
  <c r="E60" i="4"/>
  <c r="E58" i="4"/>
  <c r="E56" i="4"/>
  <c r="E54" i="4"/>
  <c r="E52" i="4"/>
  <c r="E50" i="4"/>
  <c r="E59" i="4"/>
  <c r="E57" i="4"/>
  <c r="E55" i="4"/>
  <c r="E53" i="4"/>
  <c r="E48" i="4"/>
  <c r="E44" i="4"/>
  <c r="E42" i="4"/>
  <c r="E40" i="4"/>
  <c r="E38" i="4"/>
  <c r="E37" i="4"/>
  <c r="E49" i="4"/>
  <c r="E45" i="4"/>
  <c r="E47" i="4"/>
  <c r="E43" i="4"/>
  <c r="E39" i="4"/>
  <c r="E41" i="4"/>
  <c r="E36" i="4"/>
  <c r="E51" i="4"/>
  <c r="I60" i="4"/>
  <c r="I58" i="4"/>
  <c r="I56" i="4"/>
  <c r="I54" i="4"/>
  <c r="I52" i="4"/>
  <c r="I50" i="4"/>
  <c r="I59" i="4"/>
  <c r="I57" i="4"/>
  <c r="I55" i="4"/>
  <c r="I53" i="4"/>
  <c r="I48" i="4"/>
  <c r="I44" i="4"/>
  <c r="I42" i="4"/>
  <c r="I40" i="4"/>
  <c r="I38" i="4"/>
  <c r="I37" i="4"/>
  <c r="I47" i="4"/>
  <c r="I43" i="4"/>
  <c r="I39" i="4"/>
  <c r="I49" i="4"/>
  <c r="I45" i="4"/>
  <c r="I36" i="4"/>
  <c r="I41" i="4"/>
  <c r="O46" i="4"/>
  <c r="G59" i="4"/>
  <c r="G57" i="4"/>
  <c r="G55" i="4"/>
  <c r="G53" i="4"/>
  <c r="G60" i="4"/>
  <c r="G58" i="4"/>
  <c r="G56" i="4"/>
  <c r="G54" i="4"/>
  <c r="G52" i="4"/>
  <c r="G50" i="4"/>
  <c r="G49" i="4"/>
  <c r="G47" i="4"/>
  <c r="G45" i="4"/>
  <c r="G43" i="4"/>
  <c r="G39" i="4"/>
  <c r="G48" i="4"/>
  <c r="G44" i="4"/>
  <c r="G40" i="4"/>
  <c r="G37" i="4"/>
  <c r="G42" i="4"/>
  <c r="G38" i="4"/>
  <c r="G41" i="4"/>
  <c r="G36" i="4"/>
  <c r="P51" i="4"/>
  <c r="O59" i="4"/>
  <c r="O57" i="4"/>
  <c r="O55" i="4"/>
  <c r="O53" i="4"/>
  <c r="O60" i="4"/>
  <c r="O58" i="4"/>
  <c r="O56" i="4"/>
  <c r="O54" i="4"/>
  <c r="O52" i="4"/>
  <c r="O49" i="4"/>
  <c r="O47" i="4"/>
  <c r="O45" i="4"/>
  <c r="O43" i="4"/>
  <c r="O39" i="4"/>
  <c r="O37" i="4"/>
  <c r="O48" i="4"/>
  <c r="O44" i="4"/>
  <c r="O40" i="4"/>
  <c r="O50" i="4"/>
  <c r="O42" i="4"/>
  <c r="O38" i="4"/>
  <c r="O41" i="4"/>
  <c r="O36" i="4"/>
  <c r="F59" i="4"/>
  <c r="F57" i="4"/>
  <c r="F55" i="4"/>
  <c r="F53" i="4"/>
  <c r="F60" i="4"/>
  <c r="F58" i="4"/>
  <c r="F56" i="4"/>
  <c r="F54" i="4"/>
  <c r="F52" i="4"/>
  <c r="F50" i="4"/>
  <c r="F49" i="4"/>
  <c r="F47" i="4"/>
  <c r="F45" i="4"/>
  <c r="F43" i="4"/>
  <c r="F39" i="4"/>
  <c r="F42" i="4"/>
  <c r="F38" i="4"/>
  <c r="F48" i="4"/>
  <c r="F44" i="4"/>
  <c r="F40" i="4"/>
  <c r="F37" i="4"/>
  <c r="F41" i="4"/>
  <c r="F36" i="4"/>
  <c r="D18" i="4"/>
  <c r="N59" i="4"/>
  <c r="N57" i="4"/>
  <c r="N55" i="4"/>
  <c r="N53" i="4"/>
  <c r="N60" i="4"/>
  <c r="N58" i="4"/>
  <c r="N56" i="4"/>
  <c r="N54" i="4"/>
  <c r="N52" i="4"/>
  <c r="N50" i="4"/>
  <c r="N49" i="4"/>
  <c r="N47" i="4"/>
  <c r="N45" i="4"/>
  <c r="N43" i="4"/>
  <c r="N39" i="4"/>
  <c r="N37" i="4"/>
  <c r="N42" i="4"/>
  <c r="N38" i="4"/>
  <c r="N48" i="4"/>
  <c r="N44" i="4"/>
  <c r="N40" i="4"/>
  <c r="N41" i="4"/>
  <c r="N36" i="4"/>
  <c r="D8" i="4"/>
  <c r="D23" i="4"/>
  <c r="M60" i="4"/>
  <c r="M58" i="4"/>
  <c r="M56" i="4"/>
  <c r="M54" i="4"/>
  <c r="M52" i="4"/>
  <c r="M50" i="4"/>
  <c r="M59" i="4"/>
  <c r="M57" i="4"/>
  <c r="M55" i="4"/>
  <c r="M53" i="4"/>
  <c r="M48" i="4"/>
  <c r="M44" i="4"/>
  <c r="M42" i="4"/>
  <c r="M40" i="4"/>
  <c r="M38" i="4"/>
  <c r="M49" i="4"/>
  <c r="M45" i="4"/>
  <c r="M37" i="4"/>
  <c r="M47" i="4"/>
  <c r="M43" i="4"/>
  <c r="M39" i="4"/>
  <c r="M36" i="4"/>
  <c r="M41" i="4"/>
  <c r="L60" i="4"/>
  <c r="L58" i="4"/>
  <c r="L56" i="4"/>
  <c r="L54" i="4"/>
  <c r="L52" i="4"/>
  <c r="L50" i="4"/>
  <c r="L59" i="4"/>
  <c r="L57" i="4"/>
  <c r="L55" i="4"/>
  <c r="L53" i="4"/>
  <c r="L48" i="4"/>
  <c r="L44" i="4"/>
  <c r="L42" i="4"/>
  <c r="L40" i="4"/>
  <c r="L38" i="4"/>
  <c r="L47" i="4"/>
  <c r="L43" i="4"/>
  <c r="L39" i="4"/>
  <c r="L49" i="4"/>
  <c r="L45" i="4"/>
  <c r="L37" i="4"/>
  <c r="L41" i="4"/>
  <c r="L36" i="4"/>
  <c r="K59" i="4"/>
  <c r="K57" i="4"/>
  <c r="K55" i="4"/>
  <c r="K53" i="4"/>
  <c r="K60" i="4"/>
  <c r="K58" i="4"/>
  <c r="K56" i="4"/>
  <c r="K54" i="4"/>
  <c r="K52" i="4"/>
  <c r="K49" i="4"/>
  <c r="K47" i="4"/>
  <c r="K45" i="4"/>
  <c r="K43" i="4"/>
  <c r="K39" i="4"/>
  <c r="K50" i="4"/>
  <c r="K42" i="4"/>
  <c r="K38" i="4"/>
  <c r="K48" i="4"/>
  <c r="K44" i="4"/>
  <c r="K40" i="4"/>
  <c r="K37" i="4"/>
  <c r="K41" i="4"/>
  <c r="K36" i="4"/>
  <c r="P46" i="4"/>
  <c r="F46" i="4"/>
  <c r="L46" i="4"/>
  <c r="E46" i="4"/>
  <c r="J46" i="4"/>
  <c r="N51" i="4"/>
  <c r="K46" i="4"/>
  <c r="K51" i="4"/>
  <c r="AD46" i="4"/>
  <c r="D13" i="4"/>
  <c r="D32" i="4" l="1"/>
  <c r="C4" i="6" s="1"/>
  <c r="C38" i="2"/>
  <c r="B2" i="6"/>
  <c r="D22" i="2"/>
  <c r="C2" i="6" s="1"/>
  <c r="C35" i="2"/>
  <c r="C40" i="2"/>
  <c r="C39" i="2"/>
  <c r="C27" i="2"/>
  <c r="C37" i="2"/>
  <c r="C29" i="2"/>
  <c r="C30" i="2"/>
  <c r="C34" i="2"/>
  <c r="C28" i="2"/>
  <c r="C41" i="2"/>
  <c r="C31" i="2"/>
  <c r="C36" i="2"/>
  <c r="C32" i="2"/>
  <c r="C33" i="2"/>
  <c r="C46" i="4"/>
  <c r="AC41" i="4"/>
  <c r="AC46" i="4"/>
  <c r="AC49" i="4"/>
  <c r="AC52" i="4"/>
  <c r="AC44" i="4"/>
  <c r="AC50" i="4"/>
  <c r="AC51" i="4"/>
  <c r="AC36" i="4"/>
  <c r="AC58" i="4"/>
  <c r="AC56" i="4"/>
  <c r="AC48" i="4"/>
  <c r="AC43" i="4"/>
  <c r="AC59" i="4"/>
  <c r="AC47" i="4"/>
  <c r="AC42" i="4"/>
  <c r="AC55" i="4"/>
  <c r="AC39" i="4"/>
  <c r="AC45" i="4"/>
  <c r="AC53" i="4"/>
  <c r="AC57" i="4"/>
  <c r="AC38" i="4"/>
  <c r="AC54" i="4"/>
  <c r="AC60" i="4"/>
  <c r="C51" i="4"/>
  <c r="C41" i="4"/>
  <c r="AD60" i="4"/>
  <c r="AD38" i="4"/>
  <c r="AD57" i="4"/>
  <c r="AD54" i="4"/>
  <c r="AD50" i="4"/>
  <c r="AD42" i="4"/>
  <c r="AD39" i="4"/>
  <c r="AD58" i="4"/>
  <c r="AD47" i="4"/>
  <c r="AD43" i="4"/>
  <c r="AD55" i="4"/>
  <c r="AD48" i="4"/>
  <c r="AD44" i="4"/>
  <c r="AD40" i="4"/>
  <c r="AD59" i="4"/>
  <c r="AD52" i="4"/>
  <c r="AD53" i="4"/>
  <c r="AD49" i="4"/>
  <c r="AD45" i="4"/>
  <c r="AD37" i="4"/>
  <c r="AD56" i="4"/>
  <c r="AD36" i="4"/>
  <c r="AD41" i="4"/>
  <c r="C60" i="4"/>
  <c r="C37" i="4"/>
  <c r="C39" i="4"/>
  <c r="C49" i="4"/>
  <c r="C58" i="4"/>
  <c r="C45" i="4"/>
  <c r="C55" i="4"/>
  <c r="C47" i="4"/>
  <c r="C38" i="4"/>
  <c r="C57" i="4"/>
  <c r="C42" i="4"/>
  <c r="C56" i="4"/>
  <c r="C43" i="4"/>
  <c r="C53" i="4"/>
  <c r="C52" i="4"/>
  <c r="C44" i="4"/>
  <c r="C54" i="4"/>
  <c r="C40" i="4"/>
  <c r="C50" i="4"/>
  <c r="C59" i="4"/>
  <c r="C48" i="4"/>
  <c r="AD51" i="4"/>
  <c r="C36" i="4"/>
  <c r="D9" i="5"/>
  <c r="D21" i="5" l="1"/>
  <c r="C5" i="6" s="1"/>
</calcChain>
</file>

<file path=xl/sharedStrings.xml><?xml version="1.0" encoding="utf-8"?>
<sst xmlns="http://schemas.openxmlformats.org/spreadsheetml/2006/main" count="362" uniqueCount="110">
  <si>
    <t xml:space="preserve">ITALIA - </t>
  </si>
  <si>
    <t>Immatricolazioni autovetture per alimentazione / New car registrations by fuel</t>
  </si>
  <si>
    <t>DIESEL</t>
  </si>
  <si>
    <t>BENZINA/Petrol</t>
  </si>
  <si>
    <t>TOTALE</t>
  </si>
  <si>
    <t>ITALIA - Immatricolazioni autovetture per segmento / New car registrations by segment</t>
  </si>
  <si>
    <t>Lusso/Luxury</t>
  </si>
  <si>
    <t>Sportive/Sports</t>
  </si>
  <si>
    <t>Combi</t>
  </si>
  <si>
    <t>ITALIA - Immatricolazioni autovetture per modalità d'acquisto / New car registrations by owner</t>
  </si>
  <si>
    <t>Privati proprietari/Private owner</t>
  </si>
  <si>
    <t>ITALIA - Immatricolazioni autovetture per regioni / New car registrations by regions</t>
  </si>
  <si>
    <t>VALLE D'AOSTA</t>
  </si>
  <si>
    <t>PIEMONTE</t>
  </si>
  <si>
    <t>LOMBARDIA</t>
  </si>
  <si>
    <t>LIGURIA</t>
  </si>
  <si>
    <t>ITALIA NORD-OVEST</t>
  </si>
  <si>
    <t>FRIULI</t>
  </si>
  <si>
    <t>TRENTINO ALTO ADIGE</t>
  </si>
  <si>
    <t>VENETO</t>
  </si>
  <si>
    <t>EMILIA ROMAGNA</t>
  </si>
  <si>
    <t>ITALIA NORD-EST</t>
  </si>
  <si>
    <t>TOSCANA</t>
  </si>
  <si>
    <t>UMBRIA</t>
  </si>
  <si>
    <t>MARCHE</t>
  </si>
  <si>
    <t>LAZIO</t>
  </si>
  <si>
    <t>ITALIA CENTRO</t>
  </si>
  <si>
    <t>BASILICATA</t>
  </si>
  <si>
    <t>CAMPANIA</t>
  </si>
  <si>
    <t>MOLISE</t>
  </si>
  <si>
    <t>PUGLIA</t>
  </si>
  <si>
    <t>CALABRIA</t>
  </si>
  <si>
    <t>SICILIA</t>
  </si>
  <si>
    <t>SARDEGNA</t>
  </si>
  <si>
    <t>ITALIA SUD-ISOLE</t>
  </si>
  <si>
    <t xml:space="preserve">Elaborazioni dell'Area Studi e Statistiche di ANFIA su dati del Ministero delle Infrastrutture e dei Trasporti (Aut.Min D07161/H4), </t>
  </si>
  <si>
    <t>Immatricolazioni di Autovetture intestate ad Aziende* / New Business Car* registrations by fuel</t>
  </si>
  <si>
    <t>* Include Società, Taxi, Noleggio, Leasing Persone Fisiche, Leasing Persone Giuridiche, Enti Pubblici</t>
  </si>
  <si>
    <t>*Includes Business, Leasing, Taxi, Renting, Public Authorities</t>
  </si>
  <si>
    <t xml:space="preserve">ITALIA   - </t>
  </si>
  <si>
    <t>TOTALE ALIM. ALTERN.</t>
  </si>
  <si>
    <t xml:space="preserve"> Quota ALIM.ALTERN</t>
  </si>
  <si>
    <t>Immatricolazioni di Autovetture intestate a Privati / New Privates Car registrations by fuel</t>
  </si>
  <si>
    <t>Società (Business, Noleggio, Leasing, Taxi, Altro)</t>
  </si>
  <si>
    <t>- IBRIDA GE/Diesel-Electric</t>
  </si>
  <si>
    <t>Volumi</t>
  </si>
  <si>
    <t>Quote %</t>
  </si>
  <si>
    <t>-</t>
  </si>
  <si>
    <t>IDROGENO/Hydrogen</t>
  </si>
  <si>
    <t>- GPL/LPG</t>
  </si>
  <si>
    <t>- METANO/CNG</t>
  </si>
  <si>
    <t>GAS</t>
  </si>
  <si>
    <t>IBRIDE mild-full/Hev</t>
  </si>
  <si>
    <t>- IBRIDA BE/Petrol-Electric</t>
  </si>
  <si>
    <t>RICARICABILI/Rechargeable</t>
  </si>
  <si>
    <t>- PHEV/Plug-in Hybrid</t>
  </si>
  <si>
    <t>- ELETTRICA/Electric</t>
  </si>
  <si>
    <t>- Superutilitarie/Mini</t>
  </si>
  <si>
    <t>- Utilitarie/Small</t>
  </si>
  <si>
    <t>Segmenti A-B/A-B Segments</t>
  </si>
  <si>
    <t>Segmenti C-D-E/C-D-E Segments</t>
  </si>
  <si>
    <t>- Medio-inferiori/Low-Medium</t>
  </si>
  <si>
    <t>- Medie/Medium</t>
  </si>
  <si>
    <t>SUV</t>
  </si>
  <si>
    <t>Monovolumi-multispazio/MPV-multivan</t>
  </si>
  <si>
    <t>- SUV piccoli-compatti/small-compact SUV</t>
  </si>
  <si>
    <t>- SUV medi-grandi/mid-size-large SUV</t>
  </si>
  <si>
    <t>- Medio-superiori/Upper Medium</t>
  </si>
  <si>
    <t xml:space="preserve">- Leasing persone fisiche/Leasing private </t>
  </si>
  <si>
    <t>- Società proprietarie/Business</t>
  </si>
  <si>
    <t>- Leasing persone giuridiche/Leasing business</t>
  </si>
  <si>
    <t>- Noleggio/Renting</t>
  </si>
  <si>
    <t>- Taxi</t>
  </si>
  <si>
    <t>- Altri/Others</t>
  </si>
  <si>
    <t xml:space="preserve">Elaborazioni dell'Area Studi e Statistiche di ANFIA su dati del MinMinistero delle Infrastrutture e della Mobilità sostenibili (Aut.Min D07161/H4), </t>
  </si>
  <si>
    <t>Var % 22/21</t>
  </si>
  <si>
    <t>TOTALE 2022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</si>
  <si>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</si>
  <si>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</si>
  <si>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</si>
  <si>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</si>
  <si>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</si>
  <si>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</si>
  <si>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</si>
  <si>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</si>
  <si>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</si>
  <si>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</si>
  <si>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</si>
  <si>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</si>
  <si>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Var % 23/22</t>
  </si>
  <si>
    <t>BIODIESEL</t>
  </si>
  <si>
    <t>TOTALE 2023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</si>
  <si>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</si>
  <si>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</si>
  <si>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</si>
  <si>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</si>
  <si>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</si>
  <si>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</si>
  <si>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</si>
  <si>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</si>
  <si>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</si>
  <si>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</si>
  <si>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</si>
  <si>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</si>
  <si>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Var % 24/23</t>
  </si>
  <si>
    <t>ABRUZZO</t>
  </si>
  <si>
    <t>successive alla pubblicazione del comunicato stampa (Aggiornamento 02.04.2024)</t>
  </si>
  <si>
    <t>Gen-Mar 2023</t>
  </si>
  <si>
    <t>Gen-Mar 2024</t>
  </si>
  <si>
    <t>Var % mar 24/23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</si>
</sst>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###,###,###,##0"/>
    <numFmt numFmtId="165" formatCode="###,###,###,##0.0"/>
    <numFmt numFmtId="166" formatCode="0.0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#,##0.0"/>
  </numFmts>
  <fonts count="45" x14ac:knownFonts="1">
    <font>
      <sz val="11"/>
      <color theme="1"/>
      <name val="Calibri"/>
      <family val="2"/>
      <scheme val="minor"/>
    </font>
    <font>
      <b/>
      <sz val="12"/>
      <color indexed="62"/>
      <name val="Trebuchet MS"/>
      <family val="2"/>
    </font>
    <font>
      <sz val="12"/>
      <name val="Trebuchet MS"/>
      <family val="2"/>
    </font>
    <font>
      <i/>
      <sz val="12"/>
      <color indexed="62"/>
      <name val="Trebuchet MS"/>
      <family val="2"/>
    </font>
    <font>
      <b/>
      <sz val="9"/>
      <color indexed="62"/>
      <name val="Trebuchet MS"/>
      <family val="2"/>
    </font>
    <font>
      <sz val="10"/>
      <name val="Trebuchet MS"/>
      <family val="2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2"/>
      <color theme="3"/>
      <name val="Trebuchet MS"/>
      <family val="2"/>
    </font>
    <font>
      <sz val="12"/>
      <color theme="3"/>
      <name val="Trebuchet MS"/>
      <family val="2"/>
    </font>
    <font>
      <b/>
      <sz val="10"/>
      <color theme="3"/>
      <name val="Trebuchet MS"/>
      <family val="2"/>
    </font>
    <font>
      <sz val="11"/>
      <color theme="3"/>
      <name val="Calibri"/>
      <family val="2"/>
      <scheme val="minor"/>
    </font>
    <font>
      <sz val="11"/>
      <color theme="3"/>
      <name val="Trebuchet MS"/>
      <family val="2"/>
    </font>
    <font>
      <sz val="9"/>
      <color theme="3"/>
      <name val="Trebuchet MS"/>
      <family val="2"/>
    </font>
    <font>
      <sz val="10"/>
      <color theme="3"/>
      <name val="Trebuchet MS"/>
      <family val="2"/>
    </font>
    <font>
      <sz val="10"/>
      <color theme="1"/>
      <name val="Trebuchet MS"/>
      <family val="2"/>
    </font>
    <font>
      <b/>
      <sz val="9"/>
      <color theme="3"/>
      <name val="Trebuchet MS"/>
      <family val="2"/>
    </font>
    <font>
      <i/>
      <sz val="9"/>
      <color theme="3"/>
      <name val="Trebuchet MS"/>
      <family val="2"/>
    </font>
    <font>
      <i/>
      <sz val="10"/>
      <color theme="3"/>
      <name val="Trebuchet MS"/>
      <family val="2"/>
    </font>
    <font>
      <sz val="10"/>
      <color theme="3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indexed="62"/>
      <name val="Trebuchet MS"/>
      <family val="2"/>
    </font>
    <font>
      <b/>
      <sz val="12"/>
      <color theme="3"/>
      <name val="Trebuchet MS"/>
      <family val="2"/>
    </font>
    <font>
      <sz val="11"/>
      <color theme="1"/>
      <name val="Calibri"/>
      <family val="2"/>
      <scheme val="minor"/>
    </font>
    <font>
      <b/>
      <sz val="9"/>
      <color indexed="62"/>
      <name val="Trebuchet MS"/>
      <family val="2"/>
    </font>
    <font>
      <sz val="9"/>
      <color theme="3"/>
      <name val="Trebuchet MS"/>
      <family val="2"/>
    </font>
    <font>
      <sz val="10"/>
      <name val="Trebuchet MS"/>
      <family val="2"/>
    </font>
    <font>
      <b/>
      <i/>
      <sz val="9"/>
      <color indexed="62"/>
      <name val="Trebuchet MS"/>
      <family val="2"/>
    </font>
    <font>
      <b/>
      <sz val="9"/>
      <color theme="3"/>
      <name val="Trebuchet MS"/>
      <family val="2"/>
    </font>
    <font>
      <b/>
      <sz val="11"/>
      <color theme="3"/>
      <name val="Trebuchet MS"/>
      <family val="2"/>
    </font>
    <font>
      <b/>
      <sz val="11"/>
      <color theme="3"/>
      <name val="Trebuchet MS"/>
      <family val="2"/>
    </font>
    <font>
      <b/>
      <sz val="14"/>
      <color theme="3"/>
      <name val="Trebuchet MS"/>
      <family val="2"/>
    </font>
    <font>
      <sz val="10"/>
      <color rgb="FFFF0000"/>
      <name val="Trebuchet MS"/>
      <family val="2"/>
    </font>
    <font>
      <b/>
      <sz val="10"/>
      <color rgb="FFFF0000"/>
      <name val="Trebuchet MS"/>
      <family val="2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i/>
      <sz val="9"/>
      <color theme="3"/>
      <name val="Trebuchet MS"/>
      <family val="2"/>
    </font>
    <font>
      <b/>
      <i/>
      <sz val="10"/>
      <color theme="3"/>
      <name val="Trebuchet MS"/>
      <family val="2"/>
    </font>
    <font>
      <i/>
      <sz val="11"/>
      <color theme="3"/>
      <name val="Calibri"/>
      <family val="2"/>
      <scheme val="minor"/>
    </font>
    <font>
      <i/>
      <sz val="11"/>
      <color theme="1"/>
      <name val="Trebuchet MS"/>
      <family val="2"/>
    </font>
    <font>
      <i/>
      <sz val="10"/>
      <color rgb="FFFF0000"/>
      <name val="Trebuchet MS"/>
      <family val="2"/>
    </font>
    <font>
      <i/>
      <sz val="10"/>
      <color theme="3"/>
      <name val="Calibri"/>
      <family val="2"/>
      <scheme val="minor"/>
    </font>
    <font>
      <i/>
      <sz val="10"/>
      <name val="Trebuchet MS"/>
      <family val="2"/>
    </font>
    <font>
      <i/>
      <sz val="12"/>
      <color theme="3"/>
      <name val="Trebuchet MS"/>
      <family val="2"/>
    </font>
    <font>
      <i/>
      <sz val="12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DF5FF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414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0" fillId="2" borderId="0" xfId="0" applyFill="1"/>
    <xf numFmtId="0" fontId="4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10" fillId="6" borderId="14" xfId="0" applyFont="1" applyFill="1" applyBorder="1" applyAlignment="1">
      <alignment horizontal="center" vertical="top" wrapText="1"/>
    </xf>
    <xf numFmtId="164" fontId="10" fillId="6" borderId="29" xfId="0" applyNumberFormat="1" applyFont="1" applyFill="1" applyBorder="1" applyAlignment="1">
      <alignment horizontal="right" vertical="top"/>
    </xf>
    <xf numFmtId="165" fontId="10" fillId="6" borderId="22" xfId="0" applyNumberFormat="1" applyFont="1" applyFill="1" applyBorder="1" applyAlignment="1">
      <alignment horizontal="right" vertical="top"/>
    </xf>
    <xf numFmtId="165" fontId="10" fillId="6" borderId="25" xfId="0" applyNumberFormat="1" applyFont="1" applyFill="1" applyBorder="1" applyAlignment="1">
      <alignment horizontal="right" vertical="top"/>
    </xf>
    <xf numFmtId="165" fontId="10" fillId="6" borderId="27" xfId="0" applyNumberFormat="1" applyFont="1" applyFill="1" applyBorder="1" applyAlignment="1">
      <alignment horizontal="right" vertical="top"/>
    </xf>
    <xf numFmtId="164" fontId="10" fillId="6" borderId="13" xfId="0" applyNumberFormat="1" applyFont="1" applyFill="1" applyBorder="1" applyAlignment="1">
      <alignment horizontal="right" vertical="top"/>
    </xf>
    <xf numFmtId="165" fontId="10" fillId="6" borderId="14" xfId="0" applyNumberFormat="1" applyFont="1" applyFill="1" applyBorder="1" applyAlignment="1">
      <alignment horizontal="right" vertical="top"/>
    </xf>
    <xf numFmtId="168" fontId="10" fillId="6" borderId="14" xfId="0" applyNumberFormat="1" applyFont="1" applyFill="1" applyBorder="1" applyAlignment="1">
      <alignment horizontal="right" vertical="top"/>
    </xf>
    <xf numFmtId="0" fontId="11" fillId="0" borderId="0" xfId="0" applyFont="1"/>
    <xf numFmtId="0" fontId="8" fillId="0" borderId="0" xfId="0" applyFont="1"/>
    <xf numFmtId="0" fontId="12" fillId="0" borderId="0" xfId="0" applyFont="1"/>
    <xf numFmtId="0" fontId="12" fillId="2" borderId="0" xfId="0" applyFont="1" applyFill="1"/>
    <xf numFmtId="0" fontId="13" fillId="0" borderId="0" xfId="0" applyFont="1"/>
    <xf numFmtId="0" fontId="8" fillId="0" borderId="0" xfId="0" applyFont="1" applyAlignment="1">
      <alignment horizontal="right"/>
    </xf>
    <xf numFmtId="0" fontId="15" fillId="0" borderId="0" xfId="0" applyFont="1"/>
    <xf numFmtId="0" fontId="14" fillId="7" borderId="13" xfId="0" applyFont="1" applyFill="1" applyBorder="1" applyAlignment="1">
      <alignment horizontal="left" vertical="top" indent="1"/>
    </xf>
    <xf numFmtId="164" fontId="14" fillId="3" borderId="1" xfId="0" applyNumberFormat="1" applyFont="1" applyFill="1" applyBorder="1" applyAlignment="1">
      <alignment horizontal="right" vertical="top"/>
    </xf>
    <xf numFmtId="168" fontId="10" fillId="6" borderId="32" xfId="0" applyNumberFormat="1" applyFont="1" applyFill="1" applyBorder="1" applyAlignment="1">
      <alignment horizontal="right" vertical="top"/>
    </xf>
    <xf numFmtId="0" fontId="11" fillId="2" borderId="0" xfId="0" applyFont="1" applyFill="1"/>
    <xf numFmtId="164" fontId="10" fillId="6" borderId="35" xfId="0" applyNumberFormat="1" applyFont="1" applyFill="1" applyBorder="1" applyAlignment="1">
      <alignment vertical="center"/>
    </xf>
    <xf numFmtId="0" fontId="14" fillId="2" borderId="1" xfId="0" applyFont="1" applyFill="1" applyBorder="1" applyAlignment="1">
      <alignment horizontal="center" vertical="top"/>
    </xf>
    <xf numFmtId="0" fontId="14" fillId="7" borderId="3" xfId="0" applyFont="1" applyFill="1" applyBorder="1" applyAlignment="1">
      <alignment horizontal="left" vertical="top"/>
    </xf>
    <xf numFmtId="0" fontId="14" fillId="7" borderId="33" xfId="0" applyFont="1" applyFill="1" applyBorder="1" applyAlignment="1">
      <alignment horizontal="left" vertical="top"/>
    </xf>
    <xf numFmtId="164" fontId="14" fillId="2" borderId="6" xfId="0" applyNumberFormat="1" applyFont="1" applyFill="1" applyBorder="1" applyAlignment="1">
      <alignment horizontal="right" vertical="top"/>
    </xf>
    <xf numFmtId="164" fontId="14" fillId="3" borderId="34" xfId="0" applyNumberFormat="1" applyFont="1" applyFill="1" applyBorder="1" applyAlignment="1">
      <alignment horizontal="right" vertical="top"/>
    </xf>
    <xf numFmtId="164" fontId="13" fillId="5" borderId="6" xfId="0" applyNumberFormat="1" applyFont="1" applyFill="1" applyBorder="1" applyAlignment="1">
      <alignment horizontal="right" vertical="top"/>
    </xf>
    <xf numFmtId="0" fontId="14" fillId="5" borderId="0" xfId="0" applyFont="1" applyFill="1" applyAlignment="1">
      <alignment horizontal="left" vertical="top"/>
    </xf>
    <xf numFmtId="164" fontId="10" fillId="5" borderId="0" xfId="0" applyNumberFormat="1" applyFont="1" applyFill="1" applyAlignment="1">
      <alignment horizontal="right" vertical="top"/>
    </xf>
    <xf numFmtId="168" fontId="10" fillId="5" borderId="0" xfId="0" applyNumberFormat="1" applyFont="1" applyFill="1" applyAlignment="1">
      <alignment horizontal="right" vertical="top"/>
    </xf>
    <xf numFmtId="0" fontId="13" fillId="0" borderId="0" xfId="0" applyFont="1" applyAlignment="1">
      <alignment readingOrder="1"/>
    </xf>
    <xf numFmtId="0" fontId="17" fillId="0" borderId="0" xfId="0" applyFont="1"/>
    <xf numFmtId="0" fontId="13" fillId="7" borderId="2" xfId="0" applyFont="1" applyFill="1" applyBorder="1" applyAlignment="1">
      <alignment horizontal="left" vertical="top"/>
    </xf>
    <xf numFmtId="0" fontId="13" fillId="7" borderId="3" xfId="0" applyFont="1" applyFill="1" applyBorder="1" applyAlignment="1">
      <alignment horizontal="left" vertical="top"/>
    </xf>
    <xf numFmtId="0" fontId="10" fillId="0" borderId="0" xfId="0" applyFont="1"/>
    <xf numFmtId="3" fontId="14" fillId="0" borderId="10" xfId="0" applyNumberFormat="1" applyFont="1" applyBorder="1"/>
    <xf numFmtId="3" fontId="14" fillId="6" borderId="20" xfId="0" applyNumberFormat="1" applyFont="1" applyFill="1" applyBorder="1"/>
    <xf numFmtId="0" fontId="14" fillId="0" borderId="0" xfId="0" applyFont="1"/>
    <xf numFmtId="3" fontId="14" fillId="0" borderId="12" xfId="0" applyNumberFormat="1" applyFont="1" applyBorder="1"/>
    <xf numFmtId="3" fontId="14" fillId="6" borderId="38" xfId="0" applyNumberFormat="1" applyFont="1" applyFill="1" applyBorder="1"/>
    <xf numFmtId="3" fontId="14" fillId="0" borderId="41" xfId="0" applyNumberFormat="1" applyFont="1" applyBorder="1"/>
    <xf numFmtId="3" fontId="14" fillId="6" borderId="40" xfId="0" applyNumberFormat="1" applyFont="1" applyFill="1" applyBorder="1"/>
    <xf numFmtId="3" fontId="10" fillId="0" borderId="1" xfId="0" applyNumberFormat="1" applyFont="1" applyBorder="1"/>
    <xf numFmtId="3" fontId="10" fillId="6" borderId="28" xfId="0" applyNumberFormat="1" applyFont="1" applyFill="1" applyBorder="1"/>
    <xf numFmtId="0" fontId="19" fillId="0" borderId="0" xfId="0" applyFont="1"/>
    <xf numFmtId="164" fontId="14" fillId="5" borderId="0" xfId="0" applyNumberFormat="1" applyFont="1" applyFill="1" applyAlignment="1">
      <alignment horizontal="right" vertical="top"/>
    </xf>
    <xf numFmtId="164" fontId="10" fillId="5" borderId="0" xfId="0" applyNumberFormat="1" applyFont="1" applyFill="1" applyAlignment="1">
      <alignment vertical="center"/>
    </xf>
    <xf numFmtId="166" fontId="10" fillId="5" borderId="0" xfId="0" applyNumberFormat="1" applyFont="1" applyFill="1" applyAlignment="1">
      <alignment horizontal="right" vertical="center"/>
    </xf>
    <xf numFmtId="0" fontId="14" fillId="7" borderId="13" xfId="0" applyFont="1" applyFill="1" applyBorder="1"/>
    <xf numFmtId="0" fontId="14" fillId="7" borderId="47" xfId="0" applyFont="1" applyFill="1" applyBorder="1"/>
    <xf numFmtId="0" fontId="14" fillId="7" borderId="48" xfId="0" applyFont="1" applyFill="1" applyBorder="1"/>
    <xf numFmtId="0" fontId="10" fillId="6" borderId="28" xfId="0" applyFont="1" applyFill="1" applyBorder="1" applyAlignment="1">
      <alignment horizontal="center" vertical="top" wrapText="1"/>
    </xf>
    <xf numFmtId="17" fontId="11" fillId="0" borderId="0" xfId="0" applyNumberFormat="1" applyFont="1"/>
    <xf numFmtId="0" fontId="20" fillId="0" borderId="0" xfId="0" applyFont="1"/>
    <xf numFmtId="9" fontId="19" fillId="0" borderId="0" xfId="2" applyFont="1"/>
    <xf numFmtId="0" fontId="17" fillId="7" borderId="7" xfId="0" quotePrefix="1" applyFont="1" applyFill="1" applyBorder="1" applyAlignment="1">
      <alignment horizontal="left" vertical="top" indent="1"/>
    </xf>
    <xf numFmtId="0" fontId="17" fillId="7" borderId="11" xfId="0" quotePrefix="1" applyFont="1" applyFill="1" applyBorder="1" applyAlignment="1">
      <alignment horizontal="left" vertical="top" indent="1"/>
    </xf>
    <xf numFmtId="165" fontId="10" fillId="6" borderId="45" xfId="0" applyNumberFormat="1" applyFont="1" applyFill="1" applyBorder="1" applyAlignment="1">
      <alignment horizontal="right" vertical="top"/>
    </xf>
    <xf numFmtId="166" fontId="0" fillId="0" borderId="0" xfId="0" applyNumberFormat="1"/>
    <xf numFmtId="164" fontId="0" fillId="0" borderId="0" xfId="0" applyNumberFormat="1"/>
    <xf numFmtId="168" fontId="10" fillId="6" borderId="51" xfId="0" applyNumberFormat="1" applyFont="1" applyFill="1" applyBorder="1" applyAlignment="1">
      <alignment horizontal="right" vertical="top"/>
    </xf>
    <xf numFmtId="0" fontId="21" fillId="0" borderId="0" xfId="0" applyFont="1" applyAlignment="1">
      <alignment horizontal="right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6" borderId="13" xfId="0" applyFont="1" applyFill="1" applyBorder="1" applyAlignment="1">
      <alignment horizontal="center" vertical="top" wrapText="1"/>
    </xf>
    <xf numFmtId="167" fontId="28" fillId="6" borderId="15" xfId="1" applyNumberFormat="1" applyFont="1" applyFill="1" applyBorder="1"/>
    <xf numFmtId="168" fontId="28" fillId="6" borderId="17" xfId="0" applyNumberFormat="1" applyFont="1" applyFill="1" applyBorder="1"/>
    <xf numFmtId="1" fontId="23" fillId="0" borderId="0" xfId="0" applyNumberFormat="1" applyFont="1"/>
    <xf numFmtId="167" fontId="28" fillId="6" borderId="18" xfId="1" applyNumberFormat="1" applyFont="1" applyFill="1" applyBorder="1"/>
    <xf numFmtId="167" fontId="28" fillId="6" borderId="12" xfId="1" applyNumberFormat="1" applyFont="1" applyFill="1" applyBorder="1"/>
    <xf numFmtId="168" fontId="28" fillId="6" borderId="19" xfId="0" applyNumberFormat="1" applyFont="1" applyFill="1" applyBorder="1"/>
    <xf numFmtId="0" fontId="28" fillId="5" borderId="11" xfId="0" applyFont="1" applyFill="1" applyBorder="1" applyAlignment="1">
      <alignment horizontal="left" indent="1"/>
    </xf>
    <xf numFmtId="167" fontId="28" fillId="5" borderId="18" xfId="1" applyNumberFormat="1" applyFont="1" applyFill="1" applyBorder="1"/>
    <xf numFmtId="167" fontId="28" fillId="5" borderId="12" xfId="1" applyNumberFormat="1" applyFont="1" applyFill="1" applyBorder="1"/>
    <xf numFmtId="168" fontId="28" fillId="5" borderId="19" xfId="0" applyNumberFormat="1" applyFont="1" applyFill="1" applyBorder="1"/>
    <xf numFmtId="0" fontId="28" fillId="7" borderId="4" xfId="0" applyFont="1" applyFill="1" applyBorder="1" applyAlignment="1">
      <alignment horizontal="left" indent="1"/>
    </xf>
    <xf numFmtId="0" fontId="10" fillId="6" borderId="14" xfId="0" applyFont="1" applyFill="1" applyBorder="1" applyAlignment="1">
      <alignment horizontal="center" vertical="center" wrapText="1"/>
    </xf>
    <xf numFmtId="0" fontId="29" fillId="6" borderId="13" xfId="0" quotePrefix="1" applyFont="1" applyFill="1" applyBorder="1" applyAlignment="1">
      <alignment horizontal="center" vertical="center" wrapText="1"/>
    </xf>
    <xf numFmtId="0" fontId="12" fillId="5" borderId="0" xfId="0" applyFont="1" applyFill="1"/>
    <xf numFmtId="0" fontId="0" fillId="5" borderId="0" xfId="0" applyFill="1"/>
    <xf numFmtId="0" fontId="31" fillId="5" borderId="55" xfId="0" applyFont="1" applyFill="1" applyBorder="1" applyAlignment="1">
      <alignment horizontal="center" vertical="center" wrapText="1"/>
    </xf>
    <xf numFmtId="0" fontId="31" fillId="5" borderId="56" xfId="0" applyFont="1" applyFill="1" applyBorder="1" applyAlignment="1">
      <alignment horizontal="center" vertical="center" wrapText="1"/>
    </xf>
    <xf numFmtId="0" fontId="10" fillId="6" borderId="45" xfId="0" applyFont="1" applyFill="1" applyBorder="1" applyAlignment="1">
      <alignment horizontal="center" vertical="top" wrapText="1"/>
    </xf>
    <xf numFmtId="0" fontId="14" fillId="2" borderId="28" xfId="0" applyFont="1" applyFill="1" applyBorder="1" applyAlignment="1">
      <alignment horizontal="center" vertical="top"/>
    </xf>
    <xf numFmtId="165" fontId="11" fillId="0" borderId="0" xfId="0" applyNumberFormat="1" applyFont="1"/>
    <xf numFmtId="0" fontId="11" fillId="5" borderId="0" xfId="0" applyFont="1" applyFill="1"/>
    <xf numFmtId="165" fontId="14" fillId="2" borderId="5" xfId="0" applyNumberFormat="1" applyFont="1" applyFill="1" applyBorder="1" applyAlignment="1">
      <alignment horizontal="right" vertical="top"/>
    </xf>
    <xf numFmtId="165" fontId="14" fillId="2" borderId="6" xfId="0" applyNumberFormat="1" applyFont="1" applyFill="1" applyBorder="1" applyAlignment="1">
      <alignment horizontal="right" vertical="top"/>
    </xf>
    <xf numFmtId="165" fontId="14" fillId="2" borderId="23" xfId="0" applyNumberFormat="1" applyFont="1" applyFill="1" applyBorder="1" applyAlignment="1">
      <alignment horizontal="right" vertical="top"/>
    </xf>
    <xf numFmtId="165" fontId="14" fillId="2" borderId="30" xfId="0" applyNumberFormat="1" applyFont="1" applyFill="1" applyBorder="1" applyAlignment="1">
      <alignment horizontal="right" vertical="top"/>
    </xf>
    <xf numFmtId="17" fontId="29" fillId="6" borderId="13" xfId="0" quotePrefix="1" applyNumberFormat="1" applyFont="1" applyFill="1" applyBorder="1" applyAlignment="1">
      <alignment horizontal="center" vertical="center" wrapText="1"/>
    </xf>
    <xf numFmtId="168" fontId="10" fillId="5" borderId="59" xfId="2" applyNumberFormat="1" applyFont="1" applyFill="1" applyBorder="1" applyAlignment="1">
      <alignment horizontal="right" vertical="center"/>
    </xf>
    <xf numFmtId="165" fontId="13" fillId="5" borderId="6" xfId="0" applyNumberFormat="1" applyFont="1" applyFill="1" applyBorder="1" applyAlignment="1">
      <alignment horizontal="right" vertical="top"/>
    </xf>
    <xf numFmtId="168" fontId="10" fillId="5" borderId="55" xfId="2" applyNumberFormat="1" applyFont="1" applyFill="1" applyBorder="1" applyAlignment="1">
      <alignment horizontal="right" vertical="top"/>
    </xf>
    <xf numFmtId="165" fontId="13" fillId="5" borderId="30" xfId="0" applyNumberFormat="1" applyFont="1" applyFill="1" applyBorder="1" applyAlignment="1">
      <alignment horizontal="right" vertical="top"/>
    </xf>
    <xf numFmtId="0" fontId="23" fillId="5" borderId="0" xfId="0" applyFont="1" applyFill="1"/>
    <xf numFmtId="0" fontId="28" fillId="6" borderId="45" xfId="0" applyFont="1" applyFill="1" applyBorder="1" applyAlignment="1">
      <alignment horizontal="center" vertical="top" wrapText="1"/>
    </xf>
    <xf numFmtId="169" fontId="28" fillId="5" borderId="48" xfId="1" applyNumberFormat="1" applyFont="1" applyFill="1" applyBorder="1"/>
    <xf numFmtId="169" fontId="28" fillId="5" borderId="19" xfId="1" applyNumberFormat="1" applyFont="1" applyFill="1" applyBorder="1"/>
    <xf numFmtId="169" fontId="28" fillId="6" borderId="58" xfId="0" applyNumberFormat="1" applyFont="1" applyFill="1" applyBorder="1"/>
    <xf numFmtId="169" fontId="28" fillId="6" borderId="21" xfId="0" applyNumberFormat="1" applyFont="1" applyFill="1" applyBorder="1"/>
    <xf numFmtId="169" fontId="28" fillId="6" borderId="61" xfId="0" applyNumberFormat="1" applyFont="1" applyFill="1" applyBorder="1"/>
    <xf numFmtId="0" fontId="7" fillId="5" borderId="0" xfId="0" applyFont="1" applyFill="1"/>
    <xf numFmtId="0" fontId="14" fillId="5" borderId="0" xfId="0" applyFont="1" applyFill="1"/>
    <xf numFmtId="0" fontId="19" fillId="5" borderId="0" xfId="0" applyFont="1" applyFill="1"/>
    <xf numFmtId="170" fontId="14" fillId="6" borderId="20" xfId="0" applyNumberFormat="1" applyFont="1" applyFill="1" applyBorder="1"/>
    <xf numFmtId="170" fontId="14" fillId="6" borderId="38" xfId="0" applyNumberFormat="1" applyFont="1" applyFill="1" applyBorder="1"/>
    <xf numFmtId="170" fontId="14" fillId="6" borderId="40" xfId="0" applyNumberFormat="1" applyFont="1" applyFill="1" applyBorder="1"/>
    <xf numFmtId="170" fontId="10" fillId="6" borderId="28" xfId="0" applyNumberFormat="1" applyFont="1" applyFill="1" applyBorder="1"/>
    <xf numFmtId="170" fontId="14" fillId="0" borderId="0" xfId="0" applyNumberFormat="1" applyFont="1"/>
    <xf numFmtId="170" fontId="10" fillId="6" borderId="13" xfId="0" applyNumberFormat="1" applyFont="1" applyFill="1" applyBorder="1" applyAlignment="1">
      <alignment horizontal="center" vertical="top"/>
    </xf>
    <xf numFmtId="170" fontId="14" fillId="0" borderId="10" xfId="0" applyNumberFormat="1" applyFont="1" applyBorder="1"/>
    <xf numFmtId="170" fontId="14" fillId="0" borderId="37" xfId="0" applyNumberFormat="1" applyFont="1" applyBorder="1"/>
    <xf numFmtId="170" fontId="14" fillId="0" borderId="12" xfId="0" applyNumberFormat="1" applyFont="1" applyBorder="1"/>
    <xf numFmtId="170" fontId="14" fillId="0" borderId="39" xfId="0" applyNumberFormat="1" applyFont="1" applyBorder="1"/>
    <xf numFmtId="170" fontId="14" fillId="0" borderId="41" xfId="0" applyNumberFormat="1" applyFont="1" applyBorder="1"/>
    <xf numFmtId="170" fontId="14" fillId="0" borderId="42" xfId="0" applyNumberFormat="1" applyFont="1" applyBorder="1"/>
    <xf numFmtId="170" fontId="10" fillId="0" borderId="1" xfId="0" applyNumberFormat="1" applyFont="1" applyBorder="1"/>
    <xf numFmtId="170" fontId="10" fillId="0" borderId="44" xfId="0" applyNumberFormat="1" applyFont="1" applyBorder="1"/>
    <xf numFmtId="170" fontId="14" fillId="3" borderId="1" xfId="0" applyNumberFormat="1" applyFont="1" applyFill="1" applyBorder="1" applyAlignment="1">
      <alignment horizontal="right" vertical="top"/>
    </xf>
    <xf numFmtId="170" fontId="19" fillId="0" borderId="0" xfId="0" applyNumberFormat="1" applyFont="1"/>
    <xf numFmtId="170" fontId="14" fillId="6" borderId="62" xfId="0" applyNumberFormat="1" applyFont="1" applyFill="1" applyBorder="1"/>
    <xf numFmtId="170" fontId="14" fillId="6" borderId="63" xfId="0" applyNumberFormat="1" applyFont="1" applyFill="1" applyBorder="1"/>
    <xf numFmtId="170" fontId="14" fillId="6" borderId="64" xfId="0" applyNumberFormat="1" applyFont="1" applyFill="1" applyBorder="1"/>
    <xf numFmtId="170" fontId="10" fillId="6" borderId="46" xfId="0" applyNumberFormat="1" applyFont="1" applyFill="1" applyBorder="1"/>
    <xf numFmtId="170" fontId="10" fillId="6" borderId="45" xfId="0" applyNumberFormat="1" applyFont="1" applyFill="1" applyBorder="1" applyAlignment="1">
      <alignment horizontal="center" vertical="top"/>
    </xf>
    <xf numFmtId="170" fontId="14" fillId="0" borderId="20" xfId="0" applyNumberFormat="1" applyFont="1" applyBorder="1"/>
    <xf numFmtId="170" fontId="14" fillId="6" borderId="17" xfId="0" applyNumberFormat="1" applyFont="1" applyFill="1" applyBorder="1"/>
    <xf numFmtId="170" fontId="14" fillId="0" borderId="38" xfId="0" applyNumberFormat="1" applyFont="1" applyBorder="1"/>
    <xf numFmtId="170" fontId="14" fillId="6" borderId="19" xfId="0" applyNumberFormat="1" applyFont="1" applyFill="1" applyBorder="1"/>
    <xf numFmtId="170" fontId="14" fillId="0" borderId="40" xfId="0" applyNumberFormat="1" applyFont="1" applyBorder="1"/>
    <xf numFmtId="170" fontId="14" fillId="6" borderId="43" xfId="0" applyNumberFormat="1" applyFont="1" applyFill="1" applyBorder="1"/>
    <xf numFmtId="170" fontId="10" fillId="0" borderId="28" xfId="0" applyNumberFormat="1" applyFont="1" applyBorder="1"/>
    <xf numFmtId="170" fontId="14" fillId="3" borderId="28" xfId="0" applyNumberFormat="1" applyFont="1" applyFill="1" applyBorder="1" applyAlignment="1">
      <alignment horizontal="right" vertical="top"/>
    </xf>
    <xf numFmtId="168" fontId="14" fillId="6" borderId="17" xfId="2" applyNumberFormat="1" applyFont="1" applyFill="1" applyBorder="1"/>
    <xf numFmtId="168" fontId="14" fillId="6" borderId="19" xfId="2" applyNumberFormat="1" applyFont="1" applyFill="1" applyBorder="1"/>
    <xf numFmtId="168" fontId="14" fillId="6" borderId="43" xfId="2" applyNumberFormat="1" applyFont="1" applyFill="1" applyBorder="1"/>
    <xf numFmtId="168" fontId="10" fillId="6" borderId="14" xfId="2" applyNumberFormat="1" applyFont="1" applyFill="1" applyBorder="1"/>
    <xf numFmtId="0" fontId="32" fillId="0" borderId="0" xfId="0" applyFont="1" applyAlignment="1">
      <alignment horizontal="left" vertical="top" indent="1"/>
    </xf>
    <xf numFmtId="164" fontId="33" fillId="0" borderId="0" xfId="0" applyNumberFormat="1" applyFont="1" applyAlignment="1">
      <alignment horizontal="right" vertical="top"/>
    </xf>
    <xf numFmtId="165" fontId="33" fillId="0" borderId="0" xfId="0" applyNumberFormat="1" applyFont="1" applyAlignment="1">
      <alignment horizontal="right" vertical="top"/>
    </xf>
    <xf numFmtId="164" fontId="32" fillId="0" borderId="0" xfId="0" applyNumberFormat="1" applyFont="1" applyAlignment="1">
      <alignment horizontal="right" vertical="top"/>
    </xf>
    <xf numFmtId="168" fontId="33" fillId="0" borderId="0" xfId="2" applyNumberFormat="1" applyFont="1" applyAlignment="1">
      <alignment horizontal="right" vertical="top"/>
    </xf>
    <xf numFmtId="168" fontId="33" fillId="0" borderId="0" xfId="0" applyNumberFormat="1" applyFont="1" applyAlignment="1">
      <alignment horizontal="right" vertical="top"/>
    </xf>
    <xf numFmtId="0" fontId="34" fillId="0" borderId="0" xfId="0" applyFont="1"/>
    <xf numFmtId="168" fontId="13" fillId="6" borderId="19" xfId="2" applyNumberFormat="1" applyFont="1" applyFill="1" applyBorder="1"/>
    <xf numFmtId="17" fontId="29" fillId="6" borderId="14" xfId="0" quotePrefix="1" applyNumberFormat="1" applyFont="1" applyFill="1" applyBorder="1" applyAlignment="1">
      <alignment horizontal="center" vertical="center" wrapText="1"/>
    </xf>
    <xf numFmtId="164" fontId="10" fillId="6" borderId="22" xfId="0" applyNumberFormat="1" applyFont="1" applyFill="1" applyBorder="1" applyAlignment="1">
      <alignment horizontal="right" vertical="top"/>
    </xf>
    <xf numFmtId="168" fontId="13" fillId="5" borderId="63" xfId="2" applyNumberFormat="1" applyFont="1" applyFill="1" applyBorder="1"/>
    <xf numFmtId="168" fontId="16" fillId="5" borderId="63" xfId="2" applyNumberFormat="1" applyFont="1" applyFill="1" applyBorder="1"/>
    <xf numFmtId="167" fontId="13" fillId="6" borderId="17" xfId="0" applyNumberFormat="1" applyFont="1" applyFill="1" applyBorder="1"/>
    <xf numFmtId="17" fontId="30" fillId="6" borderId="13" xfId="0" quotePrefix="1" applyNumberFormat="1" applyFont="1" applyFill="1" applyBorder="1" applyAlignment="1">
      <alignment horizontal="center" vertical="center" wrapText="1"/>
    </xf>
    <xf numFmtId="167" fontId="13" fillId="6" borderId="47" xfId="1" applyNumberFormat="1" applyFont="1" applyFill="1" applyBorder="1"/>
    <xf numFmtId="17" fontId="30" fillId="6" borderId="14" xfId="0" quotePrefix="1" applyNumberFormat="1" applyFont="1" applyFill="1" applyBorder="1" applyAlignment="1">
      <alignment horizontal="center" vertical="center" wrapText="1"/>
    </xf>
    <xf numFmtId="164" fontId="10" fillId="6" borderId="67" xfId="0" applyNumberFormat="1" applyFont="1" applyFill="1" applyBorder="1" applyAlignment="1">
      <alignment vertical="center"/>
    </xf>
    <xf numFmtId="169" fontId="28" fillId="6" borderId="68" xfId="1" applyNumberFormat="1" applyFont="1" applyFill="1" applyBorder="1"/>
    <xf numFmtId="164" fontId="10" fillId="6" borderId="57" xfId="0" applyNumberFormat="1" applyFont="1" applyFill="1" applyBorder="1" applyAlignment="1">
      <alignment horizontal="right" vertical="top"/>
    </xf>
    <xf numFmtId="164" fontId="10" fillId="6" borderId="68" xfId="0" applyNumberFormat="1" applyFont="1" applyFill="1" applyBorder="1" applyAlignment="1">
      <alignment horizontal="right" vertical="top"/>
    </xf>
    <xf numFmtId="165" fontId="10" fillId="6" borderId="68" xfId="0" applyNumberFormat="1" applyFont="1" applyFill="1" applyBorder="1" applyAlignment="1">
      <alignment horizontal="right" vertical="top"/>
    </xf>
    <xf numFmtId="0" fontId="29" fillId="6" borderId="14" xfId="0" quotePrefix="1" applyFont="1" applyFill="1" applyBorder="1" applyAlignment="1">
      <alignment horizontal="center" vertical="center" wrapText="1"/>
    </xf>
    <xf numFmtId="164" fontId="10" fillId="6" borderId="69" xfId="0" applyNumberFormat="1" applyFont="1" applyFill="1" applyBorder="1" applyAlignment="1">
      <alignment horizontal="right" vertical="top"/>
    </xf>
    <xf numFmtId="164" fontId="10" fillId="6" borderId="61" xfId="0" applyNumberFormat="1" applyFont="1" applyFill="1" applyBorder="1" applyAlignment="1">
      <alignment horizontal="right" vertical="top"/>
    </xf>
    <xf numFmtId="165" fontId="10" fillId="6" borderId="61" xfId="0" applyNumberFormat="1" applyFont="1" applyFill="1" applyBorder="1" applyAlignment="1">
      <alignment horizontal="right" vertical="top"/>
    </xf>
    <xf numFmtId="3" fontId="14" fillId="6" borderId="47" xfId="0" applyNumberFormat="1" applyFont="1" applyFill="1" applyBorder="1"/>
    <xf numFmtId="3" fontId="14" fillId="6" borderId="48" xfId="0" applyNumberFormat="1" applyFont="1" applyFill="1" applyBorder="1"/>
    <xf numFmtId="3" fontId="14" fillId="6" borderId="49" xfId="0" applyNumberFormat="1" applyFont="1" applyFill="1" applyBorder="1"/>
    <xf numFmtId="3" fontId="10" fillId="6" borderId="13" xfId="0" applyNumberFormat="1" applyFont="1" applyFill="1" applyBorder="1"/>
    <xf numFmtId="170" fontId="10" fillId="6" borderId="13" xfId="0" applyNumberFormat="1" applyFont="1" applyFill="1" applyBorder="1"/>
    <xf numFmtId="17" fontId="10" fillId="6" borderId="13" xfId="0" quotePrefix="1" applyNumberFormat="1" applyFont="1" applyFill="1" applyBorder="1" applyAlignment="1">
      <alignment horizontal="center" vertical="top" wrapText="1"/>
    </xf>
    <xf numFmtId="170" fontId="14" fillId="6" borderId="47" xfId="0" applyNumberFormat="1" applyFont="1" applyFill="1" applyBorder="1"/>
    <xf numFmtId="170" fontId="14" fillId="6" borderId="48" xfId="0" applyNumberFormat="1" applyFont="1" applyFill="1" applyBorder="1"/>
    <xf numFmtId="170" fontId="14" fillId="6" borderId="49" xfId="0" applyNumberFormat="1" applyFont="1" applyFill="1" applyBorder="1"/>
    <xf numFmtId="170" fontId="10" fillId="6" borderId="14" xfId="0" applyNumberFormat="1" applyFont="1" applyFill="1" applyBorder="1"/>
    <xf numFmtId="170" fontId="10" fillId="6" borderId="14" xfId="0" applyNumberFormat="1" applyFont="1" applyFill="1" applyBorder="1" applyAlignment="1">
      <alignment horizontal="center" vertical="top"/>
    </xf>
    <xf numFmtId="17" fontId="10" fillId="6" borderId="14" xfId="0" quotePrefix="1" applyNumberFormat="1" applyFont="1" applyFill="1" applyBorder="1" applyAlignment="1">
      <alignment horizontal="center" vertical="top" wrapText="1"/>
    </xf>
    <xf numFmtId="3" fontId="10" fillId="6" borderId="44" xfId="0" applyNumberFormat="1" applyFont="1" applyFill="1" applyBorder="1"/>
    <xf numFmtId="17" fontId="29" fillId="6" borderId="44" xfId="0" quotePrefix="1" applyNumberFormat="1" applyFont="1" applyFill="1" applyBorder="1" applyAlignment="1">
      <alignment horizontal="center" vertical="center" wrapText="1"/>
    </xf>
    <xf numFmtId="3" fontId="14" fillId="6" borderId="37" xfId="0" applyNumberFormat="1" applyFont="1" applyFill="1" applyBorder="1"/>
    <xf numFmtId="3" fontId="14" fillId="6" borderId="39" xfId="0" applyNumberFormat="1" applyFont="1" applyFill="1" applyBorder="1"/>
    <xf numFmtId="3" fontId="14" fillId="6" borderId="42" xfId="0" applyNumberFormat="1" applyFont="1" applyFill="1" applyBorder="1"/>
    <xf numFmtId="164" fontId="10" fillId="6" borderId="44" xfId="0" applyNumberFormat="1" applyFont="1" applyFill="1" applyBorder="1" applyAlignment="1">
      <alignment horizontal="right" vertical="top"/>
    </xf>
    <xf numFmtId="0" fontId="10" fillId="5" borderId="45" xfId="0" applyFont="1" applyFill="1" applyBorder="1" applyAlignment="1">
      <alignment horizontal="center" vertical="center" wrapText="1"/>
    </xf>
    <xf numFmtId="168" fontId="14" fillId="5" borderId="70" xfId="2" applyNumberFormat="1" applyFont="1" applyFill="1" applyBorder="1"/>
    <xf numFmtId="168" fontId="14" fillId="5" borderId="11" xfId="2" applyNumberFormat="1" applyFont="1" applyFill="1" applyBorder="1"/>
    <xf numFmtId="168" fontId="14" fillId="5" borderId="71" xfId="2" applyNumberFormat="1" applyFont="1" applyFill="1" applyBorder="1"/>
    <xf numFmtId="168" fontId="10" fillId="5" borderId="45" xfId="2" applyNumberFormat="1" applyFont="1" applyFill="1" applyBorder="1"/>
    <xf numFmtId="168" fontId="10" fillId="5" borderId="45" xfId="2" applyNumberFormat="1" applyFont="1" applyFill="1" applyBorder="1" applyAlignment="1">
      <alignment horizontal="right" vertical="top"/>
    </xf>
    <xf numFmtId="168" fontId="14" fillId="5" borderId="71" xfId="2" applyNumberFormat="1" applyFont="1" applyFill="1" applyBorder="1" applyAlignment="1">
      <alignment horizontal="right"/>
    </xf>
    <xf numFmtId="0" fontId="10" fillId="6" borderId="1" xfId="0" applyFont="1" applyFill="1" applyBorder="1" applyAlignment="1">
      <alignment horizontal="center" vertical="top" wrapText="1"/>
    </xf>
    <xf numFmtId="3" fontId="14" fillId="6" borderId="10" xfId="0" applyNumberFormat="1" applyFont="1" applyFill="1" applyBorder="1"/>
    <xf numFmtId="3" fontId="14" fillId="6" borderId="12" xfId="0" applyNumberFormat="1" applyFont="1" applyFill="1" applyBorder="1"/>
    <xf numFmtId="3" fontId="14" fillId="6" borderId="41" xfId="0" applyNumberFormat="1" applyFont="1" applyFill="1" applyBorder="1"/>
    <xf numFmtId="3" fontId="10" fillId="6" borderId="1" xfId="0" applyNumberFormat="1" applyFont="1" applyFill="1" applyBorder="1"/>
    <xf numFmtId="0" fontId="14" fillId="7" borderId="4" xfId="0" applyFont="1" applyFill="1" applyBorder="1"/>
    <xf numFmtId="3" fontId="14" fillId="6" borderId="19" xfId="0" applyNumberFormat="1" applyFont="1" applyFill="1" applyBorder="1"/>
    <xf numFmtId="170" fontId="7" fillId="0" borderId="0" xfId="0" applyNumberFormat="1" applyFont="1"/>
    <xf numFmtId="3" fontId="14" fillId="0" borderId="0" xfId="0" applyNumberFormat="1" applyFont="1"/>
    <xf numFmtId="164" fontId="18" fillId="2" borderId="5" xfId="0" applyNumberFormat="1" applyFont="1" applyFill="1" applyBorder="1" applyAlignment="1">
      <alignment horizontal="right" vertical="top"/>
    </xf>
    <xf numFmtId="164" fontId="18" fillId="2" borderId="6" xfId="0" applyNumberFormat="1" applyFont="1" applyFill="1" applyBorder="1" applyAlignment="1">
      <alignment horizontal="right" vertical="top"/>
    </xf>
    <xf numFmtId="165" fontId="18" fillId="2" borderId="6" xfId="0" applyNumberFormat="1" applyFont="1" applyFill="1" applyBorder="1" applyAlignment="1">
      <alignment horizontal="right" vertical="top"/>
    </xf>
    <xf numFmtId="164" fontId="17" fillId="5" borderId="6" xfId="0" applyNumberFormat="1" applyFont="1" applyFill="1" applyBorder="1" applyAlignment="1">
      <alignment horizontal="right" vertical="top"/>
    </xf>
    <xf numFmtId="167" fontId="28" fillId="6" borderId="10" xfId="1" applyNumberFormat="1" applyFont="1" applyFill="1" applyBorder="1"/>
    <xf numFmtId="168" fontId="13" fillId="5" borderId="62" xfId="2" applyNumberFormat="1" applyFont="1" applyFill="1" applyBorder="1"/>
    <xf numFmtId="0" fontId="28" fillId="5" borderId="9" xfId="0" applyFont="1" applyFill="1" applyBorder="1" applyAlignment="1">
      <alignment horizontal="left" indent="1"/>
    </xf>
    <xf numFmtId="167" fontId="28" fillId="5" borderId="73" xfId="1" applyNumberFormat="1" applyFont="1" applyFill="1" applyBorder="1"/>
    <xf numFmtId="167" fontId="28" fillId="5" borderId="16" xfId="1" applyNumberFormat="1" applyFont="1" applyFill="1" applyBorder="1"/>
    <xf numFmtId="168" fontId="28" fillId="5" borderId="36" xfId="0" applyNumberFormat="1" applyFont="1" applyFill="1" applyBorder="1"/>
    <xf numFmtId="168" fontId="16" fillId="5" borderId="65" xfId="2" applyNumberFormat="1" applyFont="1" applyFill="1" applyBorder="1"/>
    <xf numFmtId="0" fontId="13" fillId="7" borderId="11" xfId="0" applyFont="1" applyFill="1" applyBorder="1" applyAlignment="1">
      <alignment horizontal="left" indent="1"/>
    </xf>
    <xf numFmtId="0" fontId="13" fillId="7" borderId="70" xfId="0" applyFont="1" applyFill="1" applyBorder="1" applyAlignment="1">
      <alignment horizontal="left" indent="1"/>
    </xf>
    <xf numFmtId="0" fontId="23" fillId="0" borderId="15" xfId="0" applyFont="1" applyBorder="1"/>
    <xf numFmtId="165" fontId="14" fillId="6" borderId="25" xfId="0" applyNumberFormat="1" applyFont="1" applyFill="1" applyBorder="1" applyAlignment="1">
      <alignment horizontal="right" vertical="top"/>
    </xf>
    <xf numFmtId="165" fontId="14" fillId="6" borderId="22" xfId="0" applyNumberFormat="1" applyFont="1" applyFill="1" applyBorder="1" applyAlignment="1">
      <alignment horizontal="right" vertical="top"/>
    </xf>
    <xf numFmtId="165" fontId="14" fillId="6" borderId="27" xfId="0" applyNumberFormat="1" applyFont="1" applyFill="1" applyBorder="1" applyAlignment="1">
      <alignment horizontal="right" vertical="top"/>
    </xf>
    <xf numFmtId="168" fontId="14" fillId="6" borderId="36" xfId="0" applyNumberFormat="1" applyFont="1" applyFill="1" applyBorder="1" applyAlignment="1">
      <alignment horizontal="right" vertical="top"/>
    </xf>
    <xf numFmtId="168" fontId="18" fillId="6" borderId="22" xfId="0" applyNumberFormat="1" applyFont="1" applyFill="1" applyBorder="1" applyAlignment="1">
      <alignment horizontal="right" vertical="top"/>
    </xf>
    <xf numFmtId="168" fontId="18" fillId="6" borderId="25" xfId="0" applyNumberFormat="1" applyFont="1" applyFill="1" applyBorder="1" applyAlignment="1">
      <alignment horizontal="right" vertical="top"/>
    </xf>
    <xf numFmtId="168" fontId="14" fillId="6" borderId="25" xfId="0" applyNumberFormat="1" applyFont="1" applyFill="1" applyBorder="1" applyAlignment="1">
      <alignment horizontal="right" vertical="top"/>
    </xf>
    <xf numFmtId="164" fontId="14" fillId="6" borderId="74" xfId="0" applyNumberFormat="1" applyFont="1" applyFill="1" applyBorder="1" applyAlignment="1">
      <alignment horizontal="right" vertical="top"/>
    </xf>
    <xf numFmtId="164" fontId="14" fillId="6" borderId="16" xfId="0" applyNumberFormat="1" applyFont="1" applyFill="1" applyBorder="1" applyAlignment="1">
      <alignment horizontal="right" vertical="top"/>
    </xf>
    <xf numFmtId="164" fontId="18" fillId="6" borderId="76" xfId="0" applyNumberFormat="1" applyFont="1" applyFill="1" applyBorder="1" applyAlignment="1">
      <alignment horizontal="right" vertical="top"/>
    </xf>
    <xf numFmtId="164" fontId="18" fillId="6" borderId="78" xfId="0" applyNumberFormat="1" applyFont="1" applyFill="1" applyBorder="1" applyAlignment="1">
      <alignment horizontal="right" vertical="top"/>
    </xf>
    <xf numFmtId="164" fontId="14" fillId="6" borderId="77" xfId="0" applyNumberFormat="1" applyFont="1" applyFill="1" applyBorder="1" applyAlignment="1">
      <alignment horizontal="right" vertical="top"/>
    </xf>
    <xf numFmtId="164" fontId="14" fillId="6" borderId="78" xfId="0" applyNumberFormat="1" applyFont="1" applyFill="1" applyBorder="1" applyAlignment="1">
      <alignment horizontal="right" vertical="top"/>
    </xf>
    <xf numFmtId="164" fontId="10" fillId="6" borderId="83" xfId="0" applyNumberFormat="1" applyFont="1" applyFill="1" applyBorder="1" applyAlignment="1">
      <alignment horizontal="right" vertical="top"/>
    </xf>
    <xf numFmtId="164" fontId="10" fillId="6" borderId="84" xfId="0" applyNumberFormat="1" applyFont="1" applyFill="1" applyBorder="1" applyAlignment="1">
      <alignment horizontal="right" vertical="top"/>
    </xf>
    <xf numFmtId="168" fontId="10" fillId="6" borderId="61" xfId="0" applyNumberFormat="1" applyFont="1" applyFill="1" applyBorder="1" applyAlignment="1">
      <alignment horizontal="right" vertical="top"/>
    </xf>
    <xf numFmtId="164" fontId="14" fillId="6" borderId="81" xfId="0" applyNumberFormat="1" applyFont="1" applyFill="1" applyBorder="1" applyAlignment="1">
      <alignment horizontal="right" vertical="top"/>
    </xf>
    <xf numFmtId="164" fontId="14" fillId="6" borderId="82" xfId="0" applyNumberFormat="1" applyFont="1" applyFill="1" applyBorder="1" applyAlignment="1">
      <alignment horizontal="right" vertical="top"/>
    </xf>
    <xf numFmtId="168" fontId="14" fillId="6" borderId="69" xfId="0" applyNumberFormat="1" applyFont="1" applyFill="1" applyBorder="1" applyAlignment="1">
      <alignment horizontal="right" vertical="top"/>
    </xf>
    <xf numFmtId="164" fontId="14" fillId="6" borderId="75" xfId="0" applyNumberFormat="1" applyFont="1" applyFill="1" applyBorder="1" applyAlignment="1">
      <alignment horizontal="right" vertical="top"/>
    </xf>
    <xf numFmtId="164" fontId="14" fillId="6" borderId="76" xfId="0" applyNumberFormat="1" applyFont="1" applyFill="1" applyBorder="1" applyAlignment="1">
      <alignment horizontal="right" vertical="top"/>
    </xf>
    <xf numFmtId="168" fontId="14" fillId="6" borderId="22" xfId="0" applyNumberFormat="1" applyFont="1" applyFill="1" applyBorder="1" applyAlignment="1">
      <alignment horizontal="right" vertical="top"/>
    </xf>
    <xf numFmtId="165" fontId="14" fillId="6" borderId="75" xfId="0" applyNumberFormat="1" applyFont="1" applyFill="1" applyBorder="1" applyAlignment="1">
      <alignment horizontal="right" vertical="top"/>
    </xf>
    <xf numFmtId="165" fontId="18" fillId="6" borderId="77" xfId="0" applyNumberFormat="1" applyFont="1" applyFill="1" applyBorder="1" applyAlignment="1">
      <alignment horizontal="right" vertical="top"/>
    </xf>
    <xf numFmtId="165" fontId="18" fillId="6" borderId="25" xfId="0" applyNumberFormat="1" applyFont="1" applyFill="1" applyBorder="1" applyAlignment="1">
      <alignment horizontal="right" vertical="top"/>
    </xf>
    <xf numFmtId="165" fontId="14" fillId="6" borderId="77" xfId="0" applyNumberFormat="1" applyFont="1" applyFill="1" applyBorder="1" applyAlignment="1">
      <alignment horizontal="right" vertical="top"/>
    </xf>
    <xf numFmtId="168" fontId="14" fillId="5" borderId="65" xfId="2" applyNumberFormat="1" applyFont="1" applyFill="1" applyBorder="1" applyAlignment="1">
      <alignment horizontal="right" vertical="center"/>
    </xf>
    <xf numFmtId="168" fontId="14" fillId="6" borderId="72" xfId="0" applyNumberFormat="1" applyFont="1" applyFill="1" applyBorder="1" applyAlignment="1">
      <alignment horizontal="right" vertical="top"/>
    </xf>
    <xf numFmtId="168" fontId="18" fillId="5" borderId="52" xfId="2" applyNumberFormat="1" applyFont="1" applyFill="1" applyBorder="1" applyAlignment="1">
      <alignment horizontal="right" vertical="top"/>
    </xf>
    <xf numFmtId="168" fontId="18" fillId="6" borderId="24" xfId="0" applyNumberFormat="1" applyFont="1" applyFill="1" applyBorder="1" applyAlignment="1">
      <alignment horizontal="right" vertical="top"/>
    </xf>
    <xf numFmtId="168" fontId="18" fillId="5" borderId="53" xfId="2" applyNumberFormat="1" applyFont="1" applyFill="1" applyBorder="1" applyAlignment="1">
      <alignment horizontal="right" vertical="top"/>
    </xf>
    <xf numFmtId="168" fontId="18" fillId="6" borderId="26" xfId="0" applyNumberFormat="1" applyFont="1" applyFill="1" applyBorder="1" applyAlignment="1">
      <alignment horizontal="right" vertical="top"/>
    </xf>
    <xf numFmtId="168" fontId="14" fillId="5" borderId="53" xfId="2" applyNumberFormat="1" applyFont="1" applyFill="1" applyBorder="1" applyAlignment="1">
      <alignment horizontal="right" vertical="top"/>
    </xf>
    <xf numFmtId="168" fontId="14" fillId="6" borderId="26" xfId="0" applyNumberFormat="1" applyFont="1" applyFill="1" applyBorder="1" applyAlignment="1">
      <alignment horizontal="right" vertical="top"/>
    </xf>
    <xf numFmtId="165" fontId="10" fillId="6" borderId="83" xfId="0" applyNumberFormat="1" applyFont="1" applyFill="1" applyBorder="1" applyAlignment="1">
      <alignment horizontal="right" vertical="top"/>
    </xf>
    <xf numFmtId="165" fontId="14" fillId="6" borderId="81" xfId="0" applyNumberFormat="1" applyFont="1" applyFill="1" applyBorder="1" applyAlignment="1">
      <alignment horizontal="right" vertical="top"/>
    </xf>
    <xf numFmtId="165" fontId="14" fillId="6" borderId="69" xfId="0" applyNumberFormat="1" applyFont="1" applyFill="1" applyBorder="1" applyAlignment="1">
      <alignment horizontal="right" vertical="top"/>
    </xf>
    <xf numFmtId="168" fontId="14" fillId="5" borderId="54" xfId="2" applyNumberFormat="1" applyFont="1" applyFill="1" applyBorder="1" applyAlignment="1">
      <alignment horizontal="right" vertical="top"/>
    </xf>
    <xf numFmtId="168" fontId="14" fillId="6" borderId="2" xfId="0" applyNumberFormat="1" applyFont="1" applyFill="1" applyBorder="1" applyAlignment="1">
      <alignment horizontal="right" vertical="top"/>
    </xf>
    <xf numFmtId="168" fontId="14" fillId="5" borderId="52" xfId="2" applyNumberFormat="1" applyFont="1" applyFill="1" applyBorder="1" applyAlignment="1">
      <alignment horizontal="right" vertical="top"/>
    </xf>
    <xf numFmtId="168" fontId="14" fillId="6" borderId="50" xfId="0" applyNumberFormat="1" applyFont="1" applyFill="1" applyBorder="1" applyAlignment="1">
      <alignment horizontal="right" vertical="top"/>
    </xf>
    <xf numFmtId="169" fontId="13" fillId="6" borderId="47" xfId="1" applyNumberFormat="1" applyFont="1" applyFill="1" applyBorder="1"/>
    <xf numFmtId="169" fontId="13" fillId="6" borderId="17" xfId="1" applyNumberFormat="1" applyFont="1" applyFill="1" applyBorder="1"/>
    <xf numFmtId="169" fontId="13" fillId="6" borderId="48" xfId="1" applyNumberFormat="1" applyFont="1" applyFill="1" applyBorder="1"/>
    <xf numFmtId="169" fontId="13" fillId="6" borderId="19" xfId="1" applyNumberFormat="1" applyFont="1" applyFill="1" applyBorder="1"/>
    <xf numFmtId="169" fontId="13" fillId="6" borderId="17" xfId="0" applyNumberFormat="1" applyFont="1" applyFill="1" applyBorder="1"/>
    <xf numFmtId="167" fontId="16" fillId="5" borderId="66" xfId="1" applyNumberFormat="1" applyFont="1" applyFill="1" applyBorder="1"/>
    <xf numFmtId="167" fontId="16" fillId="5" borderId="36" xfId="0" applyNumberFormat="1" applyFont="1" applyFill="1" applyBorder="1"/>
    <xf numFmtId="168" fontId="16" fillId="5" borderId="19" xfId="2" applyNumberFormat="1" applyFont="1" applyFill="1" applyBorder="1"/>
    <xf numFmtId="167" fontId="16" fillId="5" borderId="47" xfId="1" applyNumberFormat="1" applyFont="1" applyFill="1" applyBorder="1"/>
    <xf numFmtId="167" fontId="16" fillId="5" borderId="17" xfId="0" applyNumberFormat="1" applyFont="1" applyFill="1" applyBorder="1"/>
    <xf numFmtId="168" fontId="13" fillId="6" borderId="17" xfId="2" applyNumberFormat="1" applyFont="1" applyFill="1" applyBorder="1"/>
    <xf numFmtId="168" fontId="16" fillId="5" borderId="9" xfId="2" applyNumberFormat="1" applyFont="1" applyFill="1" applyBorder="1"/>
    <xf numFmtId="165" fontId="14" fillId="6" borderId="57" xfId="0" applyNumberFormat="1" applyFont="1" applyFill="1" applyBorder="1" applyAlignment="1">
      <alignment horizontal="right" vertical="top"/>
    </xf>
    <xf numFmtId="165" fontId="14" fillId="6" borderId="29" xfId="0" applyNumberFormat="1" applyFont="1" applyFill="1" applyBorder="1" applyAlignment="1">
      <alignment horizontal="right" vertical="top"/>
    </xf>
    <xf numFmtId="165" fontId="14" fillId="6" borderId="29" xfId="0" applyNumberFormat="1" applyFont="1" applyFill="1" applyBorder="1"/>
    <xf numFmtId="165" fontId="14" fillId="6" borderId="22" xfId="0" applyNumberFormat="1" applyFont="1" applyFill="1" applyBorder="1"/>
    <xf numFmtId="165" fontId="18" fillId="6" borderId="29" xfId="0" applyNumberFormat="1" applyFont="1" applyFill="1" applyBorder="1"/>
    <xf numFmtId="165" fontId="18" fillId="6" borderId="22" xfId="0" applyNumberFormat="1" applyFont="1" applyFill="1" applyBorder="1"/>
    <xf numFmtId="164" fontId="14" fillId="6" borderId="66" xfId="0" applyNumberFormat="1" applyFont="1" applyFill="1" applyBorder="1" applyAlignment="1">
      <alignment vertical="center"/>
    </xf>
    <xf numFmtId="164" fontId="14" fillId="6" borderId="36" xfId="0" applyNumberFormat="1" applyFont="1" applyFill="1" applyBorder="1" applyAlignment="1">
      <alignment vertical="center"/>
    </xf>
    <xf numFmtId="164" fontId="18" fillId="6" borderId="29" xfId="0" applyNumberFormat="1" applyFont="1" applyFill="1" applyBorder="1"/>
    <xf numFmtId="164" fontId="18" fillId="6" borderId="22" xfId="0" applyNumberFormat="1" applyFont="1" applyFill="1" applyBorder="1"/>
    <xf numFmtId="164" fontId="14" fillId="6" borderId="29" xfId="0" applyNumberFormat="1" applyFont="1" applyFill="1" applyBorder="1"/>
    <xf numFmtId="164" fontId="14" fillId="6" borderId="22" xfId="0" applyNumberFormat="1" applyFont="1" applyFill="1" applyBorder="1"/>
    <xf numFmtId="3" fontId="0" fillId="0" borderId="0" xfId="0" applyNumberFormat="1"/>
    <xf numFmtId="0" fontId="13" fillId="0" borderId="1" xfId="0" applyFont="1" applyBorder="1" applyAlignment="1">
      <alignment horizontal="center" vertical="top"/>
    </xf>
    <xf numFmtId="0" fontId="16" fillId="6" borderId="13" xfId="0" applyFont="1" applyFill="1" applyBorder="1" applyAlignment="1">
      <alignment horizontal="center" vertical="top" wrapText="1"/>
    </xf>
    <xf numFmtId="0" fontId="16" fillId="6" borderId="14" xfId="0" applyFont="1" applyFill="1" applyBorder="1" applyAlignment="1">
      <alignment horizontal="center" vertical="top" wrapText="1"/>
    </xf>
    <xf numFmtId="3" fontId="18" fillId="0" borderId="12" xfId="0" applyNumberFormat="1" applyFont="1" applyBorder="1"/>
    <xf numFmtId="164" fontId="18" fillId="3" borderId="34" xfId="0" applyNumberFormat="1" applyFont="1" applyFill="1" applyBorder="1" applyAlignment="1">
      <alignment horizontal="right" vertical="top"/>
    </xf>
    <xf numFmtId="164" fontId="14" fillId="2" borderId="5" xfId="0" applyNumberFormat="1" applyFont="1" applyFill="1" applyBorder="1" applyAlignment="1">
      <alignment horizontal="right" vertical="top"/>
    </xf>
    <xf numFmtId="164" fontId="14" fillId="6" borderId="29" xfId="0" applyNumberFormat="1" applyFont="1" applyFill="1" applyBorder="1" applyAlignment="1">
      <alignment horizontal="right" vertical="top"/>
    </xf>
    <xf numFmtId="164" fontId="14" fillId="6" borderId="22" xfId="0" applyNumberFormat="1" applyFont="1" applyFill="1" applyBorder="1" applyAlignment="1">
      <alignment horizontal="right" vertical="top"/>
    </xf>
    <xf numFmtId="3" fontId="18" fillId="0" borderId="10" xfId="0" applyNumberFormat="1" applyFont="1" applyBorder="1"/>
    <xf numFmtId="3" fontId="18" fillId="0" borderId="41" xfId="0" applyNumberFormat="1" applyFont="1" applyBorder="1"/>
    <xf numFmtId="167" fontId="36" fillId="5" borderId="16" xfId="1" applyNumberFormat="1" applyFont="1" applyFill="1" applyBorder="1"/>
    <xf numFmtId="167" fontId="17" fillId="0" borderId="10" xfId="1" applyNumberFormat="1" applyFont="1" applyBorder="1"/>
    <xf numFmtId="167" fontId="17" fillId="0" borderId="12" xfId="1" applyNumberFormat="1" applyFont="1" applyBorder="1"/>
    <xf numFmtId="167" fontId="36" fillId="5" borderId="12" xfId="1" applyNumberFormat="1" applyFont="1" applyFill="1" applyBorder="1"/>
    <xf numFmtId="3" fontId="37" fillId="0" borderId="1" xfId="0" applyNumberFormat="1" applyFont="1" applyBorder="1"/>
    <xf numFmtId="170" fontId="14" fillId="6" borderId="21" xfId="0" applyNumberFormat="1" applyFont="1" applyFill="1" applyBorder="1"/>
    <xf numFmtId="164" fontId="18" fillId="3" borderId="1" xfId="0" applyNumberFormat="1" applyFont="1" applyFill="1" applyBorder="1" applyAlignment="1">
      <alignment horizontal="right" vertical="top"/>
    </xf>
    <xf numFmtId="0" fontId="18" fillId="0" borderId="0" xfId="0" applyFont="1"/>
    <xf numFmtId="167" fontId="16" fillId="5" borderId="16" xfId="1" applyNumberFormat="1" applyFont="1" applyFill="1" applyBorder="1"/>
    <xf numFmtId="167" fontId="13" fillId="0" borderId="10" xfId="1" applyNumberFormat="1" applyFont="1" applyBorder="1"/>
    <xf numFmtId="167" fontId="13" fillId="0" borderId="12" xfId="1" applyNumberFormat="1" applyFont="1" applyBorder="1"/>
    <xf numFmtId="167" fontId="16" fillId="5" borderId="12" xfId="1" applyNumberFormat="1" applyFont="1" applyFill="1" applyBorder="1"/>
    <xf numFmtId="0" fontId="18" fillId="2" borderId="1" xfId="0" applyFont="1" applyFill="1" applyBorder="1" applyAlignment="1">
      <alignment horizontal="center" vertical="top"/>
    </xf>
    <xf numFmtId="165" fontId="17" fillId="5" borderId="6" xfId="0" applyNumberFormat="1" applyFont="1" applyFill="1" applyBorder="1" applyAlignment="1">
      <alignment horizontal="right" vertical="top"/>
    </xf>
    <xf numFmtId="0" fontId="38" fillId="0" borderId="0" xfId="0" applyFont="1"/>
    <xf numFmtId="168" fontId="14" fillId="5" borderId="11" xfId="2" applyNumberFormat="1" applyFont="1" applyFill="1" applyBorder="1" applyAlignment="1">
      <alignment horizontal="center"/>
    </xf>
    <xf numFmtId="168" fontId="14" fillId="6" borderId="19" xfId="2" applyNumberFormat="1" applyFont="1" applyFill="1" applyBorder="1" applyAlignment="1">
      <alignment horizontal="center"/>
    </xf>
    <xf numFmtId="168" fontId="14" fillId="5" borderId="71" xfId="2" applyNumberFormat="1" applyFont="1" applyFill="1" applyBorder="1" applyAlignment="1">
      <alignment horizontal="center"/>
    </xf>
    <xf numFmtId="168" fontId="14" fillId="5" borderId="70" xfId="2" applyNumberFormat="1" applyFont="1" applyFill="1" applyBorder="1" applyAlignment="1">
      <alignment horizontal="center"/>
    </xf>
    <xf numFmtId="168" fontId="14" fillId="6" borderId="17" xfId="2" applyNumberFormat="1" applyFont="1" applyFill="1" applyBorder="1" applyAlignment="1">
      <alignment horizontal="center"/>
    </xf>
    <xf numFmtId="165" fontId="18" fillId="2" borderId="5" xfId="0" applyNumberFormat="1" applyFont="1" applyFill="1" applyBorder="1" applyAlignment="1">
      <alignment horizontal="right" vertical="top"/>
    </xf>
    <xf numFmtId="170" fontId="18" fillId="0" borderId="12" xfId="0" applyNumberFormat="1" applyFont="1" applyBorder="1"/>
    <xf numFmtId="170" fontId="18" fillId="0" borderId="10" xfId="0" applyNumberFormat="1" applyFont="1" applyBorder="1"/>
    <xf numFmtId="170" fontId="18" fillId="0" borderId="41" xfId="0" applyNumberFormat="1" applyFont="1" applyBorder="1"/>
    <xf numFmtId="170" fontId="18" fillId="3" borderId="1" xfId="0" applyNumberFormat="1" applyFont="1" applyFill="1" applyBorder="1" applyAlignment="1">
      <alignment horizontal="right" vertical="top"/>
    </xf>
    <xf numFmtId="170" fontId="37" fillId="0" borderId="1" xfId="0" applyNumberFormat="1" applyFont="1" applyBorder="1"/>
    <xf numFmtId="170" fontId="18" fillId="0" borderId="0" xfId="0" applyNumberFormat="1" applyFont="1"/>
    <xf numFmtId="169" fontId="16" fillId="5" borderId="12" xfId="1" applyNumberFormat="1" applyFont="1" applyFill="1" applyBorder="1"/>
    <xf numFmtId="169" fontId="13" fillId="0" borderId="10" xfId="1" applyNumberFormat="1" applyFont="1" applyBorder="1"/>
    <xf numFmtId="169" fontId="13" fillId="0" borderId="12" xfId="1" applyNumberFormat="1" applyFont="1" applyBorder="1"/>
    <xf numFmtId="169" fontId="16" fillId="4" borderId="8" xfId="0" applyNumberFormat="1" applyFont="1" applyFill="1" applyBorder="1"/>
    <xf numFmtId="169" fontId="36" fillId="5" borderId="12" xfId="1" applyNumberFormat="1" applyFont="1" applyFill="1" applyBorder="1"/>
    <xf numFmtId="169" fontId="17" fillId="0" borderId="10" xfId="1" applyNumberFormat="1" applyFont="1" applyBorder="1"/>
    <xf numFmtId="169" fontId="17" fillId="0" borderId="12" xfId="1" applyNumberFormat="1" applyFont="1" applyBorder="1"/>
    <xf numFmtId="169" fontId="36" fillId="4" borderId="8" xfId="0" applyNumberFormat="1" applyFont="1" applyFill="1" applyBorder="1"/>
    <xf numFmtId="0" fontId="39" fillId="0" borderId="0" xfId="0" applyFont="1"/>
    <xf numFmtId="164" fontId="40" fillId="0" borderId="0" xfId="0" applyNumberFormat="1" applyFont="1" applyAlignment="1">
      <alignment horizontal="right" vertical="top"/>
    </xf>
    <xf numFmtId="0" fontId="41" fillId="0" borderId="0" xfId="0" applyFont="1"/>
    <xf numFmtId="170" fontId="41" fillId="0" borderId="0" xfId="0" applyNumberFormat="1" applyFont="1"/>
    <xf numFmtId="0" fontId="42" fillId="0" borderId="0" xfId="0" applyFont="1"/>
    <xf numFmtId="0" fontId="17" fillId="0" borderId="1" xfId="0" applyFont="1" applyBorder="1" applyAlignment="1">
      <alignment horizontal="center" vertical="top"/>
    </xf>
    <xf numFmtId="0" fontId="13" fillId="0" borderId="28" xfId="0" applyFont="1" applyBorder="1" applyAlignment="1">
      <alignment horizontal="center" vertical="top"/>
    </xf>
    <xf numFmtId="169" fontId="16" fillId="5" borderId="38" xfId="1" applyNumberFormat="1" applyFont="1" applyFill="1" applyBorder="1"/>
    <xf numFmtId="169" fontId="13" fillId="0" borderId="20" xfId="1" applyNumberFormat="1" applyFont="1" applyBorder="1"/>
    <xf numFmtId="169" fontId="13" fillId="0" borderId="38" xfId="1" applyNumberFormat="1" applyFont="1" applyBorder="1"/>
    <xf numFmtId="169" fontId="16" fillId="4" borderId="60" xfId="0" applyNumberFormat="1" applyFont="1" applyFill="1" applyBorder="1"/>
    <xf numFmtId="164" fontId="10" fillId="6" borderId="35" xfId="0" applyNumberFormat="1" applyFont="1" applyFill="1" applyBorder="1" applyAlignment="1">
      <alignment horizontal="right" vertical="top"/>
    </xf>
    <xf numFmtId="164" fontId="10" fillId="6" borderId="85" xfId="0" applyNumberFormat="1" applyFont="1" applyFill="1" applyBorder="1" applyAlignment="1">
      <alignment horizontal="right" vertical="top"/>
    </xf>
    <xf numFmtId="170" fontId="18" fillId="0" borderId="39" xfId="0" applyNumberFormat="1" applyFont="1" applyBorder="1"/>
    <xf numFmtId="170" fontId="18" fillId="0" borderId="37" xfId="0" applyNumberFormat="1" applyFont="1" applyBorder="1"/>
    <xf numFmtId="170" fontId="18" fillId="0" borderId="42" xfId="0" applyNumberFormat="1" applyFont="1" applyBorder="1"/>
    <xf numFmtId="170" fontId="37" fillId="0" borderId="44" xfId="0" applyNumberFormat="1" applyFont="1" applyBorder="1"/>
    <xf numFmtId="164" fontId="20" fillId="0" borderId="0" xfId="0" applyNumberFormat="1" applyFont="1"/>
    <xf numFmtId="164" fontId="18" fillId="5" borderId="0" xfId="0" applyNumberFormat="1" applyFont="1" applyFill="1" applyAlignment="1">
      <alignment horizontal="right" vertical="top"/>
    </xf>
    <xf numFmtId="165" fontId="38" fillId="0" borderId="0" xfId="0" applyNumberFormat="1" applyFont="1"/>
    <xf numFmtId="166" fontId="20" fillId="0" borderId="0" xfId="0" applyNumberFormat="1" applyFont="1"/>
    <xf numFmtId="3" fontId="10" fillId="0" borderId="44" xfId="0" applyNumberFormat="1" applyFont="1" applyBorder="1"/>
    <xf numFmtId="3" fontId="18" fillId="0" borderId="39" xfId="0" applyNumberFormat="1" applyFont="1" applyBorder="1"/>
    <xf numFmtId="0" fontId="43" fillId="0" borderId="0" xfId="0" applyFont="1"/>
    <xf numFmtId="0" fontId="44" fillId="0" borderId="0" xfId="0" applyFont="1"/>
    <xf numFmtId="0" fontId="14" fillId="7" borderId="51" xfId="0" applyFont="1" applyFill="1" applyBorder="1" applyAlignment="1">
      <alignment horizontal="left" vertical="top"/>
    </xf>
    <xf numFmtId="164" fontId="14" fillId="3" borderId="86" xfId="0" applyNumberFormat="1" applyFont="1" applyFill="1" applyBorder="1" applyAlignment="1">
      <alignment horizontal="right" vertical="top"/>
    </xf>
    <xf numFmtId="164" fontId="18" fillId="3" borderId="86" xfId="0" applyNumberFormat="1" applyFont="1" applyFill="1" applyBorder="1" applyAlignment="1">
      <alignment horizontal="right" vertical="top"/>
    </xf>
    <xf numFmtId="164" fontId="10" fillId="6" borderId="68" xfId="0" applyNumberFormat="1" applyFont="1" applyFill="1" applyBorder="1" applyAlignment="1">
      <alignment vertical="center"/>
    </xf>
    <xf numFmtId="164" fontId="10" fillId="6" borderId="61" xfId="0" applyNumberFormat="1" applyFont="1" applyFill="1" applyBorder="1" applyAlignment="1">
      <alignment vertical="center"/>
    </xf>
    <xf numFmtId="168" fontId="10" fillId="5" borderId="55" xfId="2" applyNumberFormat="1" applyFont="1" applyFill="1" applyBorder="1" applyAlignment="1">
      <alignment horizontal="right" vertical="center"/>
    </xf>
    <xf numFmtId="168" fontId="10" fillId="6" borderId="87" xfId="0" applyNumberFormat="1" applyFont="1" applyFill="1" applyBorder="1" applyAlignment="1">
      <alignment horizontal="right" vertical="top"/>
    </xf>
    <xf numFmtId="164" fontId="14" fillId="6" borderId="79" xfId="0" applyNumberFormat="1" applyFont="1" applyFill="1" applyBorder="1" applyAlignment="1">
      <alignment horizontal="right" vertical="top"/>
    </xf>
    <xf numFmtId="164" fontId="14" fillId="6" borderId="80" xfId="0" applyNumberFormat="1" applyFont="1" applyFill="1" applyBorder="1" applyAlignment="1">
      <alignment horizontal="right" vertical="top"/>
    </xf>
    <xf numFmtId="168" fontId="14" fillId="6" borderId="67" xfId="0" applyNumberFormat="1" applyFont="1" applyFill="1" applyBorder="1" applyAlignment="1">
      <alignment horizontal="right" vertical="top"/>
    </xf>
    <xf numFmtId="164" fontId="14" fillId="2" borderId="34" xfId="0" applyNumberFormat="1" applyFont="1" applyFill="1" applyBorder="1" applyAlignment="1">
      <alignment horizontal="right" vertical="top"/>
    </xf>
    <xf numFmtId="164" fontId="18" fillId="2" borderId="34" xfId="0" applyNumberFormat="1" applyFont="1" applyFill="1" applyBorder="1" applyAlignment="1">
      <alignment horizontal="right" vertical="top"/>
    </xf>
    <xf numFmtId="164" fontId="14" fillId="6" borderId="35" xfId="0" applyNumberFormat="1" applyFont="1" applyFill="1" applyBorder="1"/>
    <xf numFmtId="164" fontId="14" fillId="6" borderId="67" xfId="0" applyNumberFormat="1" applyFont="1" applyFill="1" applyBorder="1"/>
    <xf numFmtId="168" fontId="14" fillId="5" borderId="59" xfId="2" applyNumberFormat="1" applyFont="1" applyFill="1" applyBorder="1" applyAlignment="1">
      <alignment horizontal="right" vertical="top"/>
    </xf>
    <xf numFmtId="168" fontId="14" fillId="6" borderId="32" xfId="0" applyNumberFormat="1" applyFont="1" applyFill="1" applyBorder="1" applyAlignment="1">
      <alignment horizontal="right" vertical="top"/>
    </xf>
    <xf numFmtId="0" fontId="14" fillId="7" borderId="68" xfId="0" applyFont="1" applyFill="1" applyBorder="1" applyAlignment="1">
      <alignment horizontal="left" vertical="top"/>
    </xf>
    <xf numFmtId="165" fontId="14" fillId="3" borderId="88" xfId="0" applyNumberFormat="1" applyFont="1" applyFill="1" applyBorder="1" applyAlignment="1">
      <alignment horizontal="right" vertical="top"/>
    </xf>
    <xf numFmtId="165" fontId="14" fillId="3" borderId="86" xfId="0" applyNumberFormat="1" applyFont="1" applyFill="1" applyBorder="1" applyAlignment="1">
      <alignment horizontal="right" vertical="top"/>
    </xf>
    <xf numFmtId="165" fontId="18" fillId="3" borderId="86" xfId="0" applyNumberFormat="1" applyFont="1" applyFill="1" applyBorder="1" applyAlignment="1">
      <alignment horizontal="right" vertical="top"/>
    </xf>
    <xf numFmtId="165" fontId="10" fillId="6" borderId="68" xfId="0" applyNumberFormat="1" applyFont="1" applyFill="1" applyBorder="1" applyAlignment="1">
      <alignment vertical="center"/>
    </xf>
    <xf numFmtId="165" fontId="10" fillId="6" borderId="61" xfId="0" applyNumberFormat="1" applyFont="1" applyFill="1" applyBorder="1" applyAlignment="1">
      <alignment vertical="center"/>
    </xf>
    <xf numFmtId="165" fontId="14" fillId="6" borderId="79" xfId="0" applyNumberFormat="1" applyFont="1" applyFill="1" applyBorder="1" applyAlignment="1">
      <alignment horizontal="right" vertical="top"/>
    </xf>
    <xf numFmtId="165" fontId="14" fillId="6" borderId="67" xfId="0" applyNumberFormat="1" applyFont="1" applyFill="1" applyBorder="1" applyAlignment="1">
      <alignment horizontal="right" vertical="top"/>
    </xf>
    <xf numFmtId="165" fontId="14" fillId="2" borderId="31" xfId="0" applyNumberFormat="1" applyFont="1" applyFill="1" applyBorder="1" applyAlignment="1">
      <alignment horizontal="right" vertical="top"/>
    </xf>
    <xf numFmtId="165" fontId="14" fillId="2" borderId="34" xfId="0" applyNumberFormat="1" applyFont="1" applyFill="1" applyBorder="1" applyAlignment="1">
      <alignment horizontal="right" vertical="top"/>
    </xf>
    <xf numFmtId="165" fontId="18" fillId="2" borderId="34" xfId="0" applyNumberFormat="1" applyFont="1" applyFill="1" applyBorder="1" applyAlignment="1">
      <alignment horizontal="right" vertical="top"/>
    </xf>
    <xf numFmtId="165" fontId="14" fillId="6" borderId="68" xfId="0" applyNumberFormat="1" applyFont="1" applyFill="1" applyBorder="1"/>
    <xf numFmtId="165" fontId="14" fillId="6" borderId="61" xfId="0" applyNumberFormat="1" applyFont="1" applyFill="1" applyBorder="1"/>
    <xf numFmtId="165" fontId="10" fillId="6" borderId="55" xfId="0" applyNumberFormat="1" applyFont="1" applyFill="1" applyBorder="1" applyAlignment="1">
      <alignment horizontal="right" vertical="top"/>
    </xf>
    <xf numFmtId="165" fontId="10" fillId="6" borderId="28" xfId="0" applyNumberFormat="1" applyFont="1" applyFill="1" applyBorder="1" applyAlignment="1">
      <alignment horizontal="right" vertical="top"/>
    </xf>
    <xf numFmtId="164" fontId="10" fillId="6" borderId="28" xfId="0" applyNumberFormat="1" applyFont="1" applyFill="1" applyBorder="1" applyAlignment="1">
      <alignment horizontal="right" vertical="top"/>
    </xf>
    <xf numFmtId="165" fontId="10" fillId="6" borderId="46" xfId="0" applyNumberFormat="1" applyFont="1" applyFill="1" applyBorder="1" applyAlignment="1">
      <alignment horizontal="right" vertical="top"/>
    </xf>
    <xf numFmtId="164" fontId="10" fillId="6" borderId="1" xfId="0" applyNumberFormat="1" applyFont="1" applyFill="1" applyBorder="1" applyAlignment="1">
      <alignment horizontal="right" vertical="top"/>
    </xf>
    <xf numFmtId="170" fontId="10" fillId="6" borderId="46" xfId="0" applyNumberFormat="1" applyFont="1" applyFill="1" applyBorder="1" applyAlignment="1">
      <alignment horizontal="center" vertical="top"/>
    </xf>
    <xf numFmtId="170" fontId="10" fillId="6" borderId="28" xfId="0" applyNumberFormat="1" applyFont="1" applyFill="1" applyBorder="1" applyAlignment="1">
      <alignment horizontal="center" vertical="top"/>
    </xf>
    <xf numFmtId="0" fontId="0" fillId="0" borderId="89" xfId="0" applyBorder="1"/>
    <xf numFmtId="0" fontId="13" fillId="7" borderId="51" xfId="0" applyFont="1" applyFill="1" applyBorder="1" applyAlignment="1">
      <alignment horizontal="center"/>
    </xf>
    <xf numFmtId="0" fontId="17" fillId="7" borderId="4" xfId="0" quotePrefix="1" applyFont="1" applyFill="1" applyBorder="1" applyAlignment="1">
      <alignment horizontal="left" vertical="top" indent="1"/>
    </xf>
    <xf numFmtId="164" fontId="14" fillId="6" borderId="83" xfId="0" applyNumberFormat="1" applyFont="1" applyFill="1" applyBorder="1" applyAlignment="1">
      <alignment horizontal="right" vertical="top"/>
    </xf>
    <xf numFmtId="164" fontId="14" fillId="6" borderId="84" xfId="0" applyNumberFormat="1" applyFont="1" applyFill="1" applyBorder="1" applyAlignment="1">
      <alignment horizontal="right" vertical="top"/>
    </xf>
    <xf numFmtId="168" fontId="18" fillId="6" borderId="61" xfId="0" applyNumberFormat="1" applyFont="1" applyFill="1" applyBorder="1" applyAlignment="1">
      <alignment horizontal="right" vertical="top"/>
    </xf>
    <xf numFmtId="164" fontId="13" fillId="5" borderId="34" xfId="0" applyNumberFormat="1" applyFont="1" applyFill="1" applyBorder="1" applyAlignment="1">
      <alignment horizontal="right" vertical="top"/>
    </xf>
    <xf numFmtId="164" fontId="17" fillId="5" borderId="34" xfId="0" applyNumberFormat="1" applyFont="1" applyFill="1" applyBorder="1" applyAlignment="1">
      <alignment horizontal="right" vertical="top"/>
    </xf>
    <xf numFmtId="164" fontId="14" fillId="6" borderId="68" xfId="0" applyNumberFormat="1" applyFont="1" applyFill="1" applyBorder="1" applyAlignment="1">
      <alignment horizontal="right" vertical="top"/>
    </xf>
    <xf numFmtId="164" fontId="14" fillId="6" borderId="61" xfId="0" applyNumberFormat="1" applyFont="1" applyFill="1" applyBorder="1" applyAlignment="1">
      <alignment horizontal="right" vertical="top"/>
    </xf>
    <xf numFmtId="168" fontId="18" fillId="5" borderId="55" xfId="2" applyNumberFormat="1" applyFont="1" applyFill="1" applyBorder="1" applyAlignment="1">
      <alignment horizontal="right" vertical="top"/>
    </xf>
    <xf numFmtId="168" fontId="18" fillId="6" borderId="51" xfId="0" applyNumberFormat="1" applyFont="1" applyFill="1" applyBorder="1" applyAlignment="1">
      <alignment horizontal="right" vertical="top"/>
    </xf>
    <xf numFmtId="165" fontId="14" fillId="6" borderId="83" xfId="0" applyNumberFormat="1" applyFont="1" applyFill="1" applyBorder="1" applyAlignment="1">
      <alignment horizontal="right" vertical="top"/>
    </xf>
    <xf numFmtId="165" fontId="14" fillId="6" borderId="61" xfId="0" applyNumberFormat="1" applyFont="1" applyFill="1" applyBorder="1" applyAlignment="1">
      <alignment horizontal="right" vertical="top"/>
    </xf>
    <xf numFmtId="165" fontId="13" fillId="5" borderId="31" xfId="0" applyNumberFormat="1" applyFont="1" applyFill="1" applyBorder="1" applyAlignment="1">
      <alignment horizontal="right" vertical="top"/>
    </xf>
    <xf numFmtId="165" fontId="13" fillId="5" borderId="34" xfId="0" applyNumberFormat="1" applyFont="1" applyFill="1" applyBorder="1" applyAlignment="1">
      <alignment horizontal="right" vertical="top"/>
    </xf>
    <xf numFmtId="165" fontId="17" fillId="5" borderId="34" xfId="0" applyNumberFormat="1" applyFont="1" applyFill="1" applyBorder="1" applyAlignment="1">
      <alignment horizontal="right" vertical="top"/>
    </xf>
    <xf numFmtId="165" fontId="14" fillId="6" borderId="68" xfId="0" applyNumberFormat="1" applyFont="1" applyFill="1" applyBorder="1" applyAlignment="1">
      <alignment horizontal="right" vertical="top"/>
    </xf>
  </cellXfs>
  <cellStyles count="3">
    <cellStyle name="Migliaia" xfId="1" builtinId="3"/>
    <cellStyle name="Normale" xfId="0" builtinId="0"/>
    <cellStyle name="Percentuale" xfId="2" builtinId="5"/>
  </cellStyles>
  <dxfs count="0"/>
  <tableStyles count="0" defaultTableStyle="TableStyleMedium2" defaultPivotStyle="PivotStyleMedium9"/>
  <colors>
    <mruColors>
      <color rgb="FFDDF5FF"/>
      <color rgb="FFECF2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193903</xdr:colOff>
      <xdr:row>0</xdr:row>
      <xdr:rowOff>104704</xdr:rowOff>
    </xdr:from>
    <xdr:to>
      <xdr:col>0</xdr:col>
      <xdr:colOff>1491544</xdr:colOff>
      <xdr:row>4</xdr:row>
      <xdr:rowOff>155222</xdr:rowOff>
    </xdr:to>
    <xdr:pic>
      <xdr:nvPicPr>
        <xdr:cNvPr id="1025" name="Picture 5" descr="Logo ANFIA PANTONE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903" y="104704"/>
          <a:ext cx="1297641" cy="812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193040</xdr:colOff>
      <xdr:row>0</xdr:row>
      <xdr:rowOff>122484</xdr:rowOff>
    </xdr:from>
    <xdr:to>
      <xdr:col>0</xdr:col>
      <xdr:colOff>1336040</xdr:colOff>
      <xdr:row>4</xdr:row>
      <xdr:rowOff>110067</xdr:rowOff>
    </xdr:to>
    <xdr:pic>
      <xdr:nvPicPr>
        <xdr:cNvPr id="2049" name="Picture 5" descr="Logo ANFIA PANTONE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040" y="122484"/>
          <a:ext cx="1143000" cy="7495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196425</xdr:colOff>
      <xdr:row>1</xdr:row>
      <xdr:rowOff>22013</xdr:rowOff>
    </xdr:from>
    <xdr:to>
      <xdr:col>0</xdr:col>
      <xdr:colOff>1609724</xdr:colOff>
      <xdr:row>5</xdr:row>
      <xdr:rowOff>145626</xdr:rowOff>
    </xdr:to>
    <xdr:pic>
      <xdr:nvPicPr>
        <xdr:cNvPr id="3073" name="Picture 5" descr="Logo ANFIA PANTONE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25" y="212513"/>
          <a:ext cx="1413299" cy="961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80715</xdr:colOff>
      <xdr:row>0</xdr:row>
      <xdr:rowOff>63500</xdr:rowOff>
    </xdr:from>
    <xdr:to>
      <xdr:col>0</xdr:col>
      <xdr:colOff>1467555</xdr:colOff>
      <xdr:row>5</xdr:row>
      <xdr:rowOff>25400</xdr:rowOff>
    </xdr:to>
    <xdr:pic>
      <xdr:nvPicPr>
        <xdr:cNvPr id="4097" name="Picture 5" descr="Logo ANFIA PANTONE">
          <a:extLs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15" y="63500"/>
          <a:ext cx="1386840" cy="9186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155222</xdr:colOff>
      <xdr:row>0</xdr:row>
      <xdr:rowOff>119944</xdr:rowOff>
    </xdr:from>
    <xdr:to>
      <xdr:col>0</xdr:col>
      <xdr:colOff>1619250</xdr:colOff>
      <xdr:row>5</xdr:row>
      <xdr:rowOff>33940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222" y="119944"/>
          <a:ext cx="1464028" cy="10188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232833</xdr:colOff>
      <xdr:row>44</xdr:row>
      <xdr:rowOff>56444</xdr:rowOff>
    </xdr:from>
    <xdr:to>
      <xdr:col>0</xdr:col>
      <xdr:colOff>1452032</xdr:colOff>
      <xdr:row>48</xdr:row>
      <xdr:rowOff>131234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57D74D45-7F15-4DB0-BDC0-EB13B043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833" y="9124244"/>
          <a:ext cx="1219199" cy="951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F43"/>
  <sheetViews>
    <sheetView showGridLines="0" zoomScaleNormal="100" workbookViewId="0">
      <selection activeCell="G17" sqref="G17"/>
    </sheetView>
  </sheetViews>
  <sheetFormatPr defaultRowHeight="14.4" x14ac:dyDescent="0.3"/>
  <cols>
    <col min="1" max="1" width="27.44140625" customWidth="1"/>
    <col min="2" max="2" width="11.33203125" customWidth="1"/>
    <col min="3" max="3" width="11.109375" customWidth="1"/>
    <col min="4" max="4" width="7.5546875" customWidth="1"/>
    <col min="5" max="11" width="8.5546875" customWidth="1"/>
    <col min="12" max="12" width="7.6640625" customWidth="1"/>
    <col min="13" max="16" width="8.5546875" customWidth="1"/>
    <col min="17" max="18" width="8.5546875" style="62" customWidth="1"/>
    <col min="19" max="19" width="8.88671875" style="62" customWidth="1"/>
    <col min="20" max="20" width="9.33203125" hidden="1" customWidth="1"/>
    <col min="21" max="21" width="8.6640625" hidden="1" customWidth="1"/>
    <col min="22" max="22" width="9.109375" hidden="1" customWidth="1"/>
    <col min="23" max="23" width="8.5546875" hidden="1" customWidth="1"/>
    <col min="24" max="24" width="7.6640625" hidden="1" customWidth="1"/>
    <col min="25" max="27" width="9.33203125" hidden="1" customWidth="1"/>
    <col min="28" max="28" width="9.109375" hidden="1" customWidth="1"/>
    <col min="29" max="30" width="10.44140625" customWidth="1"/>
    <col min="31" max="31" width="10.6640625" style="92" customWidth="1"/>
    <col min="32" max="32" width="10.6640625" customWidth="1"/>
    <col min="33" max="33" width="7.5546875" bestFit="1" customWidth="1"/>
  </cols>
  <sheetData>
    <row r="3" spans="1:32" s="20" customFormat="1" ht="16.2" x14ac:dyDescent="0.35">
      <c r="B3" s="8" t="s">
        <v>39</v>
      </c>
      <c r="C3" s="19" t="s">
        <v>1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358"/>
      <c r="R3" s="358"/>
      <c r="S3" s="358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1"/>
    </row>
    <row r="4" spans="1:32" s="20" customFormat="1" ht="16.2" x14ac:dyDescent="0.35">
      <c r="A4" s="19"/>
      <c r="B4" s="22" t="s">
        <v>74</v>
      </c>
      <c r="C4" s="21"/>
      <c r="D4" s="21"/>
      <c r="E4" s="21"/>
      <c r="F4" s="21"/>
      <c r="G4" s="21"/>
      <c r="H4" s="9"/>
      <c r="I4" s="9"/>
      <c r="J4" s="9"/>
      <c r="K4" s="9"/>
      <c r="L4" s="9"/>
      <c r="M4" s="9"/>
      <c r="N4" s="9"/>
      <c r="O4" s="9"/>
      <c r="P4" s="9"/>
      <c r="Q4" s="358"/>
      <c r="R4" s="358"/>
      <c r="S4" s="358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1"/>
    </row>
    <row r="5" spans="1:32" s="20" customFormat="1" ht="16.2" x14ac:dyDescent="0.35">
      <c r="A5" s="19"/>
      <c r="B5" s="22" t="s">
        <v>106</v>
      </c>
      <c r="C5" s="21"/>
      <c r="D5" s="21"/>
      <c r="E5" s="21"/>
      <c r="F5" s="21"/>
      <c r="G5" s="21"/>
      <c r="H5" s="9"/>
      <c r="I5" s="9"/>
      <c r="J5" s="9"/>
      <c r="K5" s="9"/>
      <c r="L5" s="9"/>
      <c r="M5" s="9"/>
      <c r="N5" s="9"/>
      <c r="O5" s="9"/>
      <c r="P5" s="9"/>
      <c r="Q5" s="358"/>
      <c r="R5" s="358"/>
      <c r="S5" s="358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1"/>
    </row>
    <row r="6" spans="1:32" ht="16.8" thickBot="1" x14ac:dyDescent="0.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359"/>
      <c r="R6" s="359"/>
      <c r="S6" s="359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2" ht="29.4" thickBot="1" x14ac:dyDescent="0.35">
      <c r="A7" s="93" t="s">
        <v>45</v>
      </c>
      <c r="B7" s="60" t="s">
        <v>76</v>
      </c>
      <c r="C7" s="201" t="s">
        <v>91</v>
      </c>
      <c r="D7" s="10" t="s">
        <v>89</v>
      </c>
      <c r="E7" s="30" t="s">
        <v>77</v>
      </c>
      <c r="F7" s="30" t="s">
        <v>78</v>
      </c>
      <c r="G7" s="30" t="s">
        <v>79</v>
      </c>
      <c r="H7" s="30" t="s">
        <v>80</v>
      </c>
      <c r="I7" s="30" t="s">
        <v>81</v>
      </c>
      <c r="J7" s="30" t="s">
        <v>82</v>
      </c>
      <c r="K7" s="30" t="s">
        <v>83</v>
      </c>
      <c r="L7" s="30" t="s">
        <v>84</v>
      </c>
      <c r="M7" s="30" t="s">
        <v>85</v>
      </c>
      <c r="N7" s="30" t="s">
        <v>86</v>
      </c>
      <c r="O7" s="30" t="s">
        <v>87</v>
      </c>
      <c r="P7" s="30" t="s">
        <v>88</v>
      </c>
      <c r="Q7" s="30" t="s">
        <v>92</v>
      </c>
      <c r="R7" s="30" t="s">
        <v>93</v>
      </c>
      <c r="S7" s="30" t="s">
        <v>94</v>
      </c>
      <c r="T7" s="30" t="s">
        <v>95</v>
      </c>
      <c r="U7" s="30" t="s">
        <v>96</v>
      </c>
      <c r="V7" s="30" t="s">
        <v>97</v>
      </c>
      <c r="W7" s="30" t="s">
        <v>98</v>
      </c>
      <c r="X7" s="30" t="s">
        <v>99</v>
      </c>
      <c r="Y7" s="30" t="s">
        <v>100</v>
      </c>
      <c r="Z7" s="30" t="s">
        <v>101</v>
      </c>
      <c r="AA7" s="30" t="s">
        <v>102</v>
      </c>
      <c r="AB7" s="30" t="s">
        <v>103</v>
      </c>
      <c r="AC7" s="103" t="s">
        <v>107</v>
      </c>
      <c r="AD7" s="159" t="s">
        <v>108</v>
      </c>
      <c r="AE7" s="194" t="s">
        <v>109</v>
      </c>
      <c r="AF7" s="89" t="s">
        <v>104</v>
      </c>
    </row>
    <row r="8" spans="1:32" ht="15" x14ac:dyDescent="0.35">
      <c r="A8" s="59" t="s">
        <v>3</v>
      </c>
      <c r="B8" s="48">
        <f>'PC OWNER_FUEL'!B8+'PC OWNER_FUEL'!B51</f>
        <v>365465</v>
      </c>
      <c r="C8" s="203">
        <f>'PC OWNER_FUEL'!C8+'PC OWNER_FUEL'!C51</f>
        <v>447298</v>
      </c>
      <c r="D8" s="224">
        <f>(C8-B8)/B8*100</f>
        <v>22.391473875747337</v>
      </c>
      <c r="E8" s="47">
        <f>'PC OWNER_FUEL'!E8+'PC OWNER_FUEL'!E51</f>
        <v>34192</v>
      </c>
      <c r="F8" s="47">
        <f>'PC OWNER_FUEL'!F8+'PC OWNER_FUEL'!F51</f>
        <v>34419</v>
      </c>
      <c r="G8" s="47">
        <f>'PC OWNER_FUEL'!G8+'PC OWNER_FUEL'!G51</f>
        <v>48044</v>
      </c>
      <c r="H8" s="47">
        <f>'PC OWNER_FUEL'!H8+'PC OWNER_FUEL'!H51</f>
        <v>37009</v>
      </c>
      <c r="I8" s="47">
        <f>'PC OWNER_FUEL'!I8+'PC OWNER_FUEL'!I51</f>
        <v>43081</v>
      </c>
      <c r="J8" s="47">
        <f>'PC OWNER_FUEL'!J8+'PC OWNER_FUEL'!J51</f>
        <v>39888</v>
      </c>
      <c r="K8" s="47">
        <f>'PC OWNER_FUEL'!K8+'PC OWNER_FUEL'!K51</f>
        <v>34486</v>
      </c>
      <c r="L8" s="47">
        <f>'PC OWNER_FUEL'!L8+'PC OWNER_FUEL'!L51</f>
        <v>24009</v>
      </c>
      <c r="M8" s="47">
        <f>'PC OWNER_FUEL'!M8+'PC OWNER_FUEL'!M51</f>
        <v>40449</v>
      </c>
      <c r="N8" s="47">
        <f>'PC OWNER_FUEL'!N8+'PC OWNER_FUEL'!N51</f>
        <v>38833</v>
      </c>
      <c r="O8" s="47">
        <f>'PC OWNER_FUEL'!O8+'PC OWNER_FUEL'!O51</f>
        <v>39068</v>
      </c>
      <c r="P8" s="47">
        <f>'PC OWNER_FUEL'!P8+'PC OWNER_FUEL'!P51</f>
        <v>33820</v>
      </c>
      <c r="Q8" s="293">
        <f>'PC OWNER_FUEL'!Q8+'PC OWNER_FUEL'!Q51</f>
        <v>43337</v>
      </c>
      <c r="R8" s="293">
        <f>'PC OWNER_FUEL'!R8+'PC OWNER_FUEL'!R51</f>
        <v>45923</v>
      </c>
      <c r="S8" s="293">
        <f>'PC OWNER_FUEL'!S8+'PC OWNER_FUEL'!S51</f>
        <v>50765</v>
      </c>
      <c r="T8" s="47">
        <f>'PC OWNER_FUEL'!T8+'PC OWNER_FUEL'!T51</f>
        <v>0</v>
      </c>
      <c r="U8" s="47">
        <f>'PC OWNER_FUEL'!U8+'PC OWNER_FUEL'!U51</f>
        <v>0</v>
      </c>
      <c r="V8" s="47">
        <f>'PC OWNER_FUEL'!V8+'PC OWNER_FUEL'!V51</f>
        <v>0</v>
      </c>
      <c r="W8" s="47">
        <f>'PC OWNER_FUEL'!W8+'PC OWNER_FUEL'!W51</f>
        <v>0</v>
      </c>
      <c r="X8" s="47">
        <f>'PC OWNER_FUEL'!X8+'PC OWNER_FUEL'!X51</f>
        <v>0</v>
      </c>
      <c r="Y8" s="47">
        <f>'PC OWNER_FUEL'!Y8+'PC OWNER_FUEL'!Y51</f>
        <v>0</v>
      </c>
      <c r="Z8" s="293">
        <f>'PC OWNER_FUEL'!Z8+'PC OWNER_FUEL'!Z51</f>
        <v>0</v>
      </c>
      <c r="AA8" s="293">
        <f>'PC OWNER_FUEL'!AA8+'PC OWNER_FUEL'!AA51</f>
        <v>0</v>
      </c>
      <c r="AB8" s="293">
        <f>'PC OWNER_FUEL'!AB8+'PC OWNER_FUEL'!AB51</f>
        <v>0</v>
      </c>
      <c r="AC8" s="177">
        <f>SUM(E8:G8)</f>
        <v>116655</v>
      </c>
      <c r="AD8" s="191">
        <f>SUM(Q8:AB8)</f>
        <v>140025</v>
      </c>
      <c r="AE8" s="196">
        <f>S8/G8-1</f>
        <v>5.6635584047955989E-2</v>
      </c>
      <c r="AF8" s="148">
        <f>(AD8-AC8)/AC8</f>
        <v>0.20033431914620034</v>
      </c>
    </row>
    <row r="9" spans="1:32" ht="15" x14ac:dyDescent="0.35">
      <c r="A9" s="58" t="s">
        <v>2</v>
      </c>
      <c r="B9" s="45">
        <f>'PC OWNER_FUEL'!B9+'PC OWNER_FUEL'!B52</f>
        <v>257968</v>
      </c>
      <c r="C9" s="202">
        <f>'PC OWNER_FUEL'!C9+'PC OWNER_FUEL'!C52</f>
        <v>273295</v>
      </c>
      <c r="D9" s="225">
        <f t="shared" ref="D9:D19" si="0">(C9-B9)/B9*100</f>
        <v>5.9414345965391062</v>
      </c>
      <c r="E9" s="44">
        <f>'PC OWNER_FUEL'!E9+'PC OWNER_FUEL'!E52</f>
        <v>24002</v>
      </c>
      <c r="F9" s="44">
        <f>'PC OWNER_FUEL'!F9+'PC OWNER_FUEL'!F52</f>
        <v>24320</v>
      </c>
      <c r="G9" s="44">
        <f>'PC OWNER_FUEL'!G9+'PC OWNER_FUEL'!G52</f>
        <v>33710</v>
      </c>
      <c r="H9" s="44">
        <f>'PC OWNER_FUEL'!H9+'PC OWNER_FUEL'!H52</f>
        <v>24577</v>
      </c>
      <c r="I9" s="44">
        <f>'PC OWNER_FUEL'!I9+'PC OWNER_FUEL'!I52</f>
        <v>28911</v>
      </c>
      <c r="J9" s="44">
        <f>'PC OWNER_FUEL'!J9+'PC OWNER_FUEL'!J52</f>
        <v>25440</v>
      </c>
      <c r="K9" s="44">
        <f>'PC OWNER_FUEL'!K9+'PC OWNER_FUEL'!K52</f>
        <v>21080</v>
      </c>
      <c r="L9" s="44">
        <f>'PC OWNER_FUEL'!L9+'PC OWNER_FUEL'!L52</f>
        <v>13217</v>
      </c>
      <c r="M9" s="44">
        <f>'PC OWNER_FUEL'!M9+'PC OWNER_FUEL'!M52</f>
        <v>20669</v>
      </c>
      <c r="N9" s="44">
        <f>'PC OWNER_FUEL'!N9+'PC OWNER_FUEL'!N52</f>
        <v>20564</v>
      </c>
      <c r="O9" s="44">
        <f>'PC OWNER_FUEL'!O9+'PC OWNER_FUEL'!O52</f>
        <v>19904</v>
      </c>
      <c r="P9" s="44">
        <f>'PC OWNER_FUEL'!P9+'PC OWNER_FUEL'!P52</f>
        <v>16901</v>
      </c>
      <c r="Q9" s="298">
        <f>'PC OWNER_FUEL'!Q9+'PC OWNER_FUEL'!Q52</f>
        <v>21914</v>
      </c>
      <c r="R9" s="298">
        <f>'PC OWNER_FUEL'!R9+'PC OWNER_FUEL'!R52</f>
        <v>21466</v>
      </c>
      <c r="S9" s="298">
        <f>'PC OWNER_FUEL'!S9+'PC OWNER_FUEL'!S52</f>
        <v>24401</v>
      </c>
      <c r="T9" s="44">
        <f>'PC OWNER_FUEL'!T9+'PC OWNER_FUEL'!T52</f>
        <v>0</v>
      </c>
      <c r="U9" s="44">
        <f>'PC OWNER_FUEL'!U9+'PC OWNER_FUEL'!U52</f>
        <v>0</v>
      </c>
      <c r="V9" s="44">
        <f>'PC OWNER_FUEL'!V9+'PC OWNER_FUEL'!V52</f>
        <v>0</v>
      </c>
      <c r="W9" s="44">
        <f>'PC OWNER_FUEL'!W9+'PC OWNER_FUEL'!W52</f>
        <v>0</v>
      </c>
      <c r="X9" s="44">
        <f>'PC OWNER_FUEL'!X9+'PC OWNER_FUEL'!X52</f>
        <v>0</v>
      </c>
      <c r="Y9" s="44">
        <f>'PC OWNER_FUEL'!Y9+'PC OWNER_FUEL'!Y52</f>
        <v>0</v>
      </c>
      <c r="Z9" s="298">
        <f>'PC OWNER_FUEL'!Z9+'PC OWNER_FUEL'!Z52</f>
        <v>0</v>
      </c>
      <c r="AA9" s="298">
        <f>'PC OWNER_FUEL'!AA9+'PC OWNER_FUEL'!AA52</f>
        <v>0</v>
      </c>
      <c r="AB9" s="298">
        <f>'PC OWNER_FUEL'!AB9+'PC OWNER_FUEL'!AB52</f>
        <v>0</v>
      </c>
      <c r="AC9" s="176">
        <f t="shared" ref="AC9:AC21" si="1">SUM(E9:G9)</f>
        <v>82032</v>
      </c>
      <c r="AD9" s="190">
        <f t="shared" ref="AD9:AD21" si="2">SUM(Q9:AB9)</f>
        <v>67781</v>
      </c>
      <c r="AE9" s="195">
        <f t="shared" ref="AE9:AE21" si="3">S9/G9-1</f>
        <v>-0.27614951053099968</v>
      </c>
      <c r="AF9" s="147">
        <f t="shared" ref="AF9:AF21" si="4">(AD9-AC9)/AC9</f>
        <v>-0.17372488784864443</v>
      </c>
    </row>
    <row r="10" spans="1:32" ht="15" x14ac:dyDescent="0.35">
      <c r="A10" s="59" t="s">
        <v>90</v>
      </c>
      <c r="B10" s="45">
        <f>'PC OWNER_FUEL'!B10+'PC OWNER_FUEL'!B53</f>
        <v>0</v>
      </c>
      <c r="C10" s="202">
        <f>'PC OWNER_FUEL'!C10+'PC OWNER_FUEL'!C53</f>
        <v>33</v>
      </c>
      <c r="D10" s="225"/>
      <c r="E10" s="44">
        <f>'PC OWNER_FUEL'!E10+'PC OWNER_FUEL'!E53</f>
        <v>0</v>
      </c>
      <c r="F10" s="44">
        <f>'PC OWNER_FUEL'!F10+'PC OWNER_FUEL'!F53</f>
        <v>0</v>
      </c>
      <c r="G10" s="44">
        <f>'PC OWNER_FUEL'!G10+'PC OWNER_FUEL'!G53</f>
        <v>0</v>
      </c>
      <c r="H10" s="44">
        <f>'PC OWNER_FUEL'!H10+'PC OWNER_FUEL'!H53</f>
        <v>0</v>
      </c>
      <c r="I10" s="44">
        <f>'PC OWNER_FUEL'!I10+'PC OWNER_FUEL'!I53</f>
        <v>7</v>
      </c>
      <c r="J10" s="44">
        <f>'PC OWNER_FUEL'!J10+'PC OWNER_FUEL'!J53</f>
        <v>6</v>
      </c>
      <c r="K10" s="44">
        <f>'PC OWNER_FUEL'!K10+'PC OWNER_FUEL'!K53</f>
        <v>5</v>
      </c>
      <c r="L10" s="44">
        <f>'PC OWNER_FUEL'!L10+'PC OWNER_FUEL'!L53</f>
        <v>3</v>
      </c>
      <c r="M10" s="44">
        <f>'PC OWNER_FUEL'!M10+'PC OWNER_FUEL'!M53</f>
        <v>2</v>
      </c>
      <c r="N10" s="44">
        <f>'PC OWNER_FUEL'!N10+'PC OWNER_FUEL'!N53</f>
        <v>8</v>
      </c>
      <c r="O10" s="44">
        <f>'PC OWNER_FUEL'!O10+'PC OWNER_FUEL'!O53</f>
        <v>0</v>
      </c>
      <c r="P10" s="44">
        <f>'PC OWNER_FUEL'!P10+'PC OWNER_FUEL'!P53</f>
        <v>2</v>
      </c>
      <c r="Q10" s="298">
        <f>'PC OWNER_FUEL'!Q10+'PC OWNER_FUEL'!Q53</f>
        <v>0</v>
      </c>
      <c r="R10" s="298">
        <f>'PC OWNER_FUEL'!R10+'PC OWNER_FUEL'!R53</f>
        <v>0</v>
      </c>
      <c r="S10" s="298">
        <f>'PC OWNER_FUEL'!S10+'PC OWNER_FUEL'!S53</f>
        <v>0</v>
      </c>
      <c r="T10" s="44">
        <f>'PC OWNER_FUEL'!T10+'PC OWNER_FUEL'!T53</f>
        <v>0</v>
      </c>
      <c r="U10" s="44">
        <f>'PC OWNER_FUEL'!U10+'PC OWNER_FUEL'!U53</f>
        <v>0</v>
      </c>
      <c r="V10" s="47">
        <f>'PC OWNER_FUEL'!V10+'PC OWNER_FUEL'!V53</f>
        <v>0</v>
      </c>
      <c r="W10" s="47">
        <f>'PC OWNER_FUEL'!W10+'PC OWNER_FUEL'!W53</f>
        <v>0</v>
      </c>
      <c r="X10" s="47">
        <f>'PC OWNER_FUEL'!X10+'PC OWNER_FUEL'!X53</f>
        <v>0</v>
      </c>
      <c r="Y10" s="47">
        <f>'PC OWNER_FUEL'!Y10+'PC OWNER_FUEL'!Y53</f>
        <v>0</v>
      </c>
      <c r="Z10" s="293">
        <f>'PC OWNER_FUEL'!Z10+'PC OWNER_FUEL'!Z53</f>
        <v>0</v>
      </c>
      <c r="AA10" s="293">
        <f>'PC OWNER_FUEL'!AA10+'PC OWNER_FUEL'!AA53</f>
        <v>0</v>
      </c>
      <c r="AB10" s="293">
        <f>'PC OWNER_FUEL'!AB10+'PC OWNER_FUEL'!AB53</f>
        <v>0</v>
      </c>
      <c r="AC10" s="176">
        <f t="shared" si="1"/>
        <v>0</v>
      </c>
      <c r="AD10" s="190">
        <f t="shared" si="2"/>
        <v>0</v>
      </c>
      <c r="AE10" s="318" t="s">
        <v>47</v>
      </c>
      <c r="AF10" s="319" t="s">
        <v>47</v>
      </c>
    </row>
    <row r="11" spans="1:32" ht="15" x14ac:dyDescent="0.35">
      <c r="A11" s="59" t="s">
        <v>51</v>
      </c>
      <c r="B11" s="48">
        <f>'PC OWNER_FUEL'!B11+'PC OWNER_FUEL'!B54</f>
        <v>128743</v>
      </c>
      <c r="C11" s="203">
        <f>'PC OWNER_FUEL'!C11+'PC OWNER_FUEL'!C54</f>
        <v>143879</v>
      </c>
      <c r="D11" s="224">
        <f t="shared" si="0"/>
        <v>11.756755707106405</v>
      </c>
      <c r="E11" s="47">
        <f>'PC OWNER_FUEL'!E11+'PC OWNER_FUEL'!E54</f>
        <v>13513</v>
      </c>
      <c r="F11" s="47">
        <f>'PC OWNER_FUEL'!F11+'PC OWNER_FUEL'!F54</f>
        <v>13402</v>
      </c>
      <c r="G11" s="47">
        <f>'PC OWNER_FUEL'!G11+'PC OWNER_FUEL'!G54</f>
        <v>13026</v>
      </c>
      <c r="H11" s="47">
        <f>'PC OWNER_FUEL'!H11+'PC OWNER_FUEL'!H54</f>
        <v>10540</v>
      </c>
      <c r="I11" s="47">
        <f>'PC OWNER_FUEL'!I11+'PC OWNER_FUEL'!I54</f>
        <v>12744</v>
      </c>
      <c r="J11" s="47">
        <f>'PC OWNER_FUEL'!J11+'PC OWNER_FUEL'!J54</f>
        <v>11911</v>
      </c>
      <c r="K11" s="47">
        <f>'PC OWNER_FUEL'!K11+'PC OWNER_FUEL'!K54</f>
        <v>11796</v>
      </c>
      <c r="L11" s="47">
        <f>'PC OWNER_FUEL'!L11+'PC OWNER_FUEL'!L54</f>
        <v>7907</v>
      </c>
      <c r="M11" s="47">
        <f>'PC OWNER_FUEL'!M11+'PC OWNER_FUEL'!M54</f>
        <v>11001</v>
      </c>
      <c r="N11" s="47">
        <f>'PC OWNER_FUEL'!N11+'PC OWNER_FUEL'!N54</f>
        <v>13914</v>
      </c>
      <c r="O11" s="47">
        <f>'PC OWNER_FUEL'!O11+'PC OWNER_FUEL'!O54</f>
        <v>13880</v>
      </c>
      <c r="P11" s="47">
        <f>'PC OWNER_FUEL'!P11+'PC OWNER_FUEL'!P54</f>
        <v>10245</v>
      </c>
      <c r="Q11" s="293">
        <f>'PC OWNER_FUEL'!Q11+'PC OWNER_FUEL'!Q54</f>
        <v>15759</v>
      </c>
      <c r="R11" s="293">
        <f>'PC OWNER_FUEL'!R11+'PC OWNER_FUEL'!R54</f>
        <v>14591</v>
      </c>
      <c r="S11" s="293">
        <f>'PC OWNER_FUEL'!S11+'PC OWNER_FUEL'!S54</f>
        <v>12990</v>
      </c>
      <c r="T11" s="47">
        <f>'PC OWNER_FUEL'!T11+'PC OWNER_FUEL'!T54</f>
        <v>0</v>
      </c>
      <c r="U11" s="47">
        <f>'PC OWNER_FUEL'!U11+'PC OWNER_FUEL'!U54</f>
        <v>0</v>
      </c>
      <c r="V11" s="47">
        <f>'PC OWNER_FUEL'!V11+'PC OWNER_FUEL'!V54</f>
        <v>0</v>
      </c>
      <c r="W11" s="47">
        <f>'PC OWNER_FUEL'!W11+'PC OWNER_FUEL'!W54</f>
        <v>0</v>
      </c>
      <c r="X11" s="47">
        <f>'PC OWNER_FUEL'!X11+'PC OWNER_FUEL'!X54</f>
        <v>0</v>
      </c>
      <c r="Y11" s="47">
        <f>'PC OWNER_FUEL'!Y11+'PC OWNER_FUEL'!Y54</f>
        <v>0</v>
      </c>
      <c r="Z11" s="293">
        <f>'PC OWNER_FUEL'!Z11+'PC OWNER_FUEL'!Z54</f>
        <v>0</v>
      </c>
      <c r="AA11" s="293">
        <f>'PC OWNER_FUEL'!AA11+'PC OWNER_FUEL'!AA54</f>
        <v>0</v>
      </c>
      <c r="AB11" s="293">
        <f>'PC OWNER_FUEL'!AB11+'PC OWNER_FUEL'!AB54</f>
        <v>0</v>
      </c>
      <c r="AC11" s="177">
        <f t="shared" si="1"/>
        <v>39941</v>
      </c>
      <c r="AD11" s="191">
        <f t="shared" si="2"/>
        <v>43340</v>
      </c>
      <c r="AE11" s="196">
        <f t="shared" si="3"/>
        <v>-2.7637033625057539E-3</v>
      </c>
      <c r="AF11" s="148">
        <f t="shared" si="4"/>
        <v>8.5100523271825948E-2</v>
      </c>
    </row>
    <row r="12" spans="1:32" ht="15" x14ac:dyDescent="0.35">
      <c r="A12" s="64" t="s">
        <v>49</v>
      </c>
      <c r="B12" s="48">
        <f>'PC OWNER_FUEL'!B12+'PC OWNER_FUEL'!B55</f>
        <v>118023</v>
      </c>
      <c r="C12" s="203">
        <f>'PC OWNER_FUEL'!C12+'PC OWNER_FUEL'!C55</f>
        <v>141989</v>
      </c>
      <c r="D12" s="224">
        <f t="shared" si="0"/>
        <v>20.306211501148081</v>
      </c>
      <c r="E12" s="47">
        <f>'PC OWNER_FUEL'!E12+'PC OWNER_FUEL'!E55</f>
        <v>13223</v>
      </c>
      <c r="F12" s="47">
        <f>'PC OWNER_FUEL'!F12+'PC OWNER_FUEL'!F55</f>
        <v>13150</v>
      </c>
      <c r="G12" s="47">
        <f>'PC OWNER_FUEL'!G12+'PC OWNER_FUEL'!G55</f>
        <v>12842</v>
      </c>
      <c r="H12" s="47">
        <f>'PC OWNER_FUEL'!H12+'PC OWNER_FUEL'!H55</f>
        <v>10448</v>
      </c>
      <c r="I12" s="47">
        <f>'PC OWNER_FUEL'!I12+'PC OWNER_FUEL'!I55</f>
        <v>12644</v>
      </c>
      <c r="J12" s="47">
        <f>'PC OWNER_FUEL'!J12+'PC OWNER_FUEL'!J55</f>
        <v>11796</v>
      </c>
      <c r="K12" s="47">
        <f>'PC OWNER_FUEL'!K12+'PC OWNER_FUEL'!K55</f>
        <v>11683</v>
      </c>
      <c r="L12" s="47">
        <f>'PC OWNER_FUEL'!L12+'PC OWNER_FUEL'!L55</f>
        <v>7839</v>
      </c>
      <c r="M12" s="47">
        <f>'PC OWNER_FUEL'!M12+'PC OWNER_FUEL'!M55</f>
        <v>10902</v>
      </c>
      <c r="N12" s="47">
        <f>'PC OWNER_FUEL'!N12+'PC OWNER_FUEL'!N55</f>
        <v>13795</v>
      </c>
      <c r="O12" s="47">
        <f>'PC OWNER_FUEL'!O12+'PC OWNER_FUEL'!O55</f>
        <v>13657</v>
      </c>
      <c r="P12" s="47">
        <f>'PC OWNER_FUEL'!P12+'PC OWNER_FUEL'!P55</f>
        <v>10010</v>
      </c>
      <c r="Q12" s="293">
        <f>'PC OWNER_FUEL'!Q12+'PC OWNER_FUEL'!Q55</f>
        <v>15533</v>
      </c>
      <c r="R12" s="293">
        <f>'PC OWNER_FUEL'!R12+'PC OWNER_FUEL'!R55</f>
        <v>14241</v>
      </c>
      <c r="S12" s="293">
        <f>'PC OWNER_FUEL'!S12+'PC OWNER_FUEL'!S55</f>
        <v>12735</v>
      </c>
      <c r="T12" s="47">
        <f>'PC OWNER_FUEL'!T12+'PC OWNER_FUEL'!T55</f>
        <v>0</v>
      </c>
      <c r="U12" s="47">
        <f>'PC OWNER_FUEL'!U12+'PC OWNER_FUEL'!U55</f>
        <v>0</v>
      </c>
      <c r="V12" s="47">
        <f>'PC OWNER_FUEL'!V12+'PC OWNER_FUEL'!V55</f>
        <v>0</v>
      </c>
      <c r="W12" s="47">
        <f>'PC OWNER_FUEL'!W12+'PC OWNER_FUEL'!W55</f>
        <v>0</v>
      </c>
      <c r="X12" s="47">
        <f>'PC OWNER_FUEL'!X12+'PC OWNER_FUEL'!X55</f>
        <v>0</v>
      </c>
      <c r="Y12" s="47">
        <f>'PC OWNER_FUEL'!Y12+'PC OWNER_FUEL'!Y55</f>
        <v>0</v>
      </c>
      <c r="Z12" s="293">
        <f>'PC OWNER_FUEL'!Z12+'PC OWNER_FUEL'!Z55</f>
        <v>0</v>
      </c>
      <c r="AA12" s="293">
        <f>'PC OWNER_FUEL'!AA12+'PC OWNER_FUEL'!AA55</f>
        <v>0</v>
      </c>
      <c r="AB12" s="293">
        <f>'PC OWNER_FUEL'!AB12+'PC OWNER_FUEL'!AB55</f>
        <v>0</v>
      </c>
      <c r="AC12" s="177">
        <f t="shared" si="1"/>
        <v>39215</v>
      </c>
      <c r="AD12" s="191">
        <f t="shared" si="2"/>
        <v>42509</v>
      </c>
      <c r="AE12" s="196">
        <f t="shared" si="3"/>
        <v>-8.3320355084878228E-3</v>
      </c>
      <c r="AF12" s="148">
        <f t="shared" si="4"/>
        <v>8.3998469973224535E-2</v>
      </c>
    </row>
    <row r="13" spans="1:32" ht="15" x14ac:dyDescent="0.35">
      <c r="A13" s="65" t="s">
        <v>50</v>
      </c>
      <c r="B13" s="48">
        <f>'PC OWNER_FUEL'!B13+'PC OWNER_FUEL'!B56</f>
        <v>10720</v>
      </c>
      <c r="C13" s="203">
        <f>'PC OWNER_FUEL'!C13+'PC OWNER_FUEL'!C56</f>
        <v>1890</v>
      </c>
      <c r="D13" s="224">
        <f t="shared" si="0"/>
        <v>-82.369402985074629</v>
      </c>
      <c r="E13" s="47">
        <f>'PC OWNER_FUEL'!E13+'PC OWNER_FUEL'!E56</f>
        <v>290</v>
      </c>
      <c r="F13" s="47">
        <f>'PC OWNER_FUEL'!F13+'PC OWNER_FUEL'!F56</f>
        <v>252</v>
      </c>
      <c r="G13" s="47">
        <f>'PC OWNER_FUEL'!G13+'PC OWNER_FUEL'!G56</f>
        <v>184</v>
      </c>
      <c r="H13" s="47">
        <f>'PC OWNER_FUEL'!H13+'PC OWNER_FUEL'!H56</f>
        <v>92</v>
      </c>
      <c r="I13" s="47">
        <f>'PC OWNER_FUEL'!I13+'PC OWNER_FUEL'!I56</f>
        <v>100</v>
      </c>
      <c r="J13" s="47">
        <f>'PC OWNER_FUEL'!J13+'PC OWNER_FUEL'!J56</f>
        <v>115</v>
      </c>
      <c r="K13" s="47">
        <f>'PC OWNER_FUEL'!K13+'PC OWNER_FUEL'!K56</f>
        <v>113</v>
      </c>
      <c r="L13" s="47">
        <f>'PC OWNER_FUEL'!L13+'PC OWNER_FUEL'!L56</f>
        <v>68</v>
      </c>
      <c r="M13" s="47">
        <f>'PC OWNER_FUEL'!M13+'PC OWNER_FUEL'!M56</f>
        <v>99</v>
      </c>
      <c r="N13" s="47">
        <f>'PC OWNER_FUEL'!N13+'PC OWNER_FUEL'!N56</f>
        <v>119</v>
      </c>
      <c r="O13" s="47">
        <f>'PC OWNER_FUEL'!O13+'PC OWNER_FUEL'!O56</f>
        <v>223</v>
      </c>
      <c r="P13" s="47">
        <f>'PC OWNER_FUEL'!P13+'PC OWNER_FUEL'!P56</f>
        <v>235</v>
      </c>
      <c r="Q13" s="293">
        <f>'PC OWNER_FUEL'!Q13+'PC OWNER_FUEL'!Q56</f>
        <v>226</v>
      </c>
      <c r="R13" s="293">
        <f>'PC OWNER_FUEL'!R13+'PC OWNER_FUEL'!R56</f>
        <v>350</v>
      </c>
      <c r="S13" s="293">
        <f>'PC OWNER_FUEL'!S13+'PC OWNER_FUEL'!S56</f>
        <v>255</v>
      </c>
      <c r="T13" s="47">
        <f>'PC OWNER_FUEL'!T13+'PC OWNER_FUEL'!T56</f>
        <v>0</v>
      </c>
      <c r="U13" s="47">
        <f>'PC OWNER_FUEL'!U13+'PC OWNER_FUEL'!U56</f>
        <v>0</v>
      </c>
      <c r="V13" s="47">
        <f>'PC OWNER_FUEL'!V13+'PC OWNER_FUEL'!V56</f>
        <v>0</v>
      </c>
      <c r="W13" s="47">
        <f>'PC OWNER_FUEL'!W13+'PC OWNER_FUEL'!W56</f>
        <v>0</v>
      </c>
      <c r="X13" s="47">
        <f>'PC OWNER_FUEL'!X13+'PC OWNER_FUEL'!X56</f>
        <v>0</v>
      </c>
      <c r="Y13" s="47">
        <f>'PC OWNER_FUEL'!Y13+'PC OWNER_FUEL'!Y56</f>
        <v>0</v>
      </c>
      <c r="Z13" s="293">
        <f>'PC OWNER_FUEL'!Z13+'PC OWNER_FUEL'!Z56</f>
        <v>0</v>
      </c>
      <c r="AA13" s="293">
        <f>'PC OWNER_FUEL'!AA13+'PC OWNER_FUEL'!AA56</f>
        <v>0</v>
      </c>
      <c r="AB13" s="293">
        <f>'PC OWNER_FUEL'!AB13+'PC OWNER_FUEL'!AB56</f>
        <v>0</v>
      </c>
      <c r="AC13" s="177">
        <f t="shared" si="1"/>
        <v>726</v>
      </c>
      <c r="AD13" s="191">
        <f t="shared" si="2"/>
        <v>831</v>
      </c>
      <c r="AE13" s="196">
        <f t="shared" si="3"/>
        <v>0.38586956521739135</v>
      </c>
      <c r="AF13" s="148">
        <f t="shared" si="4"/>
        <v>0.14462809917355371</v>
      </c>
    </row>
    <row r="14" spans="1:32" ht="15" x14ac:dyDescent="0.35">
      <c r="A14" s="59" t="s">
        <v>52</v>
      </c>
      <c r="B14" s="50">
        <f>'PC OWNER_FUEL'!B14+'PC OWNER_FUEL'!B57</f>
        <v>450938</v>
      </c>
      <c r="C14" s="204">
        <f>'PC OWNER_FUEL'!C14+'PC OWNER_FUEL'!C57</f>
        <v>565551</v>
      </c>
      <c r="D14" s="226">
        <f t="shared" si="0"/>
        <v>25.41657611467652</v>
      </c>
      <c r="E14" s="49">
        <f>'PC OWNER_FUEL'!E14+'PC OWNER_FUEL'!E57</f>
        <v>47119</v>
      </c>
      <c r="F14" s="49">
        <f>'PC OWNER_FUEL'!F14+'PC OWNER_FUEL'!F57</f>
        <v>47739</v>
      </c>
      <c r="G14" s="49">
        <f>'PC OWNER_FUEL'!G14+'PC OWNER_FUEL'!G57</f>
        <v>57962</v>
      </c>
      <c r="H14" s="49">
        <f>'PC OWNER_FUEL'!H14+'PC OWNER_FUEL'!H57</f>
        <v>43605</v>
      </c>
      <c r="I14" s="49">
        <f>'PC OWNER_FUEL'!I14+'PC OWNER_FUEL'!I57</f>
        <v>51820</v>
      </c>
      <c r="J14" s="49">
        <f>'PC OWNER_FUEL'!J14+'PC OWNER_FUEL'!J57</f>
        <v>48253</v>
      </c>
      <c r="K14" s="49">
        <f>'PC OWNER_FUEL'!K14+'PC OWNER_FUEL'!K57</f>
        <v>42399</v>
      </c>
      <c r="L14" s="49">
        <f>'PC OWNER_FUEL'!L14+'PC OWNER_FUEL'!L57</f>
        <v>27219</v>
      </c>
      <c r="M14" s="49">
        <f>'PC OWNER_FUEL'!M14+'PC OWNER_FUEL'!M57</f>
        <v>53709</v>
      </c>
      <c r="N14" s="49">
        <f>'PC OWNER_FUEL'!N14+'PC OWNER_FUEL'!N57</f>
        <v>54192</v>
      </c>
      <c r="O14" s="49">
        <f>'PC OWNER_FUEL'!O14+'PC OWNER_FUEL'!O57</f>
        <v>52679</v>
      </c>
      <c r="P14" s="49">
        <f>'PC OWNER_FUEL'!P14+'PC OWNER_FUEL'!P57</f>
        <v>38855</v>
      </c>
      <c r="Q14" s="299">
        <f>'PC OWNER_FUEL'!Q14+'PC OWNER_FUEL'!Q57</f>
        <v>53862</v>
      </c>
      <c r="R14" s="299">
        <f>'PC OWNER_FUEL'!R14+'PC OWNER_FUEL'!R57</f>
        <v>55430</v>
      </c>
      <c r="S14" s="299">
        <f>'PC OWNER_FUEL'!S14+'PC OWNER_FUEL'!S57</f>
        <v>62798</v>
      </c>
      <c r="T14" s="49">
        <f>'PC OWNER_FUEL'!T14+'PC OWNER_FUEL'!T57</f>
        <v>0</v>
      </c>
      <c r="U14" s="49">
        <f>'PC OWNER_FUEL'!U14+'PC OWNER_FUEL'!U57</f>
        <v>0</v>
      </c>
      <c r="V14" s="49">
        <f>'PC OWNER_FUEL'!V14+'PC OWNER_FUEL'!V57</f>
        <v>0</v>
      </c>
      <c r="W14" s="49">
        <f>'PC OWNER_FUEL'!W14+'PC OWNER_FUEL'!W57</f>
        <v>0</v>
      </c>
      <c r="X14" s="49">
        <f>'PC OWNER_FUEL'!X14+'PC OWNER_FUEL'!X57</f>
        <v>0</v>
      </c>
      <c r="Y14" s="49">
        <f>'PC OWNER_FUEL'!Y14+'PC OWNER_FUEL'!Y57</f>
        <v>0</v>
      </c>
      <c r="Z14" s="299">
        <f>'PC OWNER_FUEL'!Z14+'PC OWNER_FUEL'!Z57</f>
        <v>0</v>
      </c>
      <c r="AA14" s="299">
        <f>'PC OWNER_FUEL'!AA14+'PC OWNER_FUEL'!AA57</f>
        <v>0</v>
      </c>
      <c r="AB14" s="299">
        <f>'PC OWNER_FUEL'!AB14+'PC OWNER_FUEL'!AB57</f>
        <v>0</v>
      </c>
      <c r="AC14" s="178">
        <f t="shared" si="1"/>
        <v>152820</v>
      </c>
      <c r="AD14" s="192">
        <f t="shared" si="2"/>
        <v>172090</v>
      </c>
      <c r="AE14" s="197">
        <f t="shared" si="3"/>
        <v>8.3433973982954379E-2</v>
      </c>
      <c r="AF14" s="149">
        <f t="shared" si="4"/>
        <v>0.12609606072503599</v>
      </c>
    </row>
    <row r="15" spans="1:32" ht="15" x14ac:dyDescent="0.35">
      <c r="A15" s="64" t="s">
        <v>53</v>
      </c>
      <c r="B15" s="50">
        <f>'PC OWNER_FUEL'!B15+'PC OWNER_FUEL'!B58</f>
        <v>392610</v>
      </c>
      <c r="C15" s="204">
        <f>'PC OWNER_FUEL'!C15+'PC OWNER_FUEL'!C58</f>
        <v>487909</v>
      </c>
      <c r="D15" s="226">
        <f t="shared" si="0"/>
        <v>24.273197320496166</v>
      </c>
      <c r="E15" s="49">
        <f>'PC OWNER_FUEL'!E15+'PC OWNER_FUEL'!E58</f>
        <v>40966</v>
      </c>
      <c r="F15" s="49">
        <f>'PC OWNER_FUEL'!F15+'PC OWNER_FUEL'!F58</f>
        <v>41448</v>
      </c>
      <c r="G15" s="49">
        <f>'PC OWNER_FUEL'!G15+'PC OWNER_FUEL'!G58</f>
        <v>50052</v>
      </c>
      <c r="H15" s="49">
        <f>'PC OWNER_FUEL'!H15+'PC OWNER_FUEL'!H58</f>
        <v>37160</v>
      </c>
      <c r="I15" s="49">
        <f>'PC OWNER_FUEL'!I15+'PC OWNER_FUEL'!I58</f>
        <v>44928</v>
      </c>
      <c r="J15" s="49">
        <f>'PC OWNER_FUEL'!J15+'PC OWNER_FUEL'!J58</f>
        <v>41200</v>
      </c>
      <c r="K15" s="49">
        <f>'PC OWNER_FUEL'!K15+'PC OWNER_FUEL'!K58</f>
        <v>36241</v>
      </c>
      <c r="L15" s="49">
        <f>'PC OWNER_FUEL'!L15+'PC OWNER_FUEL'!L58</f>
        <v>23313</v>
      </c>
      <c r="M15" s="49">
        <f>'PC OWNER_FUEL'!M15+'PC OWNER_FUEL'!M58</f>
        <v>46440</v>
      </c>
      <c r="N15" s="49">
        <f>'PC OWNER_FUEL'!N15+'PC OWNER_FUEL'!N58</f>
        <v>46920</v>
      </c>
      <c r="O15" s="49">
        <f>'PC OWNER_FUEL'!O15+'PC OWNER_FUEL'!O58</f>
        <v>45552</v>
      </c>
      <c r="P15" s="49">
        <f>'PC OWNER_FUEL'!P15+'PC OWNER_FUEL'!P58</f>
        <v>33689</v>
      </c>
      <c r="Q15" s="299">
        <f>'PC OWNER_FUEL'!Q15+'PC OWNER_FUEL'!Q58</f>
        <v>46465</v>
      </c>
      <c r="R15" s="299">
        <f>'PC OWNER_FUEL'!R15+'PC OWNER_FUEL'!R58</f>
        <v>48802</v>
      </c>
      <c r="S15" s="299">
        <f>'PC OWNER_FUEL'!S15+'PC OWNER_FUEL'!S58</f>
        <v>54596</v>
      </c>
      <c r="T15" s="49">
        <f>'PC OWNER_FUEL'!T15+'PC OWNER_FUEL'!T58</f>
        <v>0</v>
      </c>
      <c r="U15" s="49">
        <f>'PC OWNER_FUEL'!U15+'PC OWNER_FUEL'!U58</f>
        <v>0</v>
      </c>
      <c r="V15" s="49">
        <f>'PC OWNER_FUEL'!V15+'PC OWNER_FUEL'!V58</f>
        <v>0</v>
      </c>
      <c r="W15" s="49">
        <f>'PC OWNER_FUEL'!W15+'PC OWNER_FUEL'!W58</f>
        <v>0</v>
      </c>
      <c r="X15" s="49">
        <f>'PC OWNER_FUEL'!X15+'PC OWNER_FUEL'!X58</f>
        <v>0</v>
      </c>
      <c r="Y15" s="49">
        <f>'PC OWNER_FUEL'!Y15+'PC OWNER_FUEL'!Y58</f>
        <v>0</v>
      </c>
      <c r="Z15" s="299">
        <f>'PC OWNER_FUEL'!Z15+'PC OWNER_FUEL'!Z58</f>
        <v>0</v>
      </c>
      <c r="AA15" s="299">
        <f>'PC OWNER_FUEL'!AA15+'PC OWNER_FUEL'!AA58</f>
        <v>0</v>
      </c>
      <c r="AB15" s="299">
        <f>'PC OWNER_FUEL'!AB15+'PC OWNER_FUEL'!AB58</f>
        <v>0</v>
      </c>
      <c r="AC15" s="178">
        <f t="shared" si="1"/>
        <v>132466</v>
      </c>
      <c r="AD15" s="192">
        <f t="shared" si="2"/>
        <v>149863</v>
      </c>
      <c r="AE15" s="197">
        <f t="shared" si="3"/>
        <v>9.0785582993686553E-2</v>
      </c>
      <c r="AF15" s="149">
        <f t="shared" si="4"/>
        <v>0.13133181344646927</v>
      </c>
    </row>
    <row r="16" spans="1:32" ht="15" x14ac:dyDescent="0.35">
      <c r="A16" s="65" t="s">
        <v>44</v>
      </c>
      <c r="B16" s="50">
        <f>'PC OWNER_FUEL'!B16+'PC OWNER_FUEL'!B59</f>
        <v>58328</v>
      </c>
      <c r="C16" s="204">
        <f>'PC OWNER_FUEL'!C16+'PC OWNER_FUEL'!C59</f>
        <v>77642</v>
      </c>
      <c r="D16" s="226">
        <f t="shared" si="0"/>
        <v>33.112741736387328</v>
      </c>
      <c r="E16" s="49">
        <f>'PC OWNER_FUEL'!E16+'PC OWNER_FUEL'!E59</f>
        <v>6153</v>
      </c>
      <c r="F16" s="49">
        <f>'PC OWNER_FUEL'!F16+'PC OWNER_FUEL'!F59</f>
        <v>6291</v>
      </c>
      <c r="G16" s="49">
        <f>'PC OWNER_FUEL'!G16+'PC OWNER_FUEL'!G59</f>
        <v>7910</v>
      </c>
      <c r="H16" s="49">
        <f>'PC OWNER_FUEL'!H16+'PC OWNER_FUEL'!H59</f>
        <v>6445</v>
      </c>
      <c r="I16" s="49">
        <f>'PC OWNER_FUEL'!I16+'PC OWNER_FUEL'!I59</f>
        <v>6892</v>
      </c>
      <c r="J16" s="49">
        <f>'PC OWNER_FUEL'!J16+'PC OWNER_FUEL'!J59</f>
        <v>7053</v>
      </c>
      <c r="K16" s="49">
        <f>'PC OWNER_FUEL'!K16+'PC OWNER_FUEL'!K59</f>
        <v>6158</v>
      </c>
      <c r="L16" s="49">
        <f>'PC OWNER_FUEL'!L16+'PC OWNER_FUEL'!L59</f>
        <v>3906</v>
      </c>
      <c r="M16" s="49">
        <f>'PC OWNER_FUEL'!M16+'PC OWNER_FUEL'!M59</f>
        <v>7269</v>
      </c>
      <c r="N16" s="49">
        <f>'PC OWNER_FUEL'!N16+'PC OWNER_FUEL'!N59</f>
        <v>7272</v>
      </c>
      <c r="O16" s="49">
        <f>'PC OWNER_FUEL'!O16+'PC OWNER_FUEL'!O59</f>
        <v>7127</v>
      </c>
      <c r="P16" s="49">
        <f>'PC OWNER_FUEL'!P16+'PC OWNER_FUEL'!P59</f>
        <v>5166</v>
      </c>
      <c r="Q16" s="299">
        <f>'PC OWNER_FUEL'!Q16+'PC OWNER_FUEL'!Q59</f>
        <v>7397</v>
      </c>
      <c r="R16" s="299">
        <f>'PC OWNER_FUEL'!R16+'PC OWNER_FUEL'!R59</f>
        <v>6628</v>
      </c>
      <c r="S16" s="299">
        <f>'PC OWNER_FUEL'!S16+'PC OWNER_FUEL'!S59</f>
        <v>8202</v>
      </c>
      <c r="T16" s="49">
        <f>'PC OWNER_FUEL'!T16+'PC OWNER_FUEL'!T59</f>
        <v>0</v>
      </c>
      <c r="U16" s="49">
        <f>'PC OWNER_FUEL'!U16+'PC OWNER_FUEL'!U59</f>
        <v>0</v>
      </c>
      <c r="V16" s="49">
        <f>'PC OWNER_FUEL'!V16+'PC OWNER_FUEL'!V59</f>
        <v>0</v>
      </c>
      <c r="W16" s="49">
        <f>'PC OWNER_FUEL'!W16+'PC OWNER_FUEL'!W59</f>
        <v>0</v>
      </c>
      <c r="X16" s="49">
        <f>'PC OWNER_FUEL'!X16+'PC OWNER_FUEL'!X59</f>
        <v>0</v>
      </c>
      <c r="Y16" s="49">
        <f>'PC OWNER_FUEL'!Y16+'PC OWNER_FUEL'!Y59</f>
        <v>0</v>
      </c>
      <c r="Z16" s="299">
        <f>'PC OWNER_FUEL'!Z16+'PC OWNER_FUEL'!Z59</f>
        <v>0</v>
      </c>
      <c r="AA16" s="299">
        <f>'PC OWNER_FUEL'!AA16+'PC OWNER_FUEL'!AA59</f>
        <v>0</v>
      </c>
      <c r="AB16" s="299">
        <f>'PC OWNER_FUEL'!AB16+'PC OWNER_FUEL'!AB59</f>
        <v>0</v>
      </c>
      <c r="AC16" s="178">
        <f t="shared" si="1"/>
        <v>20354</v>
      </c>
      <c r="AD16" s="192">
        <f t="shared" si="2"/>
        <v>22227</v>
      </c>
      <c r="AE16" s="200">
        <f t="shared" si="3"/>
        <v>3.6915297092288135E-2</v>
      </c>
      <c r="AF16" s="149">
        <f t="shared" si="4"/>
        <v>9.2021224329370155E-2</v>
      </c>
    </row>
    <row r="17" spans="1:32" ht="15" x14ac:dyDescent="0.35">
      <c r="A17" s="59" t="s">
        <v>54</v>
      </c>
      <c r="B17" s="50">
        <f>'PC OWNER_FUEL'!B17+'PC OWNER_FUEL'!B60</f>
        <v>113801</v>
      </c>
      <c r="C17" s="204">
        <f>'PC OWNER_FUEL'!C17+'PC OWNER_FUEL'!C60</f>
        <v>135273</v>
      </c>
      <c r="D17" s="226">
        <f t="shared" si="0"/>
        <v>18.868024006818921</v>
      </c>
      <c r="E17" s="49">
        <f>'PC OWNER_FUEL'!E17+'PC OWNER_FUEL'!E60</f>
        <v>9433</v>
      </c>
      <c r="F17" s="49">
        <f>'PC OWNER_FUEL'!F17+'PC OWNER_FUEL'!F60</f>
        <v>10445</v>
      </c>
      <c r="G17" s="49">
        <f>'PC OWNER_FUEL'!G17+'PC OWNER_FUEL'!G60</f>
        <v>15439</v>
      </c>
      <c r="H17" s="49">
        <f>'PC OWNER_FUEL'!H17+'PC OWNER_FUEL'!H60</f>
        <v>9933</v>
      </c>
      <c r="I17" s="49">
        <f>'PC OWNER_FUEL'!I17+'PC OWNER_FUEL'!I60</f>
        <v>12773</v>
      </c>
      <c r="J17" s="49">
        <f>'PC OWNER_FUEL'!J17+'PC OWNER_FUEL'!J60</f>
        <v>13554</v>
      </c>
      <c r="K17" s="49">
        <f>'PC OWNER_FUEL'!K17+'PC OWNER_FUEL'!K60</f>
        <v>9373</v>
      </c>
      <c r="L17" s="49">
        <f>'PC OWNER_FUEL'!L17+'PC OWNER_FUEL'!L60</f>
        <v>7387</v>
      </c>
      <c r="M17" s="49">
        <f>'PC OWNER_FUEL'!M17+'PC OWNER_FUEL'!M60</f>
        <v>10413</v>
      </c>
      <c r="N17" s="49">
        <f>'PC OWNER_FUEL'!N17+'PC OWNER_FUEL'!N60</f>
        <v>11540</v>
      </c>
      <c r="O17" s="49">
        <f>'PC OWNER_FUEL'!O17+'PC OWNER_FUEL'!O60</f>
        <v>13695</v>
      </c>
      <c r="P17" s="49">
        <f>'PC OWNER_FUEL'!P17+'PC OWNER_FUEL'!P60</f>
        <v>11288</v>
      </c>
      <c r="Q17" s="299">
        <f>'PC OWNER_FUEL'!Q17+'PC OWNER_FUEL'!Q60</f>
        <v>7046</v>
      </c>
      <c r="R17" s="299">
        <f>'PC OWNER_FUEL'!R17+'PC OWNER_FUEL'!R60</f>
        <v>9669</v>
      </c>
      <c r="S17" s="299">
        <f>'PC OWNER_FUEL'!S17+'PC OWNER_FUEL'!S60</f>
        <v>11025</v>
      </c>
      <c r="T17" s="49">
        <f>'PC OWNER_FUEL'!T17+'PC OWNER_FUEL'!T60</f>
        <v>0</v>
      </c>
      <c r="U17" s="49">
        <f>'PC OWNER_FUEL'!U17+'PC OWNER_FUEL'!U60</f>
        <v>0</v>
      </c>
      <c r="V17" s="49">
        <f>'PC OWNER_FUEL'!V17+'PC OWNER_FUEL'!V60</f>
        <v>0</v>
      </c>
      <c r="W17" s="49">
        <f>'PC OWNER_FUEL'!W17+'PC OWNER_FUEL'!W60</f>
        <v>0</v>
      </c>
      <c r="X17" s="49">
        <f>'PC OWNER_FUEL'!X17+'PC OWNER_FUEL'!X60</f>
        <v>0</v>
      </c>
      <c r="Y17" s="49">
        <f>'PC OWNER_FUEL'!Y17+'PC OWNER_FUEL'!Y60</f>
        <v>0</v>
      </c>
      <c r="Z17" s="299">
        <f>'PC OWNER_FUEL'!Z17+'PC OWNER_FUEL'!Z60</f>
        <v>0</v>
      </c>
      <c r="AA17" s="299">
        <f>'PC OWNER_FUEL'!AA17+'PC OWNER_FUEL'!AA60</f>
        <v>0</v>
      </c>
      <c r="AB17" s="299">
        <f>'PC OWNER_FUEL'!AB17+'PC OWNER_FUEL'!AB60</f>
        <v>0</v>
      </c>
      <c r="AC17" s="178">
        <f t="shared" si="1"/>
        <v>35317</v>
      </c>
      <c r="AD17" s="192">
        <f t="shared" si="2"/>
        <v>27740</v>
      </c>
      <c r="AE17" s="200">
        <f t="shared" si="3"/>
        <v>-0.28589934581255261</v>
      </c>
      <c r="AF17" s="149">
        <f t="shared" si="4"/>
        <v>-0.21454257156610132</v>
      </c>
    </row>
    <row r="18" spans="1:32" ht="15" x14ac:dyDescent="0.35">
      <c r="A18" s="65" t="s">
        <v>56</v>
      </c>
      <c r="B18" s="48">
        <f>'PC OWNER_FUEL'!B18+'PC OWNER_FUEL'!B61</f>
        <v>49169</v>
      </c>
      <c r="C18" s="203">
        <f>'PC OWNER_FUEL'!C18+'PC OWNER_FUEL'!C61</f>
        <v>66265</v>
      </c>
      <c r="D18" s="224">
        <f>(C18-B18)/B18*100</f>
        <v>34.769875327950537</v>
      </c>
      <c r="E18" s="47">
        <f>'PC OWNER_FUEL'!E18+'PC OWNER_FUEL'!E61</f>
        <v>3331</v>
      </c>
      <c r="F18" s="47">
        <f>'PC OWNER_FUEL'!F18+'PC OWNER_FUEL'!F61</f>
        <v>4857</v>
      </c>
      <c r="G18" s="47">
        <f>'PC OWNER_FUEL'!G18+'PC OWNER_FUEL'!G61</f>
        <v>8161</v>
      </c>
      <c r="H18" s="47">
        <f>'PC OWNER_FUEL'!H18+'PC OWNER_FUEL'!H61</f>
        <v>3986</v>
      </c>
      <c r="I18" s="47">
        <f>'PC OWNER_FUEL'!I18+'PC OWNER_FUEL'!I61</f>
        <v>6181</v>
      </c>
      <c r="J18" s="47">
        <f>'PC OWNER_FUEL'!J18+'PC OWNER_FUEL'!J61</f>
        <v>6148</v>
      </c>
      <c r="K18" s="47">
        <f>'PC OWNER_FUEL'!K18+'PC OWNER_FUEL'!K61</f>
        <v>4090</v>
      </c>
      <c r="L18" s="47">
        <f>'PC OWNER_FUEL'!L18+'PC OWNER_FUEL'!L61</f>
        <v>4057</v>
      </c>
      <c r="M18" s="47">
        <f>'PC OWNER_FUEL'!M18+'PC OWNER_FUEL'!M61</f>
        <v>4940</v>
      </c>
      <c r="N18" s="47">
        <f>'PC OWNER_FUEL'!N18+'PC OWNER_FUEL'!N61</f>
        <v>5760</v>
      </c>
      <c r="O18" s="47">
        <f>'PC OWNER_FUEL'!O18+'PC OWNER_FUEL'!O61</f>
        <v>7948</v>
      </c>
      <c r="P18" s="47">
        <f>'PC OWNER_FUEL'!P18+'PC OWNER_FUEL'!P61</f>
        <v>6806</v>
      </c>
      <c r="Q18" s="293">
        <f>'PC OWNER_FUEL'!Q18+'PC OWNER_FUEL'!Q61</f>
        <v>2961</v>
      </c>
      <c r="R18" s="293">
        <f>'PC OWNER_FUEL'!R18+'PC OWNER_FUEL'!R61</f>
        <v>5007</v>
      </c>
      <c r="S18" s="293">
        <f>'PC OWNER_FUEL'!S18+'PC OWNER_FUEL'!S61</f>
        <v>5357</v>
      </c>
      <c r="T18" s="47">
        <f>'PC OWNER_FUEL'!T18+'PC OWNER_FUEL'!T61</f>
        <v>0</v>
      </c>
      <c r="U18" s="47">
        <f>'PC OWNER_FUEL'!U18+'PC OWNER_FUEL'!U61</f>
        <v>0</v>
      </c>
      <c r="V18" s="47">
        <f>'PC OWNER_FUEL'!V18+'PC OWNER_FUEL'!V61</f>
        <v>0</v>
      </c>
      <c r="W18" s="47">
        <f>'PC OWNER_FUEL'!W18+'PC OWNER_FUEL'!W61</f>
        <v>0</v>
      </c>
      <c r="X18" s="47">
        <f>'PC OWNER_FUEL'!X18+'PC OWNER_FUEL'!X61</f>
        <v>0</v>
      </c>
      <c r="Y18" s="47">
        <f>'PC OWNER_FUEL'!Y18+'PC OWNER_FUEL'!Y61</f>
        <v>0</v>
      </c>
      <c r="Z18" s="293">
        <f>'PC OWNER_FUEL'!Z18+'PC OWNER_FUEL'!Z61</f>
        <v>0</v>
      </c>
      <c r="AA18" s="293">
        <f>'PC OWNER_FUEL'!AA18+'PC OWNER_FUEL'!AA61</f>
        <v>0</v>
      </c>
      <c r="AB18" s="293">
        <f>'PC OWNER_FUEL'!AB18+'PC OWNER_FUEL'!AB61</f>
        <v>0</v>
      </c>
      <c r="AC18" s="177">
        <f t="shared" si="1"/>
        <v>16349</v>
      </c>
      <c r="AD18" s="191">
        <f t="shared" si="2"/>
        <v>13325</v>
      </c>
      <c r="AE18" s="196">
        <f t="shared" si="3"/>
        <v>-0.34358534493321902</v>
      </c>
      <c r="AF18" s="148">
        <f t="shared" si="4"/>
        <v>-0.1849654413113952</v>
      </c>
    </row>
    <row r="19" spans="1:32" ht="15" x14ac:dyDescent="0.35">
      <c r="A19" s="65" t="s">
        <v>55</v>
      </c>
      <c r="B19" s="50">
        <f>'PC OWNER_FUEL'!B19+'PC OWNER_FUEL'!B62</f>
        <v>64632</v>
      </c>
      <c r="C19" s="204">
        <f>'PC OWNER_FUEL'!C19+'PC OWNER_FUEL'!C62</f>
        <v>69008</v>
      </c>
      <c r="D19" s="226">
        <f t="shared" si="0"/>
        <v>6.7706399306844913</v>
      </c>
      <c r="E19" s="49">
        <f>'PC OWNER_FUEL'!E19+'PC OWNER_FUEL'!E62</f>
        <v>6102</v>
      </c>
      <c r="F19" s="49">
        <f>'PC OWNER_FUEL'!F19+'PC OWNER_FUEL'!F62</f>
        <v>5588</v>
      </c>
      <c r="G19" s="49">
        <f>'PC OWNER_FUEL'!G19+'PC OWNER_FUEL'!G62</f>
        <v>7278</v>
      </c>
      <c r="H19" s="49">
        <f>'PC OWNER_FUEL'!H19+'PC OWNER_FUEL'!H62</f>
        <v>5947</v>
      </c>
      <c r="I19" s="49">
        <f>'PC OWNER_FUEL'!I19+'PC OWNER_FUEL'!I62</f>
        <v>6592</v>
      </c>
      <c r="J19" s="49">
        <f>'PC OWNER_FUEL'!J19+'PC OWNER_FUEL'!J62</f>
        <v>7406</v>
      </c>
      <c r="K19" s="49">
        <f>'PC OWNER_FUEL'!K19+'PC OWNER_FUEL'!K62</f>
        <v>5283</v>
      </c>
      <c r="L19" s="49">
        <f>'PC OWNER_FUEL'!L19+'PC OWNER_FUEL'!L62</f>
        <v>3330</v>
      </c>
      <c r="M19" s="49">
        <f>'PC OWNER_FUEL'!M19+'PC OWNER_FUEL'!M62</f>
        <v>5473</v>
      </c>
      <c r="N19" s="49">
        <f>'PC OWNER_FUEL'!N19+'PC OWNER_FUEL'!N62</f>
        <v>5780</v>
      </c>
      <c r="O19" s="49">
        <f>'PC OWNER_FUEL'!O19+'PC OWNER_FUEL'!O62</f>
        <v>5747</v>
      </c>
      <c r="P19" s="49">
        <f>'PC OWNER_FUEL'!P19+'PC OWNER_FUEL'!P62</f>
        <v>4482</v>
      </c>
      <c r="Q19" s="299">
        <f>'PC OWNER_FUEL'!Q19+'PC OWNER_FUEL'!Q62</f>
        <v>4085</v>
      </c>
      <c r="R19" s="299">
        <f>'PC OWNER_FUEL'!R19+'PC OWNER_FUEL'!R62</f>
        <v>4662</v>
      </c>
      <c r="S19" s="299">
        <f>'PC OWNER_FUEL'!S19+'PC OWNER_FUEL'!S62</f>
        <v>5668</v>
      </c>
      <c r="T19" s="49">
        <f>'PC OWNER_FUEL'!T19+'PC OWNER_FUEL'!T62</f>
        <v>0</v>
      </c>
      <c r="U19" s="49">
        <f>'PC OWNER_FUEL'!U19+'PC OWNER_FUEL'!U62</f>
        <v>0</v>
      </c>
      <c r="V19" s="49">
        <f>'PC OWNER_FUEL'!V19+'PC OWNER_FUEL'!V62</f>
        <v>0</v>
      </c>
      <c r="W19" s="49">
        <f>'PC OWNER_FUEL'!W19+'PC OWNER_FUEL'!W62</f>
        <v>0</v>
      </c>
      <c r="X19" s="49">
        <f>'PC OWNER_FUEL'!X19+'PC OWNER_FUEL'!X62</f>
        <v>0</v>
      </c>
      <c r="Y19" s="49">
        <f>'PC OWNER_FUEL'!Y19+'PC OWNER_FUEL'!Y62</f>
        <v>0</v>
      </c>
      <c r="Z19" s="299">
        <f>'PC OWNER_FUEL'!Z19+'PC OWNER_FUEL'!Z62</f>
        <v>0</v>
      </c>
      <c r="AA19" s="299">
        <f>'PC OWNER_FUEL'!AA19+'PC OWNER_FUEL'!AA62</f>
        <v>0</v>
      </c>
      <c r="AB19" s="299">
        <f>'PC OWNER_FUEL'!AB19+'PC OWNER_FUEL'!AB62</f>
        <v>0</v>
      </c>
      <c r="AC19" s="178">
        <f t="shared" si="1"/>
        <v>18968</v>
      </c>
      <c r="AD19" s="192">
        <f t="shared" si="2"/>
        <v>14415</v>
      </c>
      <c r="AE19" s="197">
        <f t="shared" si="3"/>
        <v>-0.22121461940093434</v>
      </c>
      <c r="AF19" s="149">
        <f t="shared" si="4"/>
        <v>-0.24003584985238297</v>
      </c>
    </row>
    <row r="20" spans="1:32" ht="15.6" thickBot="1" x14ac:dyDescent="0.4">
      <c r="A20" s="206" t="s">
        <v>48</v>
      </c>
      <c r="B20" s="48">
        <f>'PC OWNER_FUEL'!B20+'PC OWNER_FUEL'!B63</f>
        <v>11</v>
      </c>
      <c r="C20" s="203">
        <f>'PC OWNER_FUEL'!C20+'PC OWNER_FUEL'!C63</f>
        <v>2</v>
      </c>
      <c r="D20" s="224"/>
      <c r="E20" s="47">
        <f>'PC OWNER_FUEL'!E20+'PC OWNER_FUEL'!E63</f>
        <v>0</v>
      </c>
      <c r="F20" s="47">
        <f>'PC OWNER_FUEL'!F20+'PC OWNER_FUEL'!F63</f>
        <v>2</v>
      </c>
      <c r="G20" s="47">
        <f>'PC OWNER_FUEL'!G20+'PC OWNER_FUEL'!G63</f>
        <v>0</v>
      </c>
      <c r="H20" s="47">
        <f>'PC OWNER_FUEL'!H20+'PC OWNER_FUEL'!H63</f>
        <v>0</v>
      </c>
      <c r="I20" s="47">
        <f>'PC OWNER_FUEL'!I20+'PC OWNER_FUEL'!I63</f>
        <v>0</v>
      </c>
      <c r="J20" s="47">
        <f>'PC OWNER_FUEL'!J20+'PC OWNER_FUEL'!J63</f>
        <v>0</v>
      </c>
      <c r="K20" s="47">
        <f>'PC OWNER_FUEL'!K20+'PC OWNER_FUEL'!K63</f>
        <v>0</v>
      </c>
      <c r="L20" s="47">
        <f>'PC OWNER_FUEL'!L20+'PC OWNER_FUEL'!L63</f>
        <v>0</v>
      </c>
      <c r="M20" s="47">
        <f>'PC OWNER_FUEL'!M20+'PC OWNER_FUEL'!M63</f>
        <v>0</v>
      </c>
      <c r="N20" s="47">
        <f>'PC OWNER_FUEL'!N20+'PC OWNER_FUEL'!N63</f>
        <v>0</v>
      </c>
      <c r="O20" s="47">
        <f>'PC OWNER_FUEL'!O20+'PC OWNER_FUEL'!O63</f>
        <v>0</v>
      </c>
      <c r="P20" s="47">
        <f>'PC OWNER_FUEL'!P20+'PC OWNER_FUEL'!P63</f>
        <v>0</v>
      </c>
      <c r="Q20" s="293">
        <f>'PC OWNER_FUEL'!Q20+'PC OWNER_FUEL'!Q63</f>
        <v>0</v>
      </c>
      <c r="R20" s="293">
        <f>'PC OWNER_FUEL'!R20+'PC OWNER_FUEL'!R63</f>
        <v>0</v>
      </c>
      <c r="S20" s="293">
        <f>'PC OWNER_FUEL'!S20+'PC OWNER_FUEL'!S63</f>
        <v>0</v>
      </c>
      <c r="T20" s="47">
        <f>'PC OWNER_FUEL'!T20+'PC OWNER_FUEL'!T63</f>
        <v>0</v>
      </c>
      <c r="U20" s="47">
        <f>'PC OWNER_FUEL'!U20+'PC OWNER_FUEL'!U63</f>
        <v>0</v>
      </c>
      <c r="V20" s="47">
        <f>'PC OWNER_FUEL'!V20+'PC OWNER_FUEL'!V63</f>
        <v>0</v>
      </c>
      <c r="W20" s="47">
        <f>'PC OWNER_FUEL'!W20+'PC OWNER_FUEL'!W63</f>
        <v>0</v>
      </c>
      <c r="X20" s="47">
        <f>'PC OWNER_FUEL'!X20+'PC OWNER_FUEL'!X63</f>
        <v>0</v>
      </c>
      <c r="Y20" s="47">
        <f>'PC OWNER_FUEL'!Y20+'PC OWNER_FUEL'!Y63</f>
        <v>0</v>
      </c>
      <c r="Z20" s="293">
        <f>'PC OWNER_FUEL'!Z20+'PC OWNER_FUEL'!Z63</f>
        <v>0</v>
      </c>
      <c r="AA20" s="293">
        <f>'PC OWNER_FUEL'!AA20+'PC OWNER_FUEL'!AA63</f>
        <v>0</v>
      </c>
      <c r="AB20" s="293">
        <f>'PC OWNER_FUEL'!AB20+'PC OWNER_FUEL'!AB63</f>
        <v>0</v>
      </c>
      <c r="AC20" s="177">
        <f t="shared" si="1"/>
        <v>2</v>
      </c>
      <c r="AD20" s="191">
        <f t="shared" si="2"/>
        <v>0</v>
      </c>
      <c r="AE20" s="315" t="s">
        <v>47</v>
      </c>
      <c r="AF20" s="316" t="s">
        <v>47</v>
      </c>
    </row>
    <row r="21" spans="1:32" ht="15.6" thickBot="1" x14ac:dyDescent="0.4">
      <c r="A21" s="57" t="s">
        <v>4</v>
      </c>
      <c r="B21" s="52">
        <f>'PC OWNER_FUEL'!B21+'PC OWNER_FUEL'!B64</f>
        <v>1316926</v>
      </c>
      <c r="C21" s="205">
        <f>'PC OWNER_FUEL'!C21+'PC OWNER_FUEL'!C64</f>
        <v>1565331</v>
      </c>
      <c r="D21" s="16">
        <f t="shared" ref="D21" si="5">(C21-B21)/B21*100</f>
        <v>18.862487337936983</v>
      </c>
      <c r="E21" s="51">
        <f>'PC OWNER_FUEL'!E21+'PC OWNER_FUEL'!E64</f>
        <v>128259</v>
      </c>
      <c r="F21" s="51">
        <f>'PC OWNER_FUEL'!F21+'PC OWNER_FUEL'!F64</f>
        <v>130327</v>
      </c>
      <c r="G21" s="51">
        <f>'PC OWNER_FUEL'!G21+'PC OWNER_FUEL'!G64</f>
        <v>168181</v>
      </c>
      <c r="H21" s="51">
        <f>'PC OWNER_FUEL'!H21+'PC OWNER_FUEL'!H64</f>
        <v>125664</v>
      </c>
      <c r="I21" s="51">
        <f>'PC OWNER_FUEL'!I21+'PC OWNER_FUEL'!I64</f>
        <v>149336</v>
      </c>
      <c r="J21" s="51">
        <f>'PC OWNER_FUEL'!J21+'PC OWNER_FUEL'!J64</f>
        <v>139052</v>
      </c>
      <c r="K21" s="51">
        <f>'PC OWNER_FUEL'!K21+'PC OWNER_FUEL'!K64</f>
        <v>119139</v>
      </c>
      <c r="L21" s="51">
        <f>'PC OWNER_FUEL'!L21+'PC OWNER_FUEL'!L64</f>
        <v>79742</v>
      </c>
      <c r="M21" s="51">
        <f>'PC OWNER_FUEL'!M21+'PC OWNER_FUEL'!M64</f>
        <v>136243</v>
      </c>
      <c r="N21" s="51">
        <f>'PC OWNER_FUEL'!N21+'PC OWNER_FUEL'!N64</f>
        <v>139051</v>
      </c>
      <c r="O21" s="51">
        <f>'PC OWNER_FUEL'!O21+'PC OWNER_FUEL'!O64</f>
        <v>139226</v>
      </c>
      <c r="P21" s="356">
        <f>'PC OWNER_FUEL'!P21+'PC OWNER_FUEL'!P64</f>
        <v>111111</v>
      </c>
      <c r="Q21" s="304">
        <f>'PC OWNER_FUEL'!Q21+'PC OWNER_FUEL'!Q64</f>
        <v>141918</v>
      </c>
      <c r="R21" s="304">
        <f>'PC OWNER_FUEL'!R21+'PC OWNER_FUEL'!R64</f>
        <v>147079</v>
      </c>
      <c r="S21" s="304">
        <f>'PC OWNER_FUEL'!S21+'PC OWNER_FUEL'!S64</f>
        <v>161979</v>
      </c>
      <c r="T21" s="51">
        <f>'PC OWNER_FUEL'!T21+'PC OWNER_FUEL'!T64</f>
        <v>0</v>
      </c>
      <c r="U21" s="51">
        <f>'PC OWNER_FUEL'!U21+'PC OWNER_FUEL'!U64</f>
        <v>0</v>
      </c>
      <c r="V21" s="51">
        <f>'PC OWNER_FUEL'!V21+'PC OWNER_FUEL'!V64</f>
        <v>0</v>
      </c>
      <c r="W21" s="51">
        <f>'PC OWNER_FUEL'!W21+'PC OWNER_FUEL'!W64</f>
        <v>0</v>
      </c>
      <c r="X21" s="51">
        <f>'PC OWNER_FUEL'!X21+'PC OWNER_FUEL'!X64</f>
        <v>0</v>
      </c>
      <c r="Y21" s="51">
        <f>'PC OWNER_FUEL'!Y21+'PC OWNER_FUEL'!Y64</f>
        <v>0</v>
      </c>
      <c r="Z21" s="304">
        <f>'PC OWNER_FUEL'!Z21+'PC OWNER_FUEL'!Z64</f>
        <v>0</v>
      </c>
      <c r="AA21" s="304">
        <f>'PC OWNER_FUEL'!AA21+'PC OWNER_FUEL'!AA64</f>
        <v>0</v>
      </c>
      <c r="AB21" s="304">
        <f>'PC OWNER_FUEL'!AB21+'PC OWNER_FUEL'!AB64</f>
        <v>0</v>
      </c>
      <c r="AC21" s="179">
        <f t="shared" si="1"/>
        <v>426767</v>
      </c>
      <c r="AD21" s="188">
        <f t="shared" si="2"/>
        <v>450976</v>
      </c>
      <c r="AE21" s="198">
        <f t="shared" si="3"/>
        <v>-3.6876936158067752E-2</v>
      </c>
      <c r="AF21" s="150">
        <f t="shared" si="4"/>
        <v>5.6726504158006591E-2</v>
      </c>
    </row>
    <row r="22" spans="1:32" ht="15.6" thickBot="1" x14ac:dyDescent="0.4">
      <c r="A22" s="46"/>
      <c r="B22" s="209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307"/>
      <c r="R22" s="307"/>
      <c r="S22" s="307"/>
      <c r="T22" s="46"/>
      <c r="U22" s="307"/>
      <c r="V22" s="307"/>
      <c r="W22" s="46"/>
      <c r="X22" s="307"/>
      <c r="Y22" s="46"/>
      <c r="Z22" s="307"/>
      <c r="AA22" s="307"/>
      <c r="AB22" s="307"/>
      <c r="AC22" s="46"/>
      <c r="AD22" s="46"/>
      <c r="AE22" s="116"/>
      <c r="AF22" s="46"/>
    </row>
    <row r="23" spans="1:32" ht="15" thickBot="1" x14ac:dyDescent="0.35">
      <c r="A23" s="25" t="s">
        <v>40</v>
      </c>
      <c r="B23" s="391">
        <f>'PC OWNER_FUEL'!B23+'PC OWNER_FUEL'!B66</f>
        <v>693493</v>
      </c>
      <c r="C23" s="393">
        <f>'PC OWNER_FUEL'!C23+'PC OWNER_FUEL'!C66</f>
        <v>844738</v>
      </c>
      <c r="D23" s="392">
        <f t="shared" ref="D23" si="6">(C23-B23)/B23*100</f>
        <v>21.809160294336063</v>
      </c>
      <c r="E23" s="26">
        <f>'PC OWNER_FUEL'!E23+'PC OWNER_FUEL'!E66</f>
        <v>70065</v>
      </c>
      <c r="F23" s="26">
        <f>'PC OWNER_FUEL'!F23+'PC OWNER_FUEL'!F66</f>
        <v>71588</v>
      </c>
      <c r="G23" s="26">
        <f>'PC OWNER_FUEL'!G23+'PC OWNER_FUEL'!G66</f>
        <v>86427</v>
      </c>
      <c r="H23" s="26">
        <f>'PC OWNER_FUEL'!H23+'PC OWNER_FUEL'!H66</f>
        <v>64078</v>
      </c>
      <c r="I23" s="26">
        <f>'PC OWNER_FUEL'!I23+'PC OWNER_FUEL'!I66</f>
        <v>77344</v>
      </c>
      <c r="J23" s="26">
        <f>'PC OWNER_FUEL'!J23+'PC OWNER_FUEL'!J66</f>
        <v>73724</v>
      </c>
      <c r="K23" s="26">
        <f>'PC OWNER_FUEL'!K23+'PC OWNER_FUEL'!K66</f>
        <v>63573</v>
      </c>
      <c r="L23" s="26">
        <f>'PC OWNER_FUEL'!L23+'PC OWNER_FUEL'!L66</f>
        <v>42516</v>
      </c>
      <c r="M23" s="26">
        <f>'PC OWNER_FUEL'!M23+'PC OWNER_FUEL'!M66</f>
        <v>75125</v>
      </c>
      <c r="N23" s="26">
        <f>'PC OWNER_FUEL'!N23+'PC OWNER_FUEL'!N66</f>
        <v>79654</v>
      </c>
      <c r="O23" s="26">
        <f>'PC OWNER_FUEL'!O23+'PC OWNER_FUEL'!O66</f>
        <v>80254</v>
      </c>
      <c r="P23" s="26">
        <f>'PC OWNER_FUEL'!P23+'PC OWNER_FUEL'!P66</f>
        <v>60390</v>
      </c>
      <c r="Q23" s="306">
        <f>'PC OWNER_FUEL'!Q23+'PC OWNER_FUEL'!Q66</f>
        <v>76667</v>
      </c>
      <c r="R23" s="306">
        <f>'PC OWNER_FUEL'!R23+'PC OWNER_FUEL'!R66</f>
        <v>79690</v>
      </c>
      <c r="S23" s="306">
        <f>'PC OWNER_FUEL'!S23+'PC OWNER_FUEL'!S66</f>
        <v>86813</v>
      </c>
      <c r="T23" s="26">
        <f>'PC OWNER_FUEL'!T23+'PC OWNER_FUEL'!T66</f>
        <v>0</v>
      </c>
      <c r="U23" s="26">
        <f>'PC OWNER_FUEL'!U23+'PC OWNER_FUEL'!U66</f>
        <v>0</v>
      </c>
      <c r="V23" s="26">
        <f>'PC OWNER_FUEL'!V23+'PC OWNER_FUEL'!V66</f>
        <v>0</v>
      </c>
      <c r="W23" s="26">
        <f>'PC OWNER_FUEL'!W23+'PC OWNER_FUEL'!W66</f>
        <v>0</v>
      </c>
      <c r="X23" s="26">
        <f>'PC OWNER_FUEL'!X23+'PC OWNER_FUEL'!X66</f>
        <v>0</v>
      </c>
      <c r="Y23" s="26">
        <f>'PC OWNER_FUEL'!Y23+'PC OWNER_FUEL'!Y66</f>
        <v>0</v>
      </c>
      <c r="Z23" s="306">
        <f>'PC OWNER_FUEL'!Z23+'PC OWNER_FUEL'!Z66</f>
        <v>0</v>
      </c>
      <c r="AA23" s="306">
        <f>'PC OWNER_FUEL'!AA23+'PC OWNER_FUEL'!AA66</f>
        <v>0</v>
      </c>
      <c r="AB23" s="306">
        <f>'PC OWNER_FUEL'!AB23+'PC OWNER_FUEL'!AB66</f>
        <v>0</v>
      </c>
      <c r="AC23" s="15">
        <f>SUM(E23:G23)</f>
        <v>228080</v>
      </c>
      <c r="AD23" s="193">
        <f>SUM(Q23:AB23)</f>
        <v>243170</v>
      </c>
      <c r="AE23" s="199">
        <f>S23/G23-1</f>
        <v>4.4661969060595386E-3</v>
      </c>
      <c r="AF23" s="17">
        <f>(AD23-AC23)/AC23</f>
        <v>6.6160996141704662E-2</v>
      </c>
    </row>
    <row r="24" spans="1:32" x14ac:dyDescent="0.3">
      <c r="A24" s="151"/>
      <c r="B24" s="152"/>
      <c r="C24" s="152"/>
      <c r="D24" s="153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336"/>
      <c r="R24" s="336"/>
      <c r="S24" s="336"/>
      <c r="T24" s="154"/>
      <c r="U24" s="154"/>
      <c r="V24" s="154"/>
      <c r="W24" s="154"/>
      <c r="X24" s="154"/>
      <c r="Y24" s="154"/>
      <c r="Z24" s="154"/>
      <c r="AA24" s="154"/>
      <c r="AB24" s="154"/>
      <c r="AC24" s="152"/>
      <c r="AD24" s="152"/>
      <c r="AE24" s="155"/>
      <c r="AF24" s="156"/>
    </row>
    <row r="25" spans="1:32" ht="15" thickBot="1" x14ac:dyDescent="0.3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335"/>
      <c r="R25" s="335"/>
      <c r="S25" s="335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115"/>
      <c r="AF25" s="7"/>
    </row>
    <row r="26" spans="1:32" ht="29.4" thickBot="1" x14ac:dyDescent="0.35">
      <c r="A26" s="94" t="s">
        <v>46</v>
      </c>
      <c r="B26" s="60" t="str">
        <f>B7</f>
        <v>TOTALE 2022</v>
      </c>
      <c r="C26" s="10" t="str">
        <f>C7</f>
        <v>TOTALE 2023</v>
      </c>
      <c r="D26" s="7"/>
      <c r="E26" s="96" t="str">
        <f t="shared" ref="E26:AD26" si="7">E7</f>
        <v>2023-01</v>
      </c>
      <c r="F26" s="30" t="str">
        <f t="shared" si="7"/>
        <v>2023-02</v>
      </c>
      <c r="G26" s="30" t="str">
        <f t="shared" si="7"/>
        <v>2023-03</v>
      </c>
      <c r="H26" s="30" t="str">
        <f t="shared" si="7"/>
        <v>2023-04</v>
      </c>
      <c r="I26" s="30" t="str">
        <f t="shared" si="7"/>
        <v>2023-05</v>
      </c>
      <c r="J26" s="30" t="str">
        <f t="shared" si="7"/>
        <v>2023-06</v>
      </c>
      <c r="K26" s="30" t="str">
        <f t="shared" si="7"/>
        <v>2023-07</v>
      </c>
      <c r="L26" s="30" t="str">
        <f t="shared" si="7"/>
        <v>2023-08</v>
      </c>
      <c r="M26" s="30" t="str">
        <f t="shared" si="7"/>
        <v>2023-09</v>
      </c>
      <c r="N26" s="30" t="str">
        <f t="shared" si="7"/>
        <v>2023-10</v>
      </c>
      <c r="O26" s="30" t="str">
        <f t="shared" si="7"/>
        <v>2023-11</v>
      </c>
      <c r="P26" s="30" t="str">
        <f t="shared" si="7"/>
        <v>2023-12</v>
      </c>
      <c r="Q26" s="30" t="str">
        <f t="shared" si="7"/>
        <v>2024-01</v>
      </c>
      <c r="R26" s="30" t="str">
        <f t="shared" si="7"/>
        <v>2024-02</v>
      </c>
      <c r="S26" s="30" t="str">
        <f t="shared" si="7"/>
        <v>2024-03</v>
      </c>
      <c r="T26" s="30" t="str">
        <f t="shared" si="7"/>
        <v>2024-04</v>
      </c>
      <c r="U26" s="30" t="str">
        <f t="shared" si="7"/>
        <v>2024-05</v>
      </c>
      <c r="V26" s="30" t="str">
        <f t="shared" si="7"/>
        <v>2024-06</v>
      </c>
      <c r="W26" s="30" t="str">
        <f t="shared" si="7"/>
        <v>2024-07</v>
      </c>
      <c r="X26" s="30" t="str">
        <f t="shared" si="7"/>
        <v>2024-08</v>
      </c>
      <c r="Y26" s="30" t="str">
        <f t="shared" si="7"/>
        <v>2024-09</v>
      </c>
      <c r="Z26" s="30" t="str">
        <f t="shared" si="7"/>
        <v>2024-10</v>
      </c>
      <c r="AA26" s="30" t="str">
        <f t="shared" si="7"/>
        <v>2024-11</v>
      </c>
      <c r="AB26" s="30" t="str">
        <f t="shared" si="7"/>
        <v>2024-12</v>
      </c>
      <c r="AC26" s="103" t="str">
        <f t="shared" si="7"/>
        <v>Gen-Mar 2023</v>
      </c>
      <c r="AD26" s="159" t="str">
        <f t="shared" si="7"/>
        <v>Gen-Mar 2024</v>
      </c>
      <c r="AE26" s="7"/>
      <c r="AF26" s="7"/>
    </row>
    <row r="27" spans="1:32" ht="15" x14ac:dyDescent="0.35">
      <c r="A27" s="59" t="s">
        <v>3</v>
      </c>
      <c r="B27" s="119">
        <f>B8/B$21*100</f>
        <v>27.751369477100457</v>
      </c>
      <c r="C27" s="142">
        <f>C8/C$21*100</f>
        <v>28.57529813183282</v>
      </c>
      <c r="D27" s="7"/>
      <c r="E27" s="141">
        <f t="shared" ref="E27:AD27" si="8">E8/E$21*100</f>
        <v>26.65855807389735</v>
      </c>
      <c r="F27" s="126">
        <f t="shared" si="8"/>
        <v>26.409723234632885</v>
      </c>
      <c r="G27" s="126">
        <f t="shared" si="8"/>
        <v>28.566841676527076</v>
      </c>
      <c r="H27" s="126">
        <f t="shared" si="8"/>
        <v>29.450757575757574</v>
      </c>
      <c r="I27" s="126">
        <f t="shared" si="8"/>
        <v>28.848368779128947</v>
      </c>
      <c r="J27" s="126">
        <f t="shared" si="8"/>
        <v>28.685671547334813</v>
      </c>
      <c r="K27" s="126">
        <f t="shared" si="8"/>
        <v>28.946021034254105</v>
      </c>
      <c r="L27" s="126">
        <f t="shared" si="8"/>
        <v>30.108349426901761</v>
      </c>
      <c r="M27" s="126">
        <f t="shared" si="8"/>
        <v>29.688864749014627</v>
      </c>
      <c r="N27" s="126">
        <f t="shared" si="8"/>
        <v>27.927163414862171</v>
      </c>
      <c r="O27" s="126">
        <f t="shared" si="8"/>
        <v>28.060850703173259</v>
      </c>
      <c r="P27" s="127">
        <f t="shared" si="8"/>
        <v>30.438030438030438</v>
      </c>
      <c r="Q27" s="321">
        <f t="shared" si="8"/>
        <v>30.536647923448751</v>
      </c>
      <c r="R27" s="321">
        <f t="shared" si="8"/>
        <v>31.223356155535459</v>
      </c>
      <c r="S27" s="321">
        <f t="shared" si="8"/>
        <v>31.340482408213411</v>
      </c>
      <c r="T27" s="126" t="e">
        <f t="shared" si="8"/>
        <v>#DIV/0!</v>
      </c>
      <c r="U27" s="126" t="e">
        <f t="shared" si="8"/>
        <v>#DIV/0!</v>
      </c>
      <c r="V27" s="126" t="e">
        <f t="shared" si="8"/>
        <v>#DIV/0!</v>
      </c>
      <c r="W27" s="126" t="e">
        <f t="shared" si="8"/>
        <v>#DIV/0!</v>
      </c>
      <c r="X27" s="126" t="e">
        <f t="shared" si="8"/>
        <v>#DIV/0!</v>
      </c>
      <c r="Y27" s="126" t="e">
        <f t="shared" si="8"/>
        <v>#DIV/0!</v>
      </c>
      <c r="Z27" s="321" t="e">
        <f t="shared" si="8"/>
        <v>#DIV/0!</v>
      </c>
      <c r="AA27" s="321" t="e">
        <f t="shared" si="8"/>
        <v>#DIV/0!</v>
      </c>
      <c r="AB27" s="321" t="e">
        <f t="shared" si="8"/>
        <v>#DIV/0!</v>
      </c>
      <c r="AC27" s="119">
        <f t="shared" si="8"/>
        <v>27.334587725855091</v>
      </c>
      <c r="AD27" s="142">
        <f t="shared" si="8"/>
        <v>31.049324132548072</v>
      </c>
      <c r="AE27" s="7"/>
      <c r="AF27" s="7"/>
    </row>
    <row r="28" spans="1:32" ht="15" x14ac:dyDescent="0.35">
      <c r="A28" s="58" t="s">
        <v>2</v>
      </c>
      <c r="B28" s="118">
        <f t="shared" ref="B28:C28" si="9">B9/B$21*100</f>
        <v>19.588648109309105</v>
      </c>
      <c r="C28" s="140">
        <f t="shared" si="9"/>
        <v>17.459246638570374</v>
      </c>
      <c r="D28" s="7"/>
      <c r="E28" s="139">
        <f t="shared" ref="E28:AD28" si="10">E9/E$21*100</f>
        <v>18.713696504728713</v>
      </c>
      <c r="F28" s="124">
        <f t="shared" si="10"/>
        <v>18.66075333583985</v>
      </c>
      <c r="G28" s="124">
        <f t="shared" si="10"/>
        <v>20.04388129455765</v>
      </c>
      <c r="H28" s="124">
        <f t="shared" si="10"/>
        <v>19.557709447415331</v>
      </c>
      <c r="I28" s="124">
        <f t="shared" si="10"/>
        <v>19.359698933947609</v>
      </c>
      <c r="J28" s="124">
        <f t="shared" si="10"/>
        <v>18.295313983258062</v>
      </c>
      <c r="K28" s="124">
        <f t="shared" si="10"/>
        <v>17.693618378532637</v>
      </c>
      <c r="L28" s="124">
        <f t="shared" si="10"/>
        <v>16.574703418524741</v>
      </c>
      <c r="M28" s="124">
        <f t="shared" si="10"/>
        <v>15.170687668357274</v>
      </c>
      <c r="N28" s="124">
        <f t="shared" si="10"/>
        <v>14.788818491057237</v>
      </c>
      <c r="O28" s="124">
        <f t="shared" si="10"/>
        <v>14.296180311148779</v>
      </c>
      <c r="P28" s="125">
        <f t="shared" si="10"/>
        <v>15.210915210915211</v>
      </c>
      <c r="Q28" s="322">
        <f t="shared" si="10"/>
        <v>15.441311179695315</v>
      </c>
      <c r="R28" s="322">
        <f t="shared" si="10"/>
        <v>14.59487758279564</v>
      </c>
      <c r="S28" s="322">
        <f t="shared" si="10"/>
        <v>15.064298458442144</v>
      </c>
      <c r="T28" s="124" t="e">
        <f t="shared" si="10"/>
        <v>#DIV/0!</v>
      </c>
      <c r="U28" s="124" t="e">
        <f t="shared" si="10"/>
        <v>#DIV/0!</v>
      </c>
      <c r="V28" s="124" t="e">
        <f t="shared" si="10"/>
        <v>#DIV/0!</v>
      </c>
      <c r="W28" s="124" t="e">
        <f t="shared" si="10"/>
        <v>#DIV/0!</v>
      </c>
      <c r="X28" s="124" t="e">
        <f t="shared" si="10"/>
        <v>#DIV/0!</v>
      </c>
      <c r="Y28" s="124" t="e">
        <f t="shared" si="10"/>
        <v>#DIV/0!</v>
      </c>
      <c r="Z28" s="322" t="e">
        <f t="shared" si="10"/>
        <v>#DIV/0!</v>
      </c>
      <c r="AA28" s="322" t="e">
        <f t="shared" si="10"/>
        <v>#DIV/0!</v>
      </c>
      <c r="AB28" s="322" t="e">
        <f t="shared" si="10"/>
        <v>#DIV/0!</v>
      </c>
      <c r="AC28" s="118">
        <f t="shared" si="10"/>
        <v>19.221729890080535</v>
      </c>
      <c r="AD28" s="140">
        <f t="shared" si="10"/>
        <v>15.029846377634287</v>
      </c>
      <c r="AE28" s="7"/>
      <c r="AF28" s="7"/>
    </row>
    <row r="29" spans="1:32" ht="15" x14ac:dyDescent="0.35">
      <c r="A29" s="59" t="s">
        <v>90</v>
      </c>
      <c r="B29" s="119">
        <f t="shared" ref="B29:C29" si="11">B10/B$21*100</f>
        <v>0</v>
      </c>
      <c r="C29" s="142">
        <f t="shared" si="11"/>
        <v>2.1081803145788338E-3</v>
      </c>
      <c r="D29" s="7"/>
      <c r="E29" s="141">
        <f t="shared" ref="E29:AD29" si="12">E10/E$21*100</f>
        <v>0</v>
      </c>
      <c r="F29" s="126">
        <f t="shared" si="12"/>
        <v>0</v>
      </c>
      <c r="G29" s="126">
        <f t="shared" si="12"/>
        <v>0</v>
      </c>
      <c r="H29" s="126">
        <f t="shared" si="12"/>
        <v>0</v>
      </c>
      <c r="I29" s="126">
        <f t="shared" si="12"/>
        <v>4.6874162961375691E-3</v>
      </c>
      <c r="J29" s="126">
        <f t="shared" si="12"/>
        <v>4.314932543221241E-3</v>
      </c>
      <c r="K29" s="126">
        <f t="shared" si="12"/>
        <v>4.1967785527828837E-3</v>
      </c>
      <c r="L29" s="126">
        <f t="shared" si="12"/>
        <v>3.7621328785332696E-3</v>
      </c>
      <c r="M29" s="126">
        <f t="shared" si="12"/>
        <v>1.4679653266589843E-3</v>
      </c>
      <c r="N29" s="126">
        <f t="shared" si="12"/>
        <v>5.7532847660210999E-3</v>
      </c>
      <c r="O29" s="126">
        <f t="shared" si="12"/>
        <v>0</v>
      </c>
      <c r="P29" s="127">
        <f t="shared" si="12"/>
        <v>1.8000018000018001E-3</v>
      </c>
      <c r="Q29" s="321">
        <f t="shared" si="12"/>
        <v>0</v>
      </c>
      <c r="R29" s="321">
        <f t="shared" si="12"/>
        <v>0</v>
      </c>
      <c r="S29" s="321">
        <f t="shared" si="12"/>
        <v>0</v>
      </c>
      <c r="T29" s="126" t="e">
        <f t="shared" si="12"/>
        <v>#DIV/0!</v>
      </c>
      <c r="U29" s="126" t="e">
        <f t="shared" si="12"/>
        <v>#DIV/0!</v>
      </c>
      <c r="V29" s="126" t="e">
        <f t="shared" si="12"/>
        <v>#DIV/0!</v>
      </c>
      <c r="W29" s="126" t="e">
        <f t="shared" si="12"/>
        <v>#DIV/0!</v>
      </c>
      <c r="X29" s="126" t="e">
        <f t="shared" si="12"/>
        <v>#DIV/0!</v>
      </c>
      <c r="Y29" s="126" t="e">
        <f t="shared" si="12"/>
        <v>#DIV/0!</v>
      </c>
      <c r="Z29" s="321" t="e">
        <f t="shared" si="12"/>
        <v>#DIV/0!</v>
      </c>
      <c r="AA29" s="321" t="e">
        <f t="shared" si="12"/>
        <v>#DIV/0!</v>
      </c>
      <c r="AB29" s="321" t="e">
        <f t="shared" si="12"/>
        <v>#DIV/0!</v>
      </c>
      <c r="AC29" s="119">
        <f t="shared" si="12"/>
        <v>0</v>
      </c>
      <c r="AD29" s="142">
        <f t="shared" si="12"/>
        <v>0</v>
      </c>
      <c r="AE29" s="7"/>
      <c r="AF29" s="7"/>
    </row>
    <row r="30" spans="1:32" ht="15" x14ac:dyDescent="0.35">
      <c r="A30" s="59" t="s">
        <v>51</v>
      </c>
      <c r="B30" s="119">
        <f t="shared" ref="B30:C30" si="13">B11/B$21*100</f>
        <v>9.7760238616292803</v>
      </c>
      <c r="C30" s="142">
        <f t="shared" si="13"/>
        <v>9.1916022873117562</v>
      </c>
      <c r="D30" s="7"/>
      <c r="E30" s="141">
        <f t="shared" ref="E30:AD30" si="14">E11/E$21*100</f>
        <v>10.535712893442176</v>
      </c>
      <c r="F30" s="126">
        <f t="shared" si="14"/>
        <v>10.283364153245298</v>
      </c>
      <c r="G30" s="126">
        <f t="shared" si="14"/>
        <v>7.7452268686712529</v>
      </c>
      <c r="H30" s="126">
        <f t="shared" si="14"/>
        <v>8.3874458874458888</v>
      </c>
      <c r="I30" s="126">
        <f t="shared" si="14"/>
        <v>8.5337761825681682</v>
      </c>
      <c r="J30" s="126">
        <f t="shared" si="14"/>
        <v>8.5658602537180339</v>
      </c>
      <c r="K30" s="126">
        <f t="shared" si="14"/>
        <v>9.901039961725381</v>
      </c>
      <c r="L30" s="126">
        <f t="shared" si="14"/>
        <v>9.9157282235208548</v>
      </c>
      <c r="M30" s="126">
        <f t="shared" si="14"/>
        <v>8.0745432792877434</v>
      </c>
      <c r="N30" s="126">
        <f t="shared" si="14"/>
        <v>10.006400529302198</v>
      </c>
      <c r="O30" s="126">
        <f t="shared" si="14"/>
        <v>9.9694022668179798</v>
      </c>
      <c r="P30" s="127">
        <f t="shared" si="14"/>
        <v>9.2205092205092214</v>
      </c>
      <c r="Q30" s="321">
        <f t="shared" si="14"/>
        <v>11.104299666004312</v>
      </c>
      <c r="R30" s="321">
        <f t="shared" si="14"/>
        <v>9.9205189048062614</v>
      </c>
      <c r="S30" s="321">
        <f t="shared" si="14"/>
        <v>8.0195580908636313</v>
      </c>
      <c r="T30" s="126" t="e">
        <f t="shared" si="14"/>
        <v>#DIV/0!</v>
      </c>
      <c r="U30" s="126" t="e">
        <f t="shared" si="14"/>
        <v>#DIV/0!</v>
      </c>
      <c r="V30" s="126" t="e">
        <f t="shared" si="14"/>
        <v>#DIV/0!</v>
      </c>
      <c r="W30" s="126" t="e">
        <f t="shared" si="14"/>
        <v>#DIV/0!</v>
      </c>
      <c r="X30" s="126" t="e">
        <f t="shared" si="14"/>
        <v>#DIV/0!</v>
      </c>
      <c r="Y30" s="126" t="e">
        <f t="shared" si="14"/>
        <v>#DIV/0!</v>
      </c>
      <c r="Z30" s="321" t="e">
        <f t="shared" si="14"/>
        <v>#DIV/0!</v>
      </c>
      <c r="AA30" s="321" t="e">
        <f t="shared" si="14"/>
        <v>#DIV/0!</v>
      </c>
      <c r="AB30" s="321" t="e">
        <f t="shared" si="14"/>
        <v>#DIV/0!</v>
      </c>
      <c r="AC30" s="119">
        <f t="shared" si="14"/>
        <v>9.3589710544629732</v>
      </c>
      <c r="AD30" s="142">
        <f t="shared" si="14"/>
        <v>9.6102675086922584</v>
      </c>
      <c r="AE30" s="7"/>
      <c r="AF30" s="7"/>
    </row>
    <row r="31" spans="1:32" ht="15" x14ac:dyDescent="0.35">
      <c r="A31" s="64" t="s">
        <v>49</v>
      </c>
      <c r="B31" s="119">
        <f t="shared" ref="B31:C31" si="15">B12/B$21*100</f>
        <v>8.9620069768536723</v>
      </c>
      <c r="C31" s="142">
        <f t="shared" si="15"/>
        <v>9.07086105111315</v>
      </c>
      <c r="D31" s="7"/>
      <c r="E31" s="141">
        <f t="shared" ref="E31:AD31" si="16">E12/E$21*100</f>
        <v>10.309607902759261</v>
      </c>
      <c r="F31" s="126">
        <f t="shared" si="16"/>
        <v>10.090004373614063</v>
      </c>
      <c r="G31" s="126">
        <f t="shared" si="16"/>
        <v>7.6358209310207457</v>
      </c>
      <c r="H31" s="126">
        <f t="shared" si="16"/>
        <v>8.3142347848230198</v>
      </c>
      <c r="I31" s="126">
        <f t="shared" si="16"/>
        <v>8.4668130926233456</v>
      </c>
      <c r="J31" s="126">
        <f t="shared" si="16"/>
        <v>8.48315737997296</v>
      </c>
      <c r="K31" s="126">
        <f t="shared" si="16"/>
        <v>9.8061927664324866</v>
      </c>
      <c r="L31" s="126">
        <f t="shared" si="16"/>
        <v>9.8304532116074341</v>
      </c>
      <c r="M31" s="126">
        <f t="shared" si="16"/>
        <v>8.0018789956181244</v>
      </c>
      <c r="N31" s="126">
        <f t="shared" si="16"/>
        <v>9.9208204184076347</v>
      </c>
      <c r="O31" s="126">
        <f t="shared" si="16"/>
        <v>9.809231034433223</v>
      </c>
      <c r="P31" s="127">
        <f t="shared" si="16"/>
        <v>9.0090090090090094</v>
      </c>
      <c r="Q31" s="321">
        <f t="shared" si="16"/>
        <v>10.945052776955706</v>
      </c>
      <c r="R31" s="321">
        <f t="shared" si="16"/>
        <v>9.6825515539268014</v>
      </c>
      <c r="S31" s="321">
        <f t="shared" si="16"/>
        <v>7.8621302761469085</v>
      </c>
      <c r="T31" s="126" t="e">
        <f t="shared" si="16"/>
        <v>#DIV/0!</v>
      </c>
      <c r="U31" s="126" t="e">
        <f t="shared" si="16"/>
        <v>#DIV/0!</v>
      </c>
      <c r="V31" s="126" t="e">
        <f t="shared" si="16"/>
        <v>#DIV/0!</v>
      </c>
      <c r="W31" s="126" t="e">
        <f t="shared" si="16"/>
        <v>#DIV/0!</v>
      </c>
      <c r="X31" s="126" t="e">
        <f t="shared" si="16"/>
        <v>#DIV/0!</v>
      </c>
      <c r="Y31" s="126" t="e">
        <f t="shared" si="16"/>
        <v>#DIV/0!</v>
      </c>
      <c r="Z31" s="321" t="e">
        <f t="shared" si="16"/>
        <v>#DIV/0!</v>
      </c>
      <c r="AA31" s="321" t="e">
        <f t="shared" si="16"/>
        <v>#DIV/0!</v>
      </c>
      <c r="AB31" s="321" t="e">
        <f t="shared" si="16"/>
        <v>#DIV/0!</v>
      </c>
      <c r="AC31" s="119">
        <f t="shared" si="16"/>
        <v>9.1888548083614712</v>
      </c>
      <c r="AD31" s="142">
        <f t="shared" si="16"/>
        <v>9.4260004967004907</v>
      </c>
      <c r="AE31" s="7"/>
      <c r="AF31" s="7"/>
    </row>
    <row r="32" spans="1:32" ht="15" x14ac:dyDescent="0.35">
      <c r="A32" s="65" t="s">
        <v>50</v>
      </c>
      <c r="B32" s="119">
        <f t="shared" ref="B32:C32" si="17">B13/B$21*100</f>
        <v>0.8140168847756063</v>
      </c>
      <c r="C32" s="142">
        <f t="shared" si="17"/>
        <v>0.12074123619860591</v>
      </c>
      <c r="D32" s="7"/>
      <c r="E32" s="141">
        <f t="shared" ref="E32:AD32" si="18">E13/E$21*100</f>
        <v>0.22610499068291501</v>
      </c>
      <c r="F32" s="126">
        <f t="shared" si="18"/>
        <v>0.1933597796312353</v>
      </c>
      <c r="G32" s="126">
        <f t="shared" si="18"/>
        <v>0.10940593765050748</v>
      </c>
      <c r="H32" s="126">
        <f t="shared" si="18"/>
        <v>7.3211102622867327E-2</v>
      </c>
      <c r="I32" s="126">
        <f t="shared" si="18"/>
        <v>6.6963089944822418E-2</v>
      </c>
      <c r="J32" s="126">
        <f t="shared" si="18"/>
        <v>8.2702873745073791E-2</v>
      </c>
      <c r="K32" s="126">
        <f t="shared" si="18"/>
        <v>9.4847195292893177E-2</v>
      </c>
      <c r="L32" s="126">
        <f t="shared" si="18"/>
        <v>8.5275011913420781E-2</v>
      </c>
      <c r="M32" s="126">
        <f t="shared" si="18"/>
        <v>7.2664283669619731E-2</v>
      </c>
      <c r="N32" s="126">
        <f t="shared" si="18"/>
        <v>8.5580110894563868E-2</v>
      </c>
      <c r="O32" s="126">
        <f t="shared" si="18"/>
        <v>0.16017123238475572</v>
      </c>
      <c r="P32" s="127">
        <f t="shared" si="18"/>
        <v>0.2115002115002115</v>
      </c>
      <c r="Q32" s="321">
        <f t="shared" si="18"/>
        <v>0.15924688904860554</v>
      </c>
      <c r="R32" s="321">
        <f t="shared" si="18"/>
        <v>0.23796735087945933</v>
      </c>
      <c r="S32" s="321">
        <f t="shared" si="18"/>
        <v>0.15742781471672254</v>
      </c>
      <c r="T32" s="126" t="e">
        <f t="shared" si="18"/>
        <v>#DIV/0!</v>
      </c>
      <c r="U32" s="126" t="e">
        <f t="shared" si="18"/>
        <v>#DIV/0!</v>
      </c>
      <c r="V32" s="126" t="e">
        <f t="shared" si="18"/>
        <v>#DIV/0!</v>
      </c>
      <c r="W32" s="126" t="e">
        <f t="shared" si="18"/>
        <v>#DIV/0!</v>
      </c>
      <c r="X32" s="126" t="e">
        <f t="shared" si="18"/>
        <v>#DIV/0!</v>
      </c>
      <c r="Y32" s="126" t="e">
        <f t="shared" si="18"/>
        <v>#DIV/0!</v>
      </c>
      <c r="Z32" s="321" t="e">
        <f t="shared" si="18"/>
        <v>#DIV/0!</v>
      </c>
      <c r="AA32" s="321" t="e">
        <f t="shared" si="18"/>
        <v>#DIV/0!</v>
      </c>
      <c r="AB32" s="321" t="e">
        <f t="shared" si="18"/>
        <v>#DIV/0!</v>
      </c>
      <c r="AC32" s="119">
        <f t="shared" si="18"/>
        <v>0.17011624610150269</v>
      </c>
      <c r="AD32" s="142">
        <f t="shared" si="18"/>
        <v>0.18426701199176898</v>
      </c>
      <c r="AE32" s="7"/>
      <c r="AF32" s="7"/>
    </row>
    <row r="33" spans="1:32" ht="15" x14ac:dyDescent="0.35">
      <c r="A33" s="59" t="s">
        <v>52</v>
      </c>
      <c r="B33" s="120">
        <f t="shared" ref="B33:C33" si="19">B14/B$21*100</f>
        <v>34.241711379378948</v>
      </c>
      <c r="C33" s="144">
        <f t="shared" si="19"/>
        <v>36.129802578496175</v>
      </c>
      <c r="D33" s="7"/>
      <c r="E33" s="143">
        <f t="shared" ref="E33:AD33" si="20">E14/E$21*100</f>
        <v>36.737382951683699</v>
      </c>
      <c r="F33" s="128">
        <f t="shared" si="20"/>
        <v>36.63016872942675</v>
      </c>
      <c r="G33" s="128">
        <f t="shared" si="20"/>
        <v>34.464059554884315</v>
      </c>
      <c r="H33" s="128">
        <f t="shared" si="20"/>
        <v>34.699675324675319</v>
      </c>
      <c r="I33" s="128">
        <f t="shared" si="20"/>
        <v>34.700273209406973</v>
      </c>
      <c r="J33" s="128">
        <f t="shared" si="20"/>
        <v>34.701406668009085</v>
      </c>
      <c r="K33" s="128">
        <f t="shared" si="20"/>
        <v>35.587842771888297</v>
      </c>
      <c r="L33" s="128">
        <f t="shared" si="20"/>
        <v>34.133831606932361</v>
      </c>
      <c r="M33" s="128">
        <f t="shared" si="20"/>
        <v>39.421474864763695</v>
      </c>
      <c r="N33" s="128">
        <f t="shared" si="20"/>
        <v>38.972751005026936</v>
      </c>
      <c r="O33" s="128">
        <f t="shared" si="20"/>
        <v>37.83704193182308</v>
      </c>
      <c r="P33" s="129">
        <f t="shared" si="20"/>
        <v>34.969534969534969</v>
      </c>
      <c r="Q33" s="323">
        <f t="shared" si="20"/>
        <v>37.95290238024775</v>
      </c>
      <c r="R33" s="323">
        <f t="shared" si="20"/>
        <v>37.687229312138378</v>
      </c>
      <c r="S33" s="323">
        <f t="shared" si="20"/>
        <v>38.769223170904873</v>
      </c>
      <c r="T33" s="128" t="e">
        <f t="shared" si="20"/>
        <v>#DIV/0!</v>
      </c>
      <c r="U33" s="128" t="e">
        <f t="shared" si="20"/>
        <v>#DIV/0!</v>
      </c>
      <c r="V33" s="128" t="e">
        <f t="shared" si="20"/>
        <v>#DIV/0!</v>
      </c>
      <c r="W33" s="128" t="e">
        <f t="shared" si="20"/>
        <v>#DIV/0!</v>
      </c>
      <c r="X33" s="128" t="e">
        <f t="shared" si="20"/>
        <v>#DIV/0!</v>
      </c>
      <c r="Y33" s="128" t="e">
        <f t="shared" si="20"/>
        <v>#DIV/0!</v>
      </c>
      <c r="Z33" s="323" t="e">
        <f t="shared" si="20"/>
        <v>#DIV/0!</v>
      </c>
      <c r="AA33" s="323" t="e">
        <f t="shared" si="20"/>
        <v>#DIV/0!</v>
      </c>
      <c r="AB33" s="323" t="e">
        <f t="shared" si="20"/>
        <v>#DIV/0!</v>
      </c>
      <c r="AC33" s="120">
        <f t="shared" si="20"/>
        <v>35.80876684467168</v>
      </c>
      <c r="AD33" s="144">
        <f t="shared" si="20"/>
        <v>38.159458596466337</v>
      </c>
      <c r="AE33" s="7"/>
      <c r="AF33" s="7"/>
    </row>
    <row r="34" spans="1:32" ht="15" x14ac:dyDescent="0.35">
      <c r="A34" s="64" t="s">
        <v>53</v>
      </c>
      <c r="B34" s="120">
        <f t="shared" ref="B34:C34" si="21">B15/B$21*100</f>
        <v>29.812609060797644</v>
      </c>
      <c r="C34" s="144">
        <f t="shared" si="21"/>
        <v>31.169701488055878</v>
      </c>
      <c r="D34" s="7"/>
      <c r="E34" s="143">
        <f t="shared" ref="E34:AD34" si="22">E15/E$21*100</f>
        <v>31.940058787297577</v>
      </c>
      <c r="F34" s="128">
        <f t="shared" si="22"/>
        <v>31.80307994506127</v>
      </c>
      <c r="G34" s="128">
        <f t="shared" si="22"/>
        <v>29.760793430886963</v>
      </c>
      <c r="H34" s="128">
        <f t="shared" si="22"/>
        <v>29.570919276801629</v>
      </c>
      <c r="I34" s="128">
        <f t="shared" si="22"/>
        <v>30.085177050409811</v>
      </c>
      <c r="J34" s="128">
        <f t="shared" si="22"/>
        <v>29.629203463452519</v>
      </c>
      <c r="K34" s="128">
        <f t="shared" si="22"/>
        <v>30.4190903062809</v>
      </c>
      <c r="L34" s="128">
        <f t="shared" si="22"/>
        <v>29.23553459908204</v>
      </c>
      <c r="M34" s="128">
        <f t="shared" si="22"/>
        <v>34.086154885021614</v>
      </c>
      <c r="N34" s="128">
        <f t="shared" si="22"/>
        <v>33.743015152713753</v>
      </c>
      <c r="O34" s="128">
        <f t="shared" si="22"/>
        <v>32.718026805338084</v>
      </c>
      <c r="P34" s="129">
        <f t="shared" si="22"/>
        <v>30.320130320130318</v>
      </c>
      <c r="Q34" s="323">
        <f t="shared" si="22"/>
        <v>32.740737609041844</v>
      </c>
      <c r="R34" s="323">
        <f t="shared" si="22"/>
        <v>33.18080759319821</v>
      </c>
      <c r="S34" s="323">
        <f t="shared" si="22"/>
        <v>33.705603812839932</v>
      </c>
      <c r="T34" s="128" t="e">
        <f t="shared" si="22"/>
        <v>#DIV/0!</v>
      </c>
      <c r="U34" s="128" t="e">
        <f t="shared" si="22"/>
        <v>#DIV/0!</v>
      </c>
      <c r="V34" s="128" t="e">
        <f t="shared" si="22"/>
        <v>#DIV/0!</v>
      </c>
      <c r="W34" s="128" t="e">
        <f t="shared" si="22"/>
        <v>#DIV/0!</v>
      </c>
      <c r="X34" s="128" t="e">
        <f t="shared" si="22"/>
        <v>#DIV/0!</v>
      </c>
      <c r="Y34" s="128" t="e">
        <f t="shared" si="22"/>
        <v>#DIV/0!</v>
      </c>
      <c r="Z34" s="323" t="e">
        <f t="shared" si="22"/>
        <v>#DIV/0!</v>
      </c>
      <c r="AA34" s="323" t="e">
        <f t="shared" si="22"/>
        <v>#DIV/0!</v>
      </c>
      <c r="AB34" s="323" t="e">
        <f t="shared" si="22"/>
        <v>#DIV/0!</v>
      </c>
      <c r="AC34" s="120">
        <f t="shared" si="22"/>
        <v>31.039419636476111</v>
      </c>
      <c r="AD34" s="144">
        <f t="shared" si="22"/>
        <v>33.230814943589017</v>
      </c>
      <c r="AE34" s="7"/>
      <c r="AF34" s="7"/>
    </row>
    <row r="35" spans="1:32" ht="15" x14ac:dyDescent="0.35">
      <c r="A35" s="65" t="s">
        <v>44</v>
      </c>
      <c r="B35" s="120">
        <f t="shared" ref="B35:C35" si="23">B16/B$21*100</f>
        <v>4.4291023185813021</v>
      </c>
      <c r="C35" s="144">
        <f t="shared" si="23"/>
        <v>4.960101090440296</v>
      </c>
      <c r="D35" s="7"/>
      <c r="E35" s="143">
        <f t="shared" ref="E35:AD35" si="24">E16/E$21*100</f>
        <v>4.7973241643861249</v>
      </c>
      <c r="F35" s="128">
        <f t="shared" si="24"/>
        <v>4.8270887843654808</v>
      </c>
      <c r="G35" s="128">
        <f t="shared" si="24"/>
        <v>4.7032661239973601</v>
      </c>
      <c r="H35" s="128">
        <f t="shared" si="24"/>
        <v>5.1287560478736953</v>
      </c>
      <c r="I35" s="128">
        <f t="shared" si="24"/>
        <v>4.6150961589971606</v>
      </c>
      <c r="J35" s="128">
        <f t="shared" si="24"/>
        <v>5.072203204556569</v>
      </c>
      <c r="K35" s="128">
        <f t="shared" si="24"/>
        <v>5.1687524656074002</v>
      </c>
      <c r="L35" s="128">
        <f t="shared" si="24"/>
        <v>4.8982970078503172</v>
      </c>
      <c r="M35" s="128">
        <f t="shared" si="24"/>
        <v>5.3353199797420787</v>
      </c>
      <c r="N35" s="128">
        <f t="shared" si="24"/>
        <v>5.2297358523131807</v>
      </c>
      <c r="O35" s="128">
        <f t="shared" si="24"/>
        <v>5.1190151264849959</v>
      </c>
      <c r="P35" s="129">
        <f t="shared" si="24"/>
        <v>4.6494046494046497</v>
      </c>
      <c r="Q35" s="323">
        <f t="shared" si="24"/>
        <v>5.2121647712059076</v>
      </c>
      <c r="R35" s="323">
        <f t="shared" si="24"/>
        <v>4.5064217189401612</v>
      </c>
      <c r="S35" s="323">
        <f t="shared" si="24"/>
        <v>5.0636193580649342</v>
      </c>
      <c r="T35" s="128" t="e">
        <f t="shared" si="24"/>
        <v>#DIV/0!</v>
      </c>
      <c r="U35" s="128" t="e">
        <f t="shared" si="24"/>
        <v>#DIV/0!</v>
      </c>
      <c r="V35" s="128" t="e">
        <f t="shared" si="24"/>
        <v>#DIV/0!</v>
      </c>
      <c r="W35" s="128" t="e">
        <f t="shared" si="24"/>
        <v>#DIV/0!</v>
      </c>
      <c r="X35" s="128" t="e">
        <f t="shared" si="24"/>
        <v>#DIV/0!</v>
      </c>
      <c r="Y35" s="128" t="e">
        <f t="shared" si="24"/>
        <v>#DIV/0!</v>
      </c>
      <c r="Z35" s="323" t="e">
        <f t="shared" si="24"/>
        <v>#DIV/0!</v>
      </c>
      <c r="AA35" s="323" t="e">
        <f t="shared" si="24"/>
        <v>#DIV/0!</v>
      </c>
      <c r="AB35" s="323" t="e">
        <f t="shared" si="24"/>
        <v>#DIV/0!</v>
      </c>
      <c r="AC35" s="120">
        <f t="shared" si="24"/>
        <v>4.7693472081955726</v>
      </c>
      <c r="AD35" s="144">
        <f t="shared" si="24"/>
        <v>4.928643652877315</v>
      </c>
      <c r="AE35" s="7"/>
      <c r="AF35" s="7"/>
    </row>
    <row r="36" spans="1:32" ht="15" x14ac:dyDescent="0.35">
      <c r="A36" s="59" t="s">
        <v>54</v>
      </c>
      <c r="B36" s="120">
        <f t="shared" ref="B36:C36" si="25">B17/B$21*100</f>
        <v>8.6414118940623847</v>
      </c>
      <c r="C36" s="144">
        <f t="shared" si="25"/>
        <v>8.6418144149703799</v>
      </c>
      <c r="D36" s="7"/>
      <c r="E36" s="143">
        <f t="shared" ref="E36:AD36" si="26">E17/E$21*100</f>
        <v>7.354649576248061</v>
      </c>
      <c r="F36" s="128">
        <f t="shared" si="26"/>
        <v>8.0144559454295727</v>
      </c>
      <c r="G36" s="128">
        <f t="shared" si="26"/>
        <v>9.179990605359702</v>
      </c>
      <c r="H36" s="128">
        <f t="shared" si="26"/>
        <v>7.9044117647058822</v>
      </c>
      <c r="I36" s="128">
        <f t="shared" si="26"/>
        <v>8.5531954786521673</v>
      </c>
      <c r="J36" s="128">
        <f t="shared" si="26"/>
        <v>9.7474326151367841</v>
      </c>
      <c r="K36" s="128">
        <f t="shared" si="26"/>
        <v>7.8672810750467947</v>
      </c>
      <c r="L36" s="128">
        <f t="shared" si="26"/>
        <v>9.2636251912417542</v>
      </c>
      <c r="M36" s="128">
        <f t="shared" si="26"/>
        <v>7.6429614732500015</v>
      </c>
      <c r="N36" s="128">
        <f t="shared" si="26"/>
        <v>8.2991132749854373</v>
      </c>
      <c r="O36" s="128">
        <f t="shared" si="26"/>
        <v>9.8365247870369039</v>
      </c>
      <c r="P36" s="129">
        <f t="shared" si="26"/>
        <v>10.15921015921016</v>
      </c>
      <c r="Q36" s="323">
        <f t="shared" si="26"/>
        <v>4.9648388506038703</v>
      </c>
      <c r="R36" s="323">
        <f t="shared" si="26"/>
        <v>6.574018044724264</v>
      </c>
      <c r="S36" s="323">
        <f t="shared" si="26"/>
        <v>6.8064378715759446</v>
      </c>
      <c r="T36" s="128" t="e">
        <f t="shared" si="26"/>
        <v>#DIV/0!</v>
      </c>
      <c r="U36" s="128" t="e">
        <f t="shared" si="26"/>
        <v>#DIV/0!</v>
      </c>
      <c r="V36" s="128" t="e">
        <f t="shared" si="26"/>
        <v>#DIV/0!</v>
      </c>
      <c r="W36" s="128" t="e">
        <f t="shared" si="26"/>
        <v>#DIV/0!</v>
      </c>
      <c r="X36" s="128" t="e">
        <f t="shared" si="26"/>
        <v>#DIV/0!</v>
      </c>
      <c r="Y36" s="128" t="e">
        <f t="shared" si="26"/>
        <v>#DIV/0!</v>
      </c>
      <c r="Z36" s="323" t="e">
        <f t="shared" si="26"/>
        <v>#DIV/0!</v>
      </c>
      <c r="AA36" s="323" t="e">
        <f t="shared" si="26"/>
        <v>#DIV/0!</v>
      </c>
      <c r="AB36" s="323" t="e">
        <f t="shared" si="26"/>
        <v>#DIV/0!</v>
      </c>
      <c r="AC36" s="120">
        <f t="shared" si="26"/>
        <v>8.2754758451332933</v>
      </c>
      <c r="AD36" s="144">
        <f t="shared" si="26"/>
        <v>6.1511033846590504</v>
      </c>
      <c r="AE36" s="7"/>
      <c r="AF36" s="7"/>
    </row>
    <row r="37" spans="1:32" ht="15" x14ac:dyDescent="0.35">
      <c r="A37" s="65" t="s">
        <v>56</v>
      </c>
      <c r="B37" s="120">
        <f t="shared" ref="B37:C37" si="27">B18/B$21*100</f>
        <v>3.7336190492100547</v>
      </c>
      <c r="C37" s="144">
        <f t="shared" si="27"/>
        <v>4.2332899559262547</v>
      </c>
      <c r="D37" s="7"/>
      <c r="E37" s="143">
        <f t="shared" ref="E37:AD37" si="28">E18/E$21*100</f>
        <v>2.5970887033268624</v>
      </c>
      <c r="F37" s="128">
        <f t="shared" si="28"/>
        <v>3.7267795621782134</v>
      </c>
      <c r="G37" s="128">
        <f t="shared" si="28"/>
        <v>4.8525100932923459</v>
      </c>
      <c r="H37" s="128">
        <f t="shared" si="28"/>
        <v>3.1719505984211867</v>
      </c>
      <c r="I37" s="128">
        <f t="shared" si="28"/>
        <v>4.1389885894894736</v>
      </c>
      <c r="J37" s="128">
        <f t="shared" si="28"/>
        <v>4.4213675459540314</v>
      </c>
      <c r="K37" s="128">
        <f t="shared" si="28"/>
        <v>3.4329648561763988</v>
      </c>
      <c r="L37" s="128">
        <f t="shared" si="28"/>
        <v>5.087657696069825</v>
      </c>
      <c r="M37" s="128">
        <f t="shared" si="28"/>
        <v>3.6258743568476914</v>
      </c>
      <c r="N37" s="128">
        <f t="shared" si="28"/>
        <v>4.1423650315351921</v>
      </c>
      <c r="O37" s="128">
        <f t="shared" si="28"/>
        <v>5.708703834053984</v>
      </c>
      <c r="P37" s="129">
        <f t="shared" si="28"/>
        <v>6.1254061254061254</v>
      </c>
      <c r="Q37" s="323">
        <f t="shared" si="28"/>
        <v>2.0864160994377037</v>
      </c>
      <c r="R37" s="323">
        <f t="shared" si="28"/>
        <v>3.4042929310098655</v>
      </c>
      <c r="S37" s="323">
        <f t="shared" si="28"/>
        <v>3.307218837009736</v>
      </c>
      <c r="T37" s="128" t="e">
        <f t="shared" si="28"/>
        <v>#DIV/0!</v>
      </c>
      <c r="U37" s="128" t="e">
        <f t="shared" si="28"/>
        <v>#DIV/0!</v>
      </c>
      <c r="V37" s="128" t="e">
        <f t="shared" si="28"/>
        <v>#DIV/0!</v>
      </c>
      <c r="W37" s="128" t="e">
        <f t="shared" si="28"/>
        <v>#DIV/0!</v>
      </c>
      <c r="X37" s="128" t="e">
        <f t="shared" si="28"/>
        <v>#DIV/0!</v>
      </c>
      <c r="Y37" s="128" t="e">
        <f t="shared" si="28"/>
        <v>#DIV/0!</v>
      </c>
      <c r="Z37" s="323" t="e">
        <f t="shared" si="28"/>
        <v>#DIV/0!</v>
      </c>
      <c r="AA37" s="323" t="e">
        <f t="shared" si="28"/>
        <v>#DIV/0!</v>
      </c>
      <c r="AB37" s="323" t="e">
        <f t="shared" si="28"/>
        <v>#DIV/0!</v>
      </c>
      <c r="AC37" s="120">
        <f t="shared" si="28"/>
        <v>3.8308960158587708</v>
      </c>
      <c r="AD37" s="144">
        <f t="shared" si="28"/>
        <v>2.9547026892783652</v>
      </c>
      <c r="AE37" s="7"/>
      <c r="AF37" s="7"/>
    </row>
    <row r="38" spans="1:32" ht="15" x14ac:dyDescent="0.35">
      <c r="A38" s="65" t="s">
        <v>55</v>
      </c>
      <c r="B38" s="120">
        <f t="shared" ref="B38:C38" si="29">B19/B$21*100</f>
        <v>4.90779284485233</v>
      </c>
      <c r="C38" s="144">
        <f t="shared" si="29"/>
        <v>4.4085244590441253</v>
      </c>
      <c r="D38" s="7"/>
      <c r="E38" s="143">
        <f t="shared" ref="E38:AD38" si="30">E19/E$21*100</f>
        <v>4.7575608729211991</v>
      </c>
      <c r="F38" s="128">
        <f t="shared" si="30"/>
        <v>4.2876763832513598</v>
      </c>
      <c r="G38" s="128">
        <f t="shared" si="30"/>
        <v>4.3274805120673561</v>
      </c>
      <c r="H38" s="128">
        <f t="shared" si="30"/>
        <v>4.732461166284696</v>
      </c>
      <c r="I38" s="128">
        <f t="shared" si="30"/>
        <v>4.4142068891626938</v>
      </c>
      <c r="J38" s="128">
        <f t="shared" si="30"/>
        <v>5.3260650691827518</v>
      </c>
      <c r="K38" s="128">
        <f t="shared" si="30"/>
        <v>4.4343162188703955</v>
      </c>
      <c r="L38" s="128">
        <f t="shared" si="30"/>
        <v>4.1759674951719301</v>
      </c>
      <c r="M38" s="128">
        <f t="shared" si="30"/>
        <v>4.0170871164023101</v>
      </c>
      <c r="N38" s="128">
        <f t="shared" si="30"/>
        <v>4.1567482434502452</v>
      </c>
      <c r="O38" s="128">
        <f t="shared" si="30"/>
        <v>4.12782095298292</v>
      </c>
      <c r="P38" s="129">
        <f t="shared" si="30"/>
        <v>4.0338040338040333</v>
      </c>
      <c r="Q38" s="323">
        <f t="shared" si="30"/>
        <v>2.8784227511661662</v>
      </c>
      <c r="R38" s="323">
        <f t="shared" si="30"/>
        <v>3.1697251137143985</v>
      </c>
      <c r="S38" s="323">
        <f t="shared" si="30"/>
        <v>3.4992190345662086</v>
      </c>
      <c r="T38" s="128" t="e">
        <f t="shared" si="30"/>
        <v>#DIV/0!</v>
      </c>
      <c r="U38" s="128" t="e">
        <f t="shared" si="30"/>
        <v>#DIV/0!</v>
      </c>
      <c r="V38" s="128" t="e">
        <f t="shared" si="30"/>
        <v>#DIV/0!</v>
      </c>
      <c r="W38" s="128" t="e">
        <f t="shared" si="30"/>
        <v>#DIV/0!</v>
      </c>
      <c r="X38" s="128" t="e">
        <f t="shared" si="30"/>
        <v>#DIV/0!</v>
      </c>
      <c r="Y38" s="128" t="e">
        <f t="shared" si="30"/>
        <v>#DIV/0!</v>
      </c>
      <c r="Z38" s="323" t="e">
        <f t="shared" si="30"/>
        <v>#DIV/0!</v>
      </c>
      <c r="AA38" s="323" t="e">
        <f t="shared" si="30"/>
        <v>#DIV/0!</v>
      </c>
      <c r="AB38" s="323" t="e">
        <f t="shared" si="30"/>
        <v>#DIV/0!</v>
      </c>
      <c r="AC38" s="120">
        <f t="shared" si="30"/>
        <v>4.444579829274522</v>
      </c>
      <c r="AD38" s="144">
        <f t="shared" si="30"/>
        <v>3.1964006953806856</v>
      </c>
      <c r="AE38" s="208"/>
      <c r="AF38" s="7"/>
    </row>
    <row r="39" spans="1:32" ht="15.6" thickBot="1" x14ac:dyDescent="0.4">
      <c r="A39" s="206" t="s">
        <v>48</v>
      </c>
      <c r="B39" s="48">
        <f t="shared" ref="B39:C39" si="31">B20/B$21*100</f>
        <v>8.352785198257153E-4</v>
      </c>
      <c r="C39" s="207">
        <f t="shared" si="31"/>
        <v>1.2776850391386869E-4</v>
      </c>
      <c r="D39" s="7"/>
      <c r="E39" s="141">
        <f t="shared" ref="E39:AD39" si="32">E20/E$21*100</f>
        <v>0</v>
      </c>
      <c r="F39" s="126">
        <f t="shared" si="32"/>
        <v>1.5346014256447243E-3</v>
      </c>
      <c r="G39" s="126">
        <f t="shared" si="32"/>
        <v>0</v>
      </c>
      <c r="H39" s="126">
        <f t="shared" si="32"/>
        <v>0</v>
      </c>
      <c r="I39" s="126">
        <f t="shared" si="32"/>
        <v>0</v>
      </c>
      <c r="J39" s="126">
        <f t="shared" si="32"/>
        <v>0</v>
      </c>
      <c r="K39" s="126">
        <f t="shared" si="32"/>
        <v>0</v>
      </c>
      <c r="L39" s="126">
        <f t="shared" si="32"/>
        <v>0</v>
      </c>
      <c r="M39" s="126">
        <f t="shared" si="32"/>
        <v>0</v>
      </c>
      <c r="N39" s="126">
        <f t="shared" si="32"/>
        <v>0</v>
      </c>
      <c r="O39" s="126">
        <f t="shared" si="32"/>
        <v>0</v>
      </c>
      <c r="P39" s="127">
        <f t="shared" si="32"/>
        <v>0</v>
      </c>
      <c r="Q39" s="321">
        <f t="shared" si="32"/>
        <v>0</v>
      </c>
      <c r="R39" s="321">
        <f t="shared" si="32"/>
        <v>0</v>
      </c>
      <c r="S39" s="321">
        <f t="shared" si="32"/>
        <v>0</v>
      </c>
      <c r="T39" s="126" t="e">
        <f t="shared" si="32"/>
        <v>#DIV/0!</v>
      </c>
      <c r="U39" s="126" t="e">
        <f t="shared" si="32"/>
        <v>#DIV/0!</v>
      </c>
      <c r="V39" s="126" t="e">
        <f t="shared" si="32"/>
        <v>#DIV/0!</v>
      </c>
      <c r="W39" s="126" t="e">
        <f t="shared" si="32"/>
        <v>#DIV/0!</v>
      </c>
      <c r="X39" s="126" t="e">
        <f t="shared" si="32"/>
        <v>#DIV/0!</v>
      </c>
      <c r="Y39" s="126" t="e">
        <f t="shared" si="32"/>
        <v>#DIV/0!</v>
      </c>
      <c r="Z39" s="321" t="e">
        <f t="shared" si="32"/>
        <v>#DIV/0!</v>
      </c>
      <c r="AA39" s="321" t="e">
        <f t="shared" si="32"/>
        <v>#DIV/0!</v>
      </c>
      <c r="AB39" s="321" t="e">
        <f t="shared" si="32"/>
        <v>#DIV/0!</v>
      </c>
      <c r="AC39" s="183">
        <f t="shared" si="32"/>
        <v>4.6863979642287244E-4</v>
      </c>
      <c r="AD39" s="305">
        <f t="shared" si="32"/>
        <v>0</v>
      </c>
      <c r="AE39" s="7"/>
      <c r="AF39" s="7"/>
    </row>
    <row r="40" spans="1:32" ht="15.6" thickBot="1" x14ac:dyDescent="0.4">
      <c r="A40" s="57" t="s">
        <v>4</v>
      </c>
      <c r="B40" s="121">
        <f t="shared" ref="B40:C40" si="33">B21/B$21*100</f>
        <v>100</v>
      </c>
      <c r="C40" s="185">
        <f t="shared" si="33"/>
        <v>100</v>
      </c>
      <c r="D40" s="7"/>
      <c r="E40" s="145">
        <f t="shared" ref="E40:AD40" si="34">E21/E$21*100</f>
        <v>100</v>
      </c>
      <c r="F40" s="130">
        <f t="shared" si="34"/>
        <v>100</v>
      </c>
      <c r="G40" s="130">
        <f t="shared" si="34"/>
        <v>100</v>
      </c>
      <c r="H40" s="130">
        <f t="shared" si="34"/>
        <v>100</v>
      </c>
      <c r="I40" s="130">
        <f t="shared" si="34"/>
        <v>100</v>
      </c>
      <c r="J40" s="130">
        <f t="shared" si="34"/>
        <v>100</v>
      </c>
      <c r="K40" s="130">
        <f t="shared" si="34"/>
        <v>100</v>
      </c>
      <c r="L40" s="130">
        <f t="shared" si="34"/>
        <v>100</v>
      </c>
      <c r="M40" s="130">
        <f t="shared" si="34"/>
        <v>100</v>
      </c>
      <c r="N40" s="130">
        <f t="shared" si="34"/>
        <v>100</v>
      </c>
      <c r="O40" s="130">
        <f t="shared" si="34"/>
        <v>100</v>
      </c>
      <c r="P40" s="131">
        <f t="shared" si="34"/>
        <v>100</v>
      </c>
      <c r="Q40" s="325">
        <f t="shared" si="34"/>
        <v>100</v>
      </c>
      <c r="R40" s="325">
        <f t="shared" si="34"/>
        <v>100</v>
      </c>
      <c r="S40" s="325">
        <f t="shared" si="34"/>
        <v>100</v>
      </c>
      <c r="T40" s="130" t="e">
        <f t="shared" si="34"/>
        <v>#DIV/0!</v>
      </c>
      <c r="U40" s="130" t="e">
        <f t="shared" si="34"/>
        <v>#DIV/0!</v>
      </c>
      <c r="V40" s="130" t="e">
        <f t="shared" si="34"/>
        <v>#DIV/0!</v>
      </c>
      <c r="W40" s="130" t="e">
        <f t="shared" si="34"/>
        <v>#DIV/0!</v>
      </c>
      <c r="X40" s="130" t="e">
        <f t="shared" si="34"/>
        <v>#DIV/0!</v>
      </c>
      <c r="Y40" s="130" t="e">
        <f t="shared" si="34"/>
        <v>#DIV/0!</v>
      </c>
      <c r="Z40" s="325" t="e">
        <f t="shared" si="34"/>
        <v>#DIV/0!</v>
      </c>
      <c r="AA40" s="325" t="e">
        <f t="shared" si="34"/>
        <v>#DIV/0!</v>
      </c>
      <c r="AB40" s="325" t="e">
        <f t="shared" si="34"/>
        <v>#DIV/0!</v>
      </c>
      <c r="AC40" s="180">
        <f t="shared" si="34"/>
        <v>100</v>
      </c>
      <c r="AD40" s="185">
        <f t="shared" si="34"/>
        <v>100</v>
      </c>
      <c r="AE40" s="7"/>
      <c r="AF40" s="7"/>
    </row>
    <row r="41" spans="1:32" ht="15.6" thickBot="1" x14ac:dyDescent="0.4">
      <c r="A41" s="46"/>
      <c r="B41" s="122"/>
      <c r="C41" s="122"/>
      <c r="D41" s="7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326"/>
      <c r="R41" s="326"/>
      <c r="S41" s="326"/>
      <c r="T41" s="122"/>
      <c r="U41" s="122"/>
      <c r="V41" s="122"/>
      <c r="W41" s="122"/>
      <c r="X41" s="122"/>
      <c r="Y41" s="122"/>
      <c r="Z41" s="326"/>
      <c r="AA41" s="326"/>
      <c r="AB41" s="326"/>
      <c r="AC41" s="122"/>
      <c r="AD41" s="122"/>
      <c r="AE41" s="7"/>
      <c r="AF41" s="7"/>
    </row>
    <row r="42" spans="1:32" ht="15" thickBot="1" x14ac:dyDescent="0.35">
      <c r="A42" s="25" t="s">
        <v>40</v>
      </c>
      <c r="B42" s="395">
        <f t="shared" ref="B42:C42" si="35">B23/B$21*100</f>
        <v>52.659982413590434</v>
      </c>
      <c r="C42" s="394">
        <f t="shared" si="35"/>
        <v>53.965455229596806</v>
      </c>
      <c r="D42" s="7"/>
      <c r="E42" s="146">
        <f t="shared" ref="E42:AD42" si="36">E23/E$21*100</f>
        <v>54.627745421373945</v>
      </c>
      <c r="F42" s="132">
        <f t="shared" si="36"/>
        <v>54.929523429527258</v>
      </c>
      <c r="G42" s="132">
        <f t="shared" si="36"/>
        <v>51.389277028915281</v>
      </c>
      <c r="H42" s="132">
        <f t="shared" si="36"/>
        <v>50.991532976827095</v>
      </c>
      <c r="I42" s="132">
        <f t="shared" si="36"/>
        <v>51.791932286923448</v>
      </c>
      <c r="J42" s="132">
        <f t="shared" si="36"/>
        <v>53.019014469407132</v>
      </c>
      <c r="K42" s="132">
        <f t="shared" si="36"/>
        <v>53.36036058721325</v>
      </c>
      <c r="L42" s="132">
        <f t="shared" si="36"/>
        <v>53.316947154573505</v>
      </c>
      <c r="M42" s="132">
        <f t="shared" si="36"/>
        <v>55.140447582628092</v>
      </c>
      <c r="N42" s="132">
        <f t="shared" si="36"/>
        <v>57.284018094080594</v>
      </c>
      <c r="O42" s="132">
        <f t="shared" si="36"/>
        <v>57.642968985677967</v>
      </c>
      <c r="P42" s="132">
        <f t="shared" si="36"/>
        <v>54.351054351054351</v>
      </c>
      <c r="Q42" s="324">
        <f t="shared" si="36"/>
        <v>54.022040896855927</v>
      </c>
      <c r="R42" s="324">
        <f t="shared" si="36"/>
        <v>54.181766261668898</v>
      </c>
      <c r="S42" s="324">
        <f t="shared" si="36"/>
        <v>53.595219133344443</v>
      </c>
      <c r="T42" s="132" t="e">
        <f t="shared" si="36"/>
        <v>#DIV/0!</v>
      </c>
      <c r="U42" s="132" t="e">
        <f t="shared" si="36"/>
        <v>#DIV/0!</v>
      </c>
      <c r="V42" s="132" t="e">
        <f t="shared" si="36"/>
        <v>#DIV/0!</v>
      </c>
      <c r="W42" s="132" t="e">
        <f t="shared" si="36"/>
        <v>#DIV/0!</v>
      </c>
      <c r="X42" s="132" t="e">
        <f t="shared" si="36"/>
        <v>#DIV/0!</v>
      </c>
      <c r="Y42" s="132" t="e">
        <f t="shared" si="36"/>
        <v>#DIV/0!</v>
      </c>
      <c r="Z42" s="324" t="e">
        <f t="shared" si="36"/>
        <v>#DIV/0!</v>
      </c>
      <c r="AA42" s="324" t="e">
        <f t="shared" si="36"/>
        <v>#DIV/0!</v>
      </c>
      <c r="AB42" s="324" t="e">
        <f t="shared" si="36"/>
        <v>#DIV/0!</v>
      </c>
      <c r="AC42" s="123">
        <f t="shared" si="36"/>
        <v>53.443682384064374</v>
      </c>
      <c r="AD42" s="186">
        <f t="shared" si="36"/>
        <v>53.920829489817649</v>
      </c>
      <c r="AE42" s="7"/>
      <c r="AF42" s="7"/>
    </row>
    <row r="43" spans="1:32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335"/>
      <c r="R43" s="335"/>
      <c r="S43" s="335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</row>
  </sheetData>
  <phoneticPr fontId="35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68" fitToWidth="2" orientation="landscape" r:id="rId1"/>
  <headerFooter>
    <oddHeader>&amp;R&amp;G</oddHeader>
    <oddFooter>&amp;L&amp;"Trebuchet MS,Grassetto"&amp;12&amp;K03+000ANFIA - Area Studi e Statistiche&amp;R&amp;"Trebuchet MS,Grassetto"&amp;12&amp;K03+000www.anfia.it</oddFooter>
  </headerFooter>
  <colBreaks count="1" manualBreakCount="1">
    <brk id="16" max="4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42"/>
  <sheetViews>
    <sheetView showGridLines="0" tabSelected="1" zoomScaleNormal="100" workbookViewId="0"/>
  </sheetViews>
  <sheetFormatPr defaultRowHeight="14.4" x14ac:dyDescent="0.3"/>
  <cols>
    <col min="1" max="1" width="38.6640625" customWidth="1"/>
    <col min="2" max="2" width="11.33203125" customWidth="1"/>
    <col min="3" max="3" width="12.33203125" customWidth="1"/>
    <col min="4" max="4" width="9.44140625" customWidth="1"/>
    <col min="5" max="14" width="7.6640625" customWidth="1"/>
    <col min="15" max="16" width="8.33203125" bestFit="1" customWidth="1"/>
    <col min="17" max="17" width="8.5546875" style="62" customWidth="1"/>
    <col min="18" max="18" width="8.44140625" style="62" customWidth="1"/>
    <col min="19" max="19" width="8.109375" style="62" customWidth="1"/>
    <col min="20" max="20" width="8.44140625" hidden="1" customWidth="1"/>
    <col min="21" max="21" width="7.88671875" hidden="1" customWidth="1"/>
    <col min="22" max="24" width="7.6640625" hidden="1" customWidth="1"/>
    <col min="25" max="26" width="8.5546875" hidden="1" customWidth="1"/>
    <col min="27" max="28" width="8.109375" hidden="1" customWidth="1"/>
    <col min="29" max="30" width="10.44140625" customWidth="1"/>
    <col min="31" max="31" width="10" style="92" bestFit="1" customWidth="1"/>
    <col min="32" max="32" width="9" customWidth="1"/>
  </cols>
  <sheetData>
    <row r="1" spans="1:36" x14ac:dyDescent="0.3">
      <c r="C1" s="4"/>
      <c r="D1" s="4"/>
    </row>
    <row r="2" spans="1:36" x14ac:dyDescent="0.3">
      <c r="C2" s="4"/>
      <c r="D2" s="4"/>
    </row>
    <row r="3" spans="1:36" ht="16.2" x14ac:dyDescent="0.35">
      <c r="A3" s="1"/>
      <c r="B3" s="19" t="s">
        <v>5</v>
      </c>
      <c r="C3" s="4"/>
      <c r="D3" s="4"/>
    </row>
    <row r="4" spans="1:36" x14ac:dyDescent="0.3">
      <c r="A4" s="5"/>
      <c r="B4" s="22" t="s">
        <v>74</v>
      </c>
      <c r="C4" s="4"/>
      <c r="D4" s="4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352"/>
      <c r="R4" s="352"/>
      <c r="S4" s="352"/>
      <c r="T4" s="68"/>
      <c r="U4" s="68"/>
      <c r="V4" s="68"/>
      <c r="AC4" s="68"/>
      <c r="AD4" s="68"/>
    </row>
    <row r="5" spans="1:36" x14ac:dyDescent="0.3">
      <c r="A5" s="5"/>
      <c r="B5" s="22" t="str">
        <f>'PC FUEL'!B5</f>
        <v>successive alla pubblicazione del comunicato stampa (Aggiornamento 02.04.2024)</v>
      </c>
      <c r="C5" s="4"/>
      <c r="D5" s="4"/>
      <c r="Q5" s="355"/>
      <c r="R5" s="355"/>
      <c r="S5" s="355"/>
      <c r="T5" s="67"/>
      <c r="U5" s="67"/>
      <c r="V5" s="67"/>
    </row>
    <row r="6" spans="1:36" ht="16.8" thickBot="1" x14ac:dyDescent="0.4">
      <c r="B6" s="3"/>
      <c r="C6" s="4"/>
      <c r="D6" s="4"/>
    </row>
    <row r="7" spans="1:36" ht="27.6" customHeight="1" thickBot="1" x14ac:dyDescent="0.35">
      <c r="A7" s="93" t="s">
        <v>45</v>
      </c>
      <c r="B7" s="60" t="s">
        <v>76</v>
      </c>
      <c r="C7" s="201" t="s">
        <v>91</v>
      </c>
      <c r="D7" s="10" t="s">
        <v>89</v>
      </c>
      <c r="E7" s="30" t="s">
        <v>77</v>
      </c>
      <c r="F7" s="30" t="s">
        <v>78</v>
      </c>
      <c r="G7" s="30" t="s">
        <v>79</v>
      </c>
      <c r="H7" s="30" t="s">
        <v>80</v>
      </c>
      <c r="I7" s="30" t="s">
        <v>81</v>
      </c>
      <c r="J7" s="30" t="s">
        <v>82</v>
      </c>
      <c r="K7" s="30" t="s">
        <v>83</v>
      </c>
      <c r="L7" s="30" t="s">
        <v>84</v>
      </c>
      <c r="M7" s="30" t="s">
        <v>85</v>
      </c>
      <c r="N7" s="30" t="s">
        <v>86</v>
      </c>
      <c r="O7" s="312" t="s">
        <v>87</v>
      </c>
      <c r="P7" s="30" t="s">
        <v>88</v>
      </c>
      <c r="Q7" s="30" t="s">
        <v>92</v>
      </c>
      <c r="R7" s="30" t="s">
        <v>93</v>
      </c>
      <c r="S7" s="30" t="s">
        <v>94</v>
      </c>
      <c r="T7" s="30" t="s">
        <v>95</v>
      </c>
      <c r="U7" s="30" t="s">
        <v>96</v>
      </c>
      <c r="V7" s="30" t="s">
        <v>97</v>
      </c>
      <c r="W7" s="30" t="s">
        <v>98</v>
      </c>
      <c r="X7" s="30" t="s">
        <v>99</v>
      </c>
      <c r="Y7" s="30" t="s">
        <v>100</v>
      </c>
      <c r="Z7" s="30" t="s">
        <v>101</v>
      </c>
      <c r="AA7" s="30" t="s">
        <v>102</v>
      </c>
      <c r="AB7" s="30" t="s">
        <v>103</v>
      </c>
      <c r="AC7" s="103" t="s">
        <v>107</v>
      </c>
      <c r="AD7" s="159" t="s">
        <v>108</v>
      </c>
      <c r="AE7" s="194" t="s">
        <v>109</v>
      </c>
      <c r="AF7" s="89" t="s">
        <v>104</v>
      </c>
    </row>
    <row r="8" spans="1:36" s="62" customFormat="1" ht="15" x14ac:dyDescent="0.35">
      <c r="A8" s="59" t="s">
        <v>59</v>
      </c>
      <c r="B8" s="231">
        <v>468691</v>
      </c>
      <c r="C8" s="232">
        <v>503794</v>
      </c>
      <c r="D8" s="227">
        <f>(C8-B8)/B8</f>
        <v>7.4895826888077652E-2</v>
      </c>
      <c r="E8" s="47">
        <f>SUM(E9:E10)</f>
        <v>43896</v>
      </c>
      <c r="F8" s="47">
        <f t="shared" ref="F8:W8" si="0">SUM(F9:F10)</f>
        <v>40721</v>
      </c>
      <c r="G8" s="47">
        <f t="shared" si="0"/>
        <v>51679</v>
      </c>
      <c r="H8" s="47">
        <f t="shared" si="0"/>
        <v>39133</v>
      </c>
      <c r="I8" s="47">
        <f t="shared" si="0"/>
        <v>45669</v>
      </c>
      <c r="J8" s="47">
        <f t="shared" si="0"/>
        <v>40880</v>
      </c>
      <c r="K8" s="47">
        <f t="shared" si="0"/>
        <v>38865</v>
      </c>
      <c r="L8" s="47">
        <f t="shared" si="0"/>
        <v>26683</v>
      </c>
      <c r="M8" s="47">
        <f t="shared" si="0"/>
        <v>47658</v>
      </c>
      <c r="N8" s="47">
        <f t="shared" si="0"/>
        <v>48207</v>
      </c>
      <c r="O8" s="47">
        <f t="shared" si="0"/>
        <v>46038</v>
      </c>
      <c r="P8" s="47">
        <f t="shared" si="0"/>
        <v>34365</v>
      </c>
      <c r="Q8" s="293">
        <f t="shared" si="0"/>
        <v>49115</v>
      </c>
      <c r="R8" s="293">
        <f t="shared" si="0"/>
        <v>52529</v>
      </c>
      <c r="S8" s="293">
        <f t="shared" si="0"/>
        <v>53403</v>
      </c>
      <c r="T8" s="47">
        <f t="shared" si="0"/>
        <v>0</v>
      </c>
      <c r="U8" s="47">
        <f t="shared" si="0"/>
        <v>0</v>
      </c>
      <c r="V8" s="47">
        <f t="shared" si="0"/>
        <v>0</v>
      </c>
      <c r="W8" s="47">
        <f t="shared" si="0"/>
        <v>0</v>
      </c>
      <c r="X8" s="47">
        <f t="shared" ref="X8:AB8" si="1">SUM(X9:X10)</f>
        <v>0</v>
      </c>
      <c r="Y8" s="47">
        <f>SUM(Y9:Y10)</f>
        <v>0</v>
      </c>
      <c r="Z8" s="293">
        <f t="shared" si="1"/>
        <v>0</v>
      </c>
      <c r="AA8" s="293">
        <f>SUM(AA9:AA10)</f>
        <v>0</v>
      </c>
      <c r="AB8" s="293">
        <f t="shared" si="1"/>
        <v>0</v>
      </c>
      <c r="AC8" s="283">
        <f>SUM(E8:G8)</f>
        <v>136296</v>
      </c>
      <c r="AD8" s="284">
        <f>SUM(Q8:AB8)</f>
        <v>155047</v>
      </c>
      <c r="AE8" s="250">
        <f>S8/G8-1</f>
        <v>3.335977863348738E-2</v>
      </c>
      <c r="AF8" s="251">
        <f>(AD8-AC8)/AC8</f>
        <v>0.1375755708164583</v>
      </c>
    </row>
    <row r="9" spans="1:36" ht="15" x14ac:dyDescent="0.35">
      <c r="A9" s="65" t="s">
        <v>57</v>
      </c>
      <c r="B9" s="243">
        <v>203677</v>
      </c>
      <c r="C9" s="233">
        <v>206238</v>
      </c>
      <c r="D9" s="228">
        <f t="shared" ref="D9:D22" si="2">(C9-B9)/B9</f>
        <v>1.2573830133004709E-2</v>
      </c>
      <c r="E9" s="295">
        <v>19902</v>
      </c>
      <c r="F9" s="295">
        <v>17018</v>
      </c>
      <c r="G9" s="295">
        <v>18771</v>
      </c>
      <c r="H9" s="295">
        <v>16925</v>
      </c>
      <c r="I9" s="295">
        <v>16663</v>
      </c>
      <c r="J9" s="295">
        <v>15419</v>
      </c>
      <c r="K9" s="295">
        <v>15961</v>
      </c>
      <c r="L9" s="295">
        <v>10374</v>
      </c>
      <c r="M9" s="295">
        <v>20542</v>
      </c>
      <c r="N9" s="295">
        <v>20624</v>
      </c>
      <c r="O9" s="295">
        <v>20535</v>
      </c>
      <c r="P9" s="295">
        <v>13504</v>
      </c>
      <c r="Q9" s="210">
        <v>18473</v>
      </c>
      <c r="R9" s="210">
        <v>20993</v>
      </c>
      <c r="S9" s="210">
        <v>20337</v>
      </c>
      <c r="T9" s="295"/>
      <c r="U9" s="295"/>
      <c r="V9" s="295"/>
      <c r="W9" s="295"/>
      <c r="X9" s="295"/>
      <c r="Y9" s="295"/>
      <c r="Z9" s="210"/>
      <c r="AA9" s="210"/>
      <c r="AB9" s="210"/>
      <c r="AC9" s="285">
        <f t="shared" ref="AC9:AC21" si="3">SUM(E9:G9)</f>
        <v>55691</v>
      </c>
      <c r="AD9" s="286">
        <f t="shared" ref="AD9:AD21" si="4">SUM(Q9:AB9)</f>
        <v>59803</v>
      </c>
      <c r="AE9" s="252">
        <f t="shared" ref="AE9:AE21" si="5">S9/G9-1</f>
        <v>8.3426562250279668E-2</v>
      </c>
      <c r="AF9" s="253">
        <f t="shared" ref="AF9:AF21" si="6">(AD9-AC9)/AC9</f>
        <v>7.3835987861593441E-2</v>
      </c>
      <c r="AG9" s="62"/>
      <c r="AH9" s="68"/>
      <c r="AI9" s="68"/>
      <c r="AJ9" s="67"/>
    </row>
    <row r="10" spans="1:36" ht="15" x14ac:dyDescent="0.35">
      <c r="A10" s="65" t="s">
        <v>58</v>
      </c>
      <c r="B10" s="235">
        <v>265014</v>
      </c>
      <c r="C10" s="234">
        <v>297556</v>
      </c>
      <c r="D10" s="229">
        <f t="shared" si="2"/>
        <v>0.12279351279555042</v>
      </c>
      <c r="E10" s="33">
        <v>23994</v>
      </c>
      <c r="F10" s="33">
        <v>23703</v>
      </c>
      <c r="G10" s="33">
        <v>32908</v>
      </c>
      <c r="H10" s="33">
        <v>22208</v>
      </c>
      <c r="I10" s="33">
        <v>29006</v>
      </c>
      <c r="J10" s="33">
        <v>25461</v>
      </c>
      <c r="K10" s="33">
        <v>22904</v>
      </c>
      <c r="L10" s="33">
        <v>16309</v>
      </c>
      <c r="M10" s="33">
        <v>27116</v>
      </c>
      <c r="N10" s="33">
        <v>27583</v>
      </c>
      <c r="O10" s="33">
        <v>25503</v>
      </c>
      <c r="P10" s="33">
        <v>20861</v>
      </c>
      <c r="Q10" s="211">
        <v>30642</v>
      </c>
      <c r="R10" s="211">
        <v>31536</v>
      </c>
      <c r="S10" s="211">
        <v>33066</v>
      </c>
      <c r="T10" s="33"/>
      <c r="U10" s="33"/>
      <c r="V10" s="33"/>
      <c r="W10" s="33"/>
      <c r="X10" s="33"/>
      <c r="Y10" s="33"/>
      <c r="Z10" s="211"/>
      <c r="AA10" s="211"/>
      <c r="AB10" s="211"/>
      <c r="AC10" s="285">
        <f t="shared" si="3"/>
        <v>80605</v>
      </c>
      <c r="AD10" s="286">
        <f t="shared" si="4"/>
        <v>95244</v>
      </c>
      <c r="AE10" s="254">
        <f t="shared" si="5"/>
        <v>4.8012641303025738E-3</v>
      </c>
      <c r="AF10" s="255">
        <f t="shared" si="6"/>
        <v>0.18161404379380933</v>
      </c>
      <c r="AG10" s="62"/>
    </row>
    <row r="11" spans="1:36" ht="15" x14ac:dyDescent="0.35">
      <c r="A11" s="31" t="s">
        <v>60</v>
      </c>
      <c r="B11" s="235">
        <v>132442</v>
      </c>
      <c r="C11" s="236">
        <v>175370</v>
      </c>
      <c r="D11" s="229">
        <f t="shared" si="2"/>
        <v>0.32412678757493846</v>
      </c>
      <c r="E11" s="33">
        <f t="shared" ref="E11:P11" si="7">SUM(E12:E14)</f>
        <v>12259</v>
      </c>
      <c r="F11" s="33">
        <f t="shared" si="7"/>
        <v>14523</v>
      </c>
      <c r="G11" s="33">
        <f t="shared" si="7"/>
        <v>19251</v>
      </c>
      <c r="H11" s="33">
        <f t="shared" si="7"/>
        <v>15940</v>
      </c>
      <c r="I11" s="33">
        <f t="shared" si="7"/>
        <v>18288</v>
      </c>
      <c r="J11" s="33">
        <f t="shared" si="7"/>
        <v>16751</v>
      </c>
      <c r="K11" s="33">
        <f t="shared" si="7"/>
        <v>13387</v>
      </c>
      <c r="L11" s="33">
        <f t="shared" si="7"/>
        <v>8907</v>
      </c>
      <c r="M11" s="33">
        <f t="shared" si="7"/>
        <v>13984</v>
      </c>
      <c r="N11" s="33">
        <f t="shared" si="7"/>
        <v>14544</v>
      </c>
      <c r="O11" s="33">
        <f t="shared" si="7"/>
        <v>15224</v>
      </c>
      <c r="P11" s="33">
        <f t="shared" si="7"/>
        <v>12312</v>
      </c>
      <c r="Q11" s="211">
        <f>SUM(Q12:Q14)</f>
        <v>13636</v>
      </c>
      <c r="R11" s="211">
        <f t="shared" ref="R11:AB11" si="8">SUM(R12:R14)</f>
        <v>15185</v>
      </c>
      <c r="S11" s="211">
        <f t="shared" si="8"/>
        <v>18968</v>
      </c>
      <c r="T11" s="33">
        <f t="shared" si="8"/>
        <v>0</v>
      </c>
      <c r="U11" s="33">
        <f t="shared" si="8"/>
        <v>0</v>
      </c>
      <c r="V11" s="33">
        <f t="shared" si="8"/>
        <v>0</v>
      </c>
      <c r="W11" s="33">
        <f t="shared" si="8"/>
        <v>0</v>
      </c>
      <c r="X11" s="33">
        <f t="shared" si="8"/>
        <v>0</v>
      </c>
      <c r="Y11" s="33">
        <f t="shared" si="8"/>
        <v>0</v>
      </c>
      <c r="Z11" s="211">
        <f t="shared" si="8"/>
        <v>0</v>
      </c>
      <c r="AA11" s="211">
        <f t="shared" si="8"/>
        <v>0</v>
      </c>
      <c r="AB11" s="211">
        <f t="shared" si="8"/>
        <v>0</v>
      </c>
      <c r="AC11" s="287">
        <f t="shared" si="3"/>
        <v>46033</v>
      </c>
      <c r="AD11" s="288">
        <f t="shared" si="4"/>
        <v>47789</v>
      </c>
      <c r="AE11" s="256">
        <f t="shared" si="5"/>
        <v>-1.4700535037140972E-2</v>
      </c>
      <c r="AF11" s="255">
        <f t="shared" si="6"/>
        <v>3.8146547042339191E-2</v>
      </c>
      <c r="AG11" s="62"/>
    </row>
    <row r="12" spans="1:36" ht="15" x14ac:dyDescent="0.35">
      <c r="A12" s="65" t="s">
        <v>61</v>
      </c>
      <c r="B12" s="243">
        <v>99625</v>
      </c>
      <c r="C12" s="233">
        <v>124757</v>
      </c>
      <c r="D12" s="229">
        <f t="shared" si="2"/>
        <v>0.2522659974905897</v>
      </c>
      <c r="E12" s="295">
        <v>9232</v>
      </c>
      <c r="F12" s="295">
        <v>10862</v>
      </c>
      <c r="G12" s="295">
        <v>13880</v>
      </c>
      <c r="H12" s="295">
        <v>11891</v>
      </c>
      <c r="I12" s="295">
        <v>13310</v>
      </c>
      <c r="J12" s="295">
        <v>11709</v>
      </c>
      <c r="K12" s="295">
        <v>9494</v>
      </c>
      <c r="L12" s="295">
        <v>5544</v>
      </c>
      <c r="M12" s="295">
        <v>10386</v>
      </c>
      <c r="N12" s="295">
        <v>10476</v>
      </c>
      <c r="O12" s="295">
        <v>9407</v>
      </c>
      <c r="P12" s="295">
        <v>8566</v>
      </c>
      <c r="Q12" s="210">
        <v>9783</v>
      </c>
      <c r="R12" s="210">
        <v>10350</v>
      </c>
      <c r="S12" s="210">
        <v>12868</v>
      </c>
      <c r="T12" s="295"/>
      <c r="U12" s="295"/>
      <c r="V12" s="295"/>
      <c r="W12" s="295"/>
      <c r="X12" s="295"/>
      <c r="Y12" s="295"/>
      <c r="Z12" s="210"/>
      <c r="AA12" s="210"/>
      <c r="AB12" s="210"/>
      <c r="AC12" s="285">
        <f t="shared" si="3"/>
        <v>33974</v>
      </c>
      <c r="AD12" s="286">
        <f t="shared" si="4"/>
        <v>33001</v>
      </c>
      <c r="AE12" s="252">
        <f t="shared" si="5"/>
        <v>-7.2910662824207439E-2</v>
      </c>
      <c r="AF12" s="255">
        <f t="shared" si="6"/>
        <v>-2.8639547889562605E-2</v>
      </c>
      <c r="AG12" s="62"/>
      <c r="AH12" s="68"/>
      <c r="AI12" s="68"/>
      <c r="AJ12" s="67"/>
    </row>
    <row r="13" spans="1:36" ht="15" x14ac:dyDescent="0.35">
      <c r="A13" s="65" t="s">
        <v>62</v>
      </c>
      <c r="B13" s="243">
        <v>24579</v>
      </c>
      <c r="C13" s="233">
        <v>43125</v>
      </c>
      <c r="D13" s="229">
        <f t="shared" si="2"/>
        <v>0.75454656414011967</v>
      </c>
      <c r="E13" s="295">
        <v>2399</v>
      </c>
      <c r="F13" s="295">
        <v>3184</v>
      </c>
      <c r="G13" s="295">
        <v>4745</v>
      </c>
      <c r="H13" s="295">
        <v>3421</v>
      </c>
      <c r="I13" s="295">
        <v>4270</v>
      </c>
      <c r="J13" s="295">
        <v>4428</v>
      </c>
      <c r="K13" s="295">
        <v>3344</v>
      </c>
      <c r="L13" s="295">
        <v>3012</v>
      </c>
      <c r="M13" s="295">
        <v>3021</v>
      </c>
      <c r="N13" s="295">
        <v>3447</v>
      </c>
      <c r="O13" s="295">
        <v>5057</v>
      </c>
      <c r="P13" s="295">
        <v>2797</v>
      </c>
      <c r="Q13" s="210">
        <v>3218</v>
      </c>
      <c r="R13" s="210">
        <v>4271</v>
      </c>
      <c r="S13" s="210">
        <v>5230</v>
      </c>
      <c r="T13" s="295"/>
      <c r="U13" s="295"/>
      <c r="V13" s="295"/>
      <c r="W13" s="295"/>
      <c r="X13" s="295"/>
      <c r="Y13" s="295"/>
      <c r="Z13" s="210"/>
      <c r="AA13" s="210"/>
      <c r="AB13" s="210"/>
      <c r="AC13" s="285">
        <f t="shared" si="3"/>
        <v>10328</v>
      </c>
      <c r="AD13" s="286">
        <f t="shared" si="4"/>
        <v>12719</v>
      </c>
      <c r="AE13" s="252">
        <f t="shared" si="5"/>
        <v>0.10221285563751326</v>
      </c>
      <c r="AF13" s="255">
        <f t="shared" si="6"/>
        <v>0.23150658404337723</v>
      </c>
      <c r="AG13" s="62"/>
      <c r="AH13" s="68"/>
      <c r="AI13" s="68"/>
      <c r="AJ13" s="67"/>
    </row>
    <row r="14" spans="1:36" ht="15" x14ac:dyDescent="0.35">
      <c r="A14" s="65" t="s">
        <v>67</v>
      </c>
      <c r="B14" s="243">
        <v>8238</v>
      </c>
      <c r="C14" s="233">
        <v>7488</v>
      </c>
      <c r="D14" s="229">
        <f t="shared" si="2"/>
        <v>-9.1041514930808448E-2</v>
      </c>
      <c r="E14" s="295">
        <v>628</v>
      </c>
      <c r="F14" s="295">
        <v>477</v>
      </c>
      <c r="G14" s="295">
        <v>626</v>
      </c>
      <c r="H14" s="295">
        <v>628</v>
      </c>
      <c r="I14" s="295">
        <v>708</v>
      </c>
      <c r="J14" s="295">
        <v>614</v>
      </c>
      <c r="K14" s="295">
        <v>549</v>
      </c>
      <c r="L14" s="295">
        <v>351</v>
      </c>
      <c r="M14" s="295">
        <v>577</v>
      </c>
      <c r="N14" s="295">
        <v>621</v>
      </c>
      <c r="O14" s="295">
        <v>760</v>
      </c>
      <c r="P14" s="295">
        <v>949</v>
      </c>
      <c r="Q14" s="210">
        <v>635</v>
      </c>
      <c r="R14" s="210">
        <v>564</v>
      </c>
      <c r="S14" s="210">
        <v>870</v>
      </c>
      <c r="T14" s="295"/>
      <c r="U14" s="295"/>
      <c r="V14" s="295"/>
      <c r="W14" s="295"/>
      <c r="X14" s="295"/>
      <c r="Y14" s="295"/>
      <c r="Z14" s="210"/>
      <c r="AA14" s="210"/>
      <c r="AB14" s="210"/>
      <c r="AC14" s="285">
        <f t="shared" si="3"/>
        <v>1731</v>
      </c>
      <c r="AD14" s="286">
        <f t="shared" si="4"/>
        <v>2069</v>
      </c>
      <c r="AE14" s="252">
        <f t="shared" si="5"/>
        <v>0.38977635782747599</v>
      </c>
      <c r="AF14" s="255">
        <f t="shared" si="6"/>
        <v>0.19526285384170999</v>
      </c>
      <c r="AG14" s="62"/>
      <c r="AH14" s="68"/>
      <c r="AI14" s="68"/>
      <c r="AJ14" s="67"/>
    </row>
    <row r="15" spans="1:36" ht="15" x14ac:dyDescent="0.35">
      <c r="A15" s="31" t="s">
        <v>63</v>
      </c>
      <c r="B15" s="235">
        <v>679359</v>
      </c>
      <c r="C15" s="236">
        <v>851840</v>
      </c>
      <c r="D15" s="229">
        <f t="shared" si="2"/>
        <v>0.25388785605254366</v>
      </c>
      <c r="E15" s="33">
        <f>SUM(E16:E17)</f>
        <v>69310</v>
      </c>
      <c r="F15" s="33">
        <f t="shared" ref="F15:L15" si="9">SUM(F16:F17)</f>
        <v>72572</v>
      </c>
      <c r="G15" s="33">
        <f t="shared" si="9"/>
        <v>93557</v>
      </c>
      <c r="H15" s="33">
        <f t="shared" si="9"/>
        <v>67674</v>
      </c>
      <c r="I15" s="33">
        <f t="shared" si="9"/>
        <v>82074</v>
      </c>
      <c r="J15" s="33">
        <f t="shared" si="9"/>
        <v>77941</v>
      </c>
      <c r="K15" s="33">
        <f t="shared" si="9"/>
        <v>63968</v>
      </c>
      <c r="L15" s="33">
        <f t="shared" si="9"/>
        <v>42540</v>
      </c>
      <c r="M15" s="33">
        <f>SUM(M16:M17)</f>
        <v>72069</v>
      </c>
      <c r="N15" s="33">
        <f t="shared" ref="N15" si="10">SUM(N16:N17)</f>
        <v>73392</v>
      </c>
      <c r="O15" s="33">
        <f>SUM(O16:O17)</f>
        <v>74806</v>
      </c>
      <c r="P15" s="33">
        <f t="shared" ref="P15" si="11">SUM(P16:P17)</f>
        <v>61937</v>
      </c>
      <c r="Q15" s="211">
        <f t="shared" ref="Q15:AB15" si="12">SUM(Q16:Q17)</f>
        <v>75847</v>
      </c>
      <c r="R15" s="211">
        <f t="shared" si="12"/>
        <v>75384</v>
      </c>
      <c r="S15" s="211">
        <f t="shared" si="12"/>
        <v>84652</v>
      </c>
      <c r="T15" s="33">
        <f t="shared" si="12"/>
        <v>0</v>
      </c>
      <c r="U15" s="33">
        <f t="shared" si="12"/>
        <v>0</v>
      </c>
      <c r="V15" s="33">
        <f t="shared" si="12"/>
        <v>0</v>
      </c>
      <c r="W15" s="33">
        <f t="shared" si="12"/>
        <v>0</v>
      </c>
      <c r="X15" s="33">
        <f t="shared" si="12"/>
        <v>0</v>
      </c>
      <c r="Y15" s="33">
        <f>SUM(Y16:Y17)</f>
        <v>0</v>
      </c>
      <c r="Z15" s="211">
        <f t="shared" si="12"/>
        <v>0</v>
      </c>
      <c r="AA15" s="211">
        <f>SUM(AA16:AA17)</f>
        <v>0</v>
      </c>
      <c r="AB15" s="211">
        <f t="shared" si="12"/>
        <v>0</v>
      </c>
      <c r="AC15" s="287">
        <f t="shared" si="3"/>
        <v>235439</v>
      </c>
      <c r="AD15" s="288">
        <f t="shared" si="4"/>
        <v>235883</v>
      </c>
      <c r="AE15" s="256">
        <f t="shared" si="5"/>
        <v>-9.5182615945359483E-2</v>
      </c>
      <c r="AF15" s="255">
        <f t="shared" si="6"/>
        <v>1.8858387947621252E-3</v>
      </c>
      <c r="AG15" s="62"/>
    </row>
    <row r="16" spans="1:36" ht="15" x14ac:dyDescent="0.35">
      <c r="A16" s="65" t="s">
        <v>65</v>
      </c>
      <c r="B16" s="243">
        <v>589649</v>
      </c>
      <c r="C16" s="233">
        <v>628421</v>
      </c>
      <c r="D16" s="229">
        <f t="shared" si="2"/>
        <v>6.5754372516531018E-2</v>
      </c>
      <c r="E16" s="295">
        <v>52165</v>
      </c>
      <c r="F16" s="295">
        <v>53811</v>
      </c>
      <c r="G16" s="295">
        <v>68588</v>
      </c>
      <c r="H16" s="295">
        <v>48551</v>
      </c>
      <c r="I16" s="295">
        <v>60817</v>
      </c>
      <c r="J16" s="295">
        <v>56974</v>
      </c>
      <c r="K16" s="295">
        <v>47767</v>
      </c>
      <c r="L16" s="295">
        <v>31166</v>
      </c>
      <c r="M16" s="295">
        <v>52877</v>
      </c>
      <c r="N16" s="295">
        <v>53122</v>
      </c>
      <c r="O16" s="295">
        <v>55370</v>
      </c>
      <c r="P16" s="295">
        <v>47213</v>
      </c>
      <c r="Q16" s="210">
        <v>57881</v>
      </c>
      <c r="R16" s="210">
        <v>56947</v>
      </c>
      <c r="S16" s="210">
        <v>64300</v>
      </c>
      <c r="T16" s="295"/>
      <c r="U16" s="295"/>
      <c r="V16" s="295"/>
      <c r="W16" s="295"/>
      <c r="X16" s="295"/>
      <c r="Y16" s="295"/>
      <c r="Z16" s="210"/>
      <c r="AA16" s="210"/>
      <c r="AB16" s="210"/>
      <c r="AC16" s="285">
        <f t="shared" si="3"/>
        <v>174564</v>
      </c>
      <c r="AD16" s="286">
        <f t="shared" si="4"/>
        <v>179128</v>
      </c>
      <c r="AE16" s="252">
        <f t="shared" si="5"/>
        <v>-6.2518224762349139E-2</v>
      </c>
      <c r="AF16" s="255">
        <f t="shared" si="6"/>
        <v>2.614513874567494E-2</v>
      </c>
      <c r="AG16" s="62"/>
      <c r="AH16" s="68"/>
      <c r="AI16" s="68"/>
      <c r="AJ16" s="67"/>
    </row>
    <row r="17" spans="1:36" ht="15" x14ac:dyDescent="0.35">
      <c r="A17" s="65" t="s">
        <v>66</v>
      </c>
      <c r="B17" s="243">
        <v>89710</v>
      </c>
      <c r="C17" s="233">
        <v>223419</v>
      </c>
      <c r="D17" s="229">
        <f t="shared" si="2"/>
        <v>1.4904581429049157</v>
      </c>
      <c r="E17" s="295">
        <v>17145</v>
      </c>
      <c r="F17" s="295">
        <v>18761</v>
      </c>
      <c r="G17" s="295">
        <v>24969</v>
      </c>
      <c r="H17" s="295">
        <v>19123</v>
      </c>
      <c r="I17" s="295">
        <v>21257</v>
      </c>
      <c r="J17" s="295">
        <v>20967</v>
      </c>
      <c r="K17" s="295">
        <v>16201</v>
      </c>
      <c r="L17" s="295">
        <v>11374</v>
      </c>
      <c r="M17" s="295">
        <v>19192</v>
      </c>
      <c r="N17" s="295">
        <v>20270</v>
      </c>
      <c r="O17" s="295">
        <v>19436</v>
      </c>
      <c r="P17" s="295">
        <v>14724</v>
      </c>
      <c r="Q17" s="210">
        <v>17966</v>
      </c>
      <c r="R17" s="210">
        <v>18437</v>
      </c>
      <c r="S17" s="210">
        <v>20352</v>
      </c>
      <c r="T17" s="295"/>
      <c r="U17" s="295"/>
      <c r="V17" s="295"/>
      <c r="W17" s="295"/>
      <c r="X17" s="295"/>
      <c r="Y17" s="295"/>
      <c r="Z17" s="210"/>
      <c r="AA17" s="210"/>
      <c r="AB17" s="210"/>
      <c r="AC17" s="285">
        <f t="shared" si="3"/>
        <v>60875</v>
      </c>
      <c r="AD17" s="286">
        <f t="shared" si="4"/>
        <v>56755</v>
      </c>
      <c r="AE17" s="252">
        <f t="shared" si="5"/>
        <v>-0.18490928751652047</v>
      </c>
      <c r="AF17" s="255">
        <f t="shared" si="6"/>
        <v>-6.7679671457905544E-2</v>
      </c>
      <c r="AG17" s="62"/>
      <c r="AH17" s="68"/>
      <c r="AI17" s="68"/>
      <c r="AJ17" s="67"/>
    </row>
    <row r="18" spans="1:36" ht="15" x14ac:dyDescent="0.35">
      <c r="A18" s="31" t="s">
        <v>64</v>
      </c>
      <c r="B18" s="235">
        <v>23355</v>
      </c>
      <c r="C18" s="236">
        <v>18168</v>
      </c>
      <c r="D18" s="229">
        <f t="shared" si="2"/>
        <v>-0.22209377007064868</v>
      </c>
      <c r="E18" s="33">
        <v>1823</v>
      </c>
      <c r="F18" s="33">
        <v>1433</v>
      </c>
      <c r="G18" s="33">
        <v>2136</v>
      </c>
      <c r="H18" s="33">
        <v>1626</v>
      </c>
      <c r="I18" s="33">
        <v>1660</v>
      </c>
      <c r="J18" s="33">
        <v>1855</v>
      </c>
      <c r="K18" s="33">
        <v>1484</v>
      </c>
      <c r="L18" s="33">
        <v>777</v>
      </c>
      <c r="M18" s="33">
        <v>1248</v>
      </c>
      <c r="N18" s="33">
        <v>1382</v>
      </c>
      <c r="O18" s="33">
        <v>1551</v>
      </c>
      <c r="P18" s="33">
        <v>1193</v>
      </c>
      <c r="Q18" s="211">
        <v>1624</v>
      </c>
      <c r="R18" s="211">
        <v>2043</v>
      </c>
      <c r="S18" s="211">
        <v>2601</v>
      </c>
      <c r="T18" s="33"/>
      <c r="U18" s="33"/>
      <c r="V18" s="33"/>
      <c r="W18" s="33"/>
      <c r="X18" s="33"/>
      <c r="Y18" s="33"/>
      <c r="Z18" s="211"/>
      <c r="AA18" s="211"/>
      <c r="AB18" s="211"/>
      <c r="AC18" s="287">
        <f t="shared" si="3"/>
        <v>5392</v>
      </c>
      <c r="AD18" s="288">
        <f t="shared" si="4"/>
        <v>6268</v>
      </c>
      <c r="AE18" s="256">
        <f t="shared" si="5"/>
        <v>0.21769662921348321</v>
      </c>
      <c r="AF18" s="257">
        <f t="shared" si="6"/>
        <v>0.16246290801186944</v>
      </c>
      <c r="AG18" s="62"/>
    </row>
    <row r="19" spans="1:36" ht="15" x14ac:dyDescent="0.35">
      <c r="A19" s="31" t="s">
        <v>6</v>
      </c>
      <c r="B19" s="235">
        <v>2239</v>
      </c>
      <c r="C19" s="236">
        <v>2602</v>
      </c>
      <c r="D19" s="230">
        <f>(C19-B19)/B19</f>
        <v>0.16212594908441269</v>
      </c>
      <c r="E19" s="33">
        <v>204</v>
      </c>
      <c r="F19" s="33">
        <v>163</v>
      </c>
      <c r="G19" s="33">
        <v>250</v>
      </c>
      <c r="H19" s="33">
        <v>234</v>
      </c>
      <c r="I19" s="33">
        <v>295</v>
      </c>
      <c r="J19" s="33">
        <v>280</v>
      </c>
      <c r="K19" s="33">
        <v>202</v>
      </c>
      <c r="L19" s="33">
        <v>114</v>
      </c>
      <c r="M19" s="33">
        <v>236</v>
      </c>
      <c r="N19" s="33">
        <v>232</v>
      </c>
      <c r="O19" s="33">
        <v>171</v>
      </c>
      <c r="P19" s="33">
        <v>221</v>
      </c>
      <c r="Q19" s="211">
        <v>182</v>
      </c>
      <c r="R19" s="211">
        <v>206</v>
      </c>
      <c r="S19" s="211">
        <v>258</v>
      </c>
      <c r="T19" s="33"/>
      <c r="U19" s="33"/>
      <c r="V19" s="33"/>
      <c r="W19" s="33"/>
      <c r="X19" s="33"/>
      <c r="Y19" s="33"/>
      <c r="Z19" s="211"/>
      <c r="AA19" s="211"/>
      <c r="AB19" s="211"/>
      <c r="AC19" s="287">
        <f t="shared" si="3"/>
        <v>617</v>
      </c>
      <c r="AD19" s="288">
        <f t="shared" si="4"/>
        <v>646</v>
      </c>
      <c r="AE19" s="256">
        <f t="shared" si="5"/>
        <v>3.2000000000000028E-2</v>
      </c>
      <c r="AF19" s="257">
        <f t="shared" si="6"/>
        <v>4.7001620745542948E-2</v>
      </c>
      <c r="AG19" s="62"/>
    </row>
    <row r="20" spans="1:36" ht="15" x14ac:dyDescent="0.35">
      <c r="A20" s="31" t="s">
        <v>7</v>
      </c>
      <c r="B20" s="235">
        <v>3612</v>
      </c>
      <c r="C20" s="236">
        <v>5082</v>
      </c>
      <c r="D20" s="230">
        <f>(C20-B20)/B20</f>
        <v>0.40697674418604651</v>
      </c>
      <c r="E20" s="33">
        <v>255</v>
      </c>
      <c r="F20" s="33">
        <v>324</v>
      </c>
      <c r="G20" s="33">
        <v>450</v>
      </c>
      <c r="H20" s="33">
        <v>390</v>
      </c>
      <c r="I20" s="33">
        <v>527</v>
      </c>
      <c r="J20" s="33">
        <v>481</v>
      </c>
      <c r="K20" s="33">
        <v>472</v>
      </c>
      <c r="L20" s="33">
        <v>368</v>
      </c>
      <c r="M20" s="33">
        <v>426</v>
      </c>
      <c r="N20" s="33">
        <v>568</v>
      </c>
      <c r="O20" s="33">
        <v>492</v>
      </c>
      <c r="P20" s="33">
        <v>329</v>
      </c>
      <c r="Q20" s="211">
        <v>533</v>
      </c>
      <c r="R20" s="211">
        <v>465</v>
      </c>
      <c r="S20" s="211">
        <v>480</v>
      </c>
      <c r="T20" s="33"/>
      <c r="U20" s="33"/>
      <c r="V20" s="33"/>
      <c r="W20" s="33"/>
      <c r="X20" s="33"/>
      <c r="Y20" s="33"/>
      <c r="Z20" s="211"/>
      <c r="AA20" s="211"/>
      <c r="AB20" s="211"/>
      <c r="AC20" s="287">
        <f t="shared" si="3"/>
        <v>1029</v>
      </c>
      <c r="AD20" s="288">
        <f t="shared" si="4"/>
        <v>1478</v>
      </c>
      <c r="AE20" s="256">
        <f t="shared" si="5"/>
        <v>6.6666666666666652E-2</v>
      </c>
      <c r="AF20" s="257">
        <f t="shared" si="6"/>
        <v>0.43634596695821187</v>
      </c>
      <c r="AG20" s="62"/>
    </row>
    <row r="21" spans="1:36" ht="15.6" thickBot="1" x14ac:dyDescent="0.4">
      <c r="A21" s="32" t="s">
        <v>8</v>
      </c>
      <c r="B21" s="367">
        <v>7228</v>
      </c>
      <c r="C21" s="368">
        <v>8475</v>
      </c>
      <c r="D21" s="369">
        <f>(C21-B21)/B21</f>
        <v>0.1725235196458218</v>
      </c>
      <c r="E21" s="370">
        <v>512</v>
      </c>
      <c r="F21" s="370">
        <v>591</v>
      </c>
      <c r="G21" s="370">
        <v>858</v>
      </c>
      <c r="H21" s="370">
        <v>667</v>
      </c>
      <c r="I21" s="370">
        <v>823</v>
      </c>
      <c r="J21" s="370">
        <v>864</v>
      </c>
      <c r="K21" s="370">
        <v>761</v>
      </c>
      <c r="L21" s="370">
        <v>353</v>
      </c>
      <c r="M21" s="370">
        <v>622</v>
      </c>
      <c r="N21" s="370">
        <v>726</v>
      </c>
      <c r="O21" s="370">
        <v>944</v>
      </c>
      <c r="P21" s="370">
        <v>754</v>
      </c>
      <c r="Q21" s="371">
        <v>981</v>
      </c>
      <c r="R21" s="371">
        <v>1267</v>
      </c>
      <c r="S21" s="371">
        <v>1617</v>
      </c>
      <c r="T21" s="370"/>
      <c r="U21" s="370"/>
      <c r="V21" s="370"/>
      <c r="W21" s="370"/>
      <c r="X21" s="370"/>
      <c r="Y21" s="370"/>
      <c r="Z21" s="371"/>
      <c r="AA21" s="371"/>
      <c r="AB21" s="371"/>
      <c r="AC21" s="372">
        <f t="shared" si="3"/>
        <v>1961</v>
      </c>
      <c r="AD21" s="373">
        <f t="shared" si="4"/>
        <v>3865</v>
      </c>
      <c r="AE21" s="374">
        <f t="shared" si="5"/>
        <v>0.88461538461538458</v>
      </c>
      <c r="AF21" s="375">
        <f t="shared" si="6"/>
        <v>0.97093319734829164</v>
      </c>
      <c r="AG21" s="62"/>
    </row>
    <row r="22" spans="1:36" ht="15" thickBot="1" x14ac:dyDescent="0.35">
      <c r="A22" s="360" t="s">
        <v>4</v>
      </c>
      <c r="B22" s="237">
        <v>1316926</v>
      </c>
      <c r="C22" s="238">
        <v>1565331</v>
      </c>
      <c r="D22" s="239">
        <f t="shared" si="2"/>
        <v>0.18862487337936984</v>
      </c>
      <c r="E22" s="361">
        <f t="shared" ref="E22:P22" si="13">E20+E19+E21+E18+E15+E11+E8</f>
        <v>128259</v>
      </c>
      <c r="F22" s="361">
        <f t="shared" si="13"/>
        <v>130327</v>
      </c>
      <c r="G22" s="361">
        <f t="shared" si="13"/>
        <v>168181</v>
      </c>
      <c r="H22" s="361">
        <f t="shared" si="13"/>
        <v>125664</v>
      </c>
      <c r="I22" s="361">
        <f t="shared" si="13"/>
        <v>149336</v>
      </c>
      <c r="J22" s="361">
        <f t="shared" si="13"/>
        <v>139052</v>
      </c>
      <c r="K22" s="361">
        <f t="shared" si="13"/>
        <v>119139</v>
      </c>
      <c r="L22" s="361">
        <f t="shared" si="13"/>
        <v>79742</v>
      </c>
      <c r="M22" s="361">
        <f t="shared" si="13"/>
        <v>136243</v>
      </c>
      <c r="N22" s="361">
        <f t="shared" si="13"/>
        <v>139051</v>
      </c>
      <c r="O22" s="361">
        <f t="shared" si="13"/>
        <v>139226</v>
      </c>
      <c r="P22" s="361">
        <f t="shared" si="13"/>
        <v>111111</v>
      </c>
      <c r="Q22" s="362">
        <f t="shared" ref="Q22:AB22" si="14">Q20+Q19+Q21+Q18+Q15+Q11+Q8</f>
        <v>141918</v>
      </c>
      <c r="R22" s="362">
        <f t="shared" si="14"/>
        <v>147079</v>
      </c>
      <c r="S22" s="362">
        <f t="shared" si="14"/>
        <v>161979</v>
      </c>
      <c r="T22" s="361">
        <f t="shared" si="14"/>
        <v>0</v>
      </c>
      <c r="U22" s="361">
        <f t="shared" si="14"/>
        <v>0</v>
      </c>
      <c r="V22" s="361">
        <f t="shared" si="14"/>
        <v>0</v>
      </c>
      <c r="W22" s="361">
        <f t="shared" si="14"/>
        <v>0</v>
      </c>
      <c r="X22" s="361">
        <f t="shared" si="14"/>
        <v>0</v>
      </c>
      <c r="Y22" s="361">
        <f t="shared" si="14"/>
        <v>0</v>
      </c>
      <c r="Z22" s="362">
        <f t="shared" si="14"/>
        <v>0</v>
      </c>
      <c r="AA22" s="362">
        <f t="shared" si="14"/>
        <v>0</v>
      </c>
      <c r="AB22" s="362">
        <f t="shared" si="14"/>
        <v>0</v>
      </c>
      <c r="AC22" s="363">
        <f>SUM(E22:G22)</f>
        <v>426767</v>
      </c>
      <c r="AD22" s="364">
        <f>SUM(Q22:AB22)</f>
        <v>450976</v>
      </c>
      <c r="AE22" s="365">
        <f>S22/G22-1</f>
        <v>-3.6876936158067752E-2</v>
      </c>
      <c r="AF22" s="366">
        <f>(AD22-AC22)/AC22</f>
        <v>5.6726504158006591E-2</v>
      </c>
      <c r="AG22" s="62"/>
    </row>
    <row r="23" spans="1:36" ht="11.4" customHeight="1" x14ac:dyDescent="0.3">
      <c r="A23" s="18"/>
      <c r="B23" s="18"/>
      <c r="C23" s="28"/>
      <c r="D23" s="2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314"/>
      <c r="R23" s="314"/>
      <c r="S23" s="314"/>
      <c r="T23" s="18"/>
      <c r="U23" s="18"/>
      <c r="V23" s="314"/>
      <c r="W23" s="18"/>
      <c r="X23" s="18"/>
      <c r="Y23" s="18"/>
      <c r="Z23" s="18"/>
      <c r="AA23" s="18"/>
      <c r="AB23" s="18"/>
      <c r="AC23" s="61"/>
      <c r="AD23" s="61"/>
      <c r="AE23" s="98"/>
      <c r="AF23" s="18"/>
    </row>
    <row r="24" spans="1:36" x14ac:dyDescent="0.3">
      <c r="A24" s="36"/>
      <c r="B24" s="37"/>
      <c r="C24" s="37"/>
      <c r="D24" s="38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353"/>
      <c r="R24" s="353"/>
      <c r="S24" s="353"/>
      <c r="T24" s="54"/>
      <c r="U24" s="54"/>
      <c r="V24" s="54"/>
      <c r="W24" s="54"/>
      <c r="X24" s="54"/>
      <c r="Y24" s="54"/>
      <c r="Z24" s="54"/>
      <c r="AA24" s="54"/>
      <c r="AB24" s="54"/>
      <c r="AC24" s="55"/>
      <c r="AD24" s="55"/>
      <c r="AE24" s="56"/>
      <c r="AF24" s="38"/>
    </row>
    <row r="25" spans="1:36" ht="15" thickBot="1" x14ac:dyDescent="0.35">
      <c r="C25" s="4"/>
      <c r="D25" s="4"/>
    </row>
    <row r="26" spans="1:36" ht="29.4" thickBot="1" x14ac:dyDescent="0.35">
      <c r="A26" s="94" t="s">
        <v>46</v>
      </c>
      <c r="B26" s="60" t="str">
        <f>B7</f>
        <v>TOTALE 2022</v>
      </c>
      <c r="C26" s="10" t="str">
        <f>C7</f>
        <v>TOTALE 2023</v>
      </c>
      <c r="E26" s="96" t="str">
        <f t="shared" ref="E26:AD26" si="15">E7</f>
        <v>2023-01</v>
      </c>
      <c r="F26" s="30" t="str">
        <f t="shared" si="15"/>
        <v>2023-02</v>
      </c>
      <c r="G26" s="30" t="str">
        <f t="shared" si="15"/>
        <v>2023-03</v>
      </c>
      <c r="H26" s="30" t="str">
        <f t="shared" si="15"/>
        <v>2023-04</v>
      </c>
      <c r="I26" s="30" t="str">
        <f t="shared" si="15"/>
        <v>2023-05</v>
      </c>
      <c r="J26" s="30" t="str">
        <f t="shared" si="15"/>
        <v>2023-06</v>
      </c>
      <c r="K26" s="30" t="str">
        <f t="shared" si="15"/>
        <v>2023-07</v>
      </c>
      <c r="L26" s="30" t="str">
        <f t="shared" si="15"/>
        <v>2023-08</v>
      </c>
      <c r="M26" s="30" t="str">
        <f t="shared" si="15"/>
        <v>2023-09</v>
      </c>
      <c r="N26" s="30" t="str">
        <f t="shared" si="15"/>
        <v>2023-10</v>
      </c>
      <c r="O26" s="30" t="str">
        <f t="shared" si="15"/>
        <v>2023-11</v>
      </c>
      <c r="P26" s="30" t="str">
        <f t="shared" si="15"/>
        <v>2023-12</v>
      </c>
      <c r="Q26" s="30" t="str">
        <f t="shared" si="15"/>
        <v>2024-01</v>
      </c>
      <c r="R26" s="30" t="str">
        <f t="shared" si="15"/>
        <v>2024-02</v>
      </c>
      <c r="S26" s="30" t="str">
        <f t="shared" si="15"/>
        <v>2024-03</v>
      </c>
      <c r="T26" s="30" t="str">
        <f t="shared" si="15"/>
        <v>2024-04</v>
      </c>
      <c r="U26" s="30" t="str">
        <f t="shared" si="15"/>
        <v>2024-05</v>
      </c>
      <c r="V26" s="30" t="str">
        <f t="shared" si="15"/>
        <v>2024-06</v>
      </c>
      <c r="W26" s="30" t="str">
        <f t="shared" si="15"/>
        <v>2024-07</v>
      </c>
      <c r="X26" s="30" t="str">
        <f t="shared" si="15"/>
        <v>2024-08</v>
      </c>
      <c r="Y26" s="30" t="str">
        <f t="shared" si="15"/>
        <v>2024-09</v>
      </c>
      <c r="Z26" s="30" t="str">
        <f t="shared" si="15"/>
        <v>2024-10</v>
      </c>
      <c r="AA26" s="30" t="str">
        <f t="shared" si="15"/>
        <v>2024-11</v>
      </c>
      <c r="AB26" s="30" t="str">
        <f t="shared" si="15"/>
        <v>2024-12</v>
      </c>
      <c r="AC26" s="103" t="str">
        <f t="shared" si="15"/>
        <v>Gen-Mar 2023</v>
      </c>
      <c r="AD26" s="159" t="str">
        <f t="shared" si="15"/>
        <v>Gen-Mar 2024</v>
      </c>
      <c r="AE26"/>
    </row>
    <row r="27" spans="1:36" ht="15" x14ac:dyDescent="0.35">
      <c r="A27" s="59" t="s">
        <v>59</v>
      </c>
      <c r="B27" s="246">
        <f t="shared" ref="B27:C37" si="16">B8/B$22*100</f>
        <v>35.589774975966762</v>
      </c>
      <c r="C27" s="225">
        <f t="shared" si="16"/>
        <v>32.184502830391779</v>
      </c>
      <c r="E27" s="101">
        <f t="shared" ref="E27:AD27" si="17">E8/E$22*100</f>
        <v>34.224498865576685</v>
      </c>
      <c r="F27" s="99">
        <f t="shared" si="17"/>
        <v>31.245252326839413</v>
      </c>
      <c r="G27" s="99">
        <f t="shared" si="17"/>
        <v>30.72820354261183</v>
      </c>
      <c r="H27" s="99">
        <f t="shared" si="17"/>
        <v>31.140979118920299</v>
      </c>
      <c r="I27" s="99">
        <f t="shared" si="17"/>
        <v>30.581373546900949</v>
      </c>
      <c r="J27" s="99">
        <f t="shared" si="17"/>
        <v>29.399073727814056</v>
      </c>
      <c r="K27" s="99">
        <f t="shared" si="17"/>
        <v>32.621559690781353</v>
      </c>
      <c r="L27" s="99">
        <f t="shared" si="17"/>
        <v>33.461663865967743</v>
      </c>
      <c r="M27" s="99">
        <f t="shared" si="17"/>
        <v>34.980145768956938</v>
      </c>
      <c r="N27" s="99">
        <f t="shared" si="17"/>
        <v>34.668574839447395</v>
      </c>
      <c r="O27" s="320">
        <f t="shared" si="17"/>
        <v>33.067099536006204</v>
      </c>
      <c r="P27" s="99">
        <f t="shared" si="17"/>
        <v>30.928530928530929</v>
      </c>
      <c r="Q27" s="320">
        <f t="shared" si="17"/>
        <v>34.608013077974604</v>
      </c>
      <c r="R27" s="320">
        <f t="shared" si="17"/>
        <v>35.714819926706056</v>
      </c>
      <c r="S27" s="320">
        <f t="shared" si="17"/>
        <v>32.969088585557387</v>
      </c>
      <c r="T27" s="99" t="e">
        <f t="shared" si="17"/>
        <v>#DIV/0!</v>
      </c>
      <c r="U27" s="99" t="e">
        <f t="shared" si="17"/>
        <v>#DIV/0!</v>
      </c>
      <c r="V27" s="99" t="e">
        <f t="shared" si="17"/>
        <v>#DIV/0!</v>
      </c>
      <c r="W27" s="99" t="e">
        <f t="shared" si="17"/>
        <v>#DIV/0!</v>
      </c>
      <c r="X27" s="99" t="e">
        <f t="shared" si="17"/>
        <v>#DIV/0!</v>
      </c>
      <c r="Y27" s="99" t="e">
        <f t="shared" si="17"/>
        <v>#DIV/0!</v>
      </c>
      <c r="Z27" s="320" t="e">
        <f t="shared" si="17"/>
        <v>#DIV/0!</v>
      </c>
      <c r="AA27" s="320" t="e">
        <f t="shared" si="17"/>
        <v>#DIV/0!</v>
      </c>
      <c r="AB27" s="320" t="e">
        <f t="shared" si="17"/>
        <v>#DIV/0!</v>
      </c>
      <c r="AC27" s="279">
        <f t="shared" si="17"/>
        <v>31.936864846625912</v>
      </c>
      <c r="AD27" s="280">
        <f t="shared" si="17"/>
        <v>34.380321790960053</v>
      </c>
      <c r="AE27"/>
    </row>
    <row r="28" spans="1:36" s="62" customFormat="1" ht="15" x14ac:dyDescent="0.35">
      <c r="A28" s="65" t="s">
        <v>57</v>
      </c>
      <c r="B28" s="247">
        <f t="shared" si="16"/>
        <v>15.46609300750384</v>
      </c>
      <c r="C28" s="248">
        <f t="shared" si="16"/>
        <v>13.175360355094226</v>
      </c>
      <c r="E28" s="102">
        <f t="shared" ref="E28:AD28" si="18">E9/E$22*100</f>
        <v>15.517039739901293</v>
      </c>
      <c r="F28" s="100">
        <f t="shared" si="18"/>
        <v>13.05792353081096</v>
      </c>
      <c r="G28" s="100">
        <f t="shared" si="18"/>
        <v>11.161189432813456</v>
      </c>
      <c r="H28" s="100">
        <f t="shared" si="18"/>
        <v>13.468455564043799</v>
      </c>
      <c r="I28" s="100">
        <f t="shared" si="18"/>
        <v>11.15805967750576</v>
      </c>
      <c r="J28" s="100">
        <f t="shared" si="18"/>
        <v>11.088657480654719</v>
      </c>
      <c r="K28" s="100">
        <f t="shared" si="18"/>
        <v>13.396956496193521</v>
      </c>
      <c r="L28" s="100">
        <f t="shared" si="18"/>
        <v>13.009455493968048</v>
      </c>
      <c r="M28" s="100">
        <f t="shared" si="18"/>
        <v>15.077471870114428</v>
      </c>
      <c r="N28" s="100">
        <f t="shared" si="18"/>
        <v>14.831968126802398</v>
      </c>
      <c r="O28" s="212">
        <f t="shared" si="18"/>
        <v>14.749400255699365</v>
      </c>
      <c r="P28" s="100">
        <f t="shared" si="18"/>
        <v>12.153612153612153</v>
      </c>
      <c r="Q28" s="212">
        <f t="shared" si="18"/>
        <v>13.016671599092433</v>
      </c>
      <c r="R28" s="212">
        <f t="shared" si="18"/>
        <v>14.273281705749971</v>
      </c>
      <c r="S28" s="212">
        <f t="shared" si="18"/>
        <v>12.555331246643084</v>
      </c>
      <c r="T28" s="100" t="e">
        <f t="shared" si="18"/>
        <v>#DIV/0!</v>
      </c>
      <c r="U28" s="100" t="e">
        <f t="shared" si="18"/>
        <v>#DIV/0!</v>
      </c>
      <c r="V28" s="100" t="e">
        <f t="shared" si="18"/>
        <v>#DIV/0!</v>
      </c>
      <c r="W28" s="100" t="e">
        <f t="shared" si="18"/>
        <v>#DIV/0!</v>
      </c>
      <c r="X28" s="100" t="e">
        <f t="shared" si="18"/>
        <v>#DIV/0!</v>
      </c>
      <c r="Y28" s="100" t="e">
        <f t="shared" si="18"/>
        <v>#DIV/0!</v>
      </c>
      <c r="Z28" s="212" t="e">
        <f t="shared" si="18"/>
        <v>#DIV/0!</v>
      </c>
      <c r="AA28" s="212" t="e">
        <f t="shared" si="18"/>
        <v>#DIV/0!</v>
      </c>
      <c r="AB28" s="212" t="e">
        <f t="shared" si="18"/>
        <v>#DIV/0!</v>
      </c>
      <c r="AC28" s="281">
        <f t="shared" si="18"/>
        <v>13.049509451293096</v>
      </c>
      <c r="AD28" s="282">
        <f t="shared" si="18"/>
        <v>13.260794365997302</v>
      </c>
    </row>
    <row r="29" spans="1:36" s="62" customFormat="1" ht="15" x14ac:dyDescent="0.35">
      <c r="A29" s="65" t="s">
        <v>58</v>
      </c>
      <c r="B29" s="247">
        <f t="shared" si="16"/>
        <v>20.123681968462918</v>
      </c>
      <c r="C29" s="248">
        <f t="shared" si="16"/>
        <v>19.009142475297558</v>
      </c>
      <c r="E29" s="102">
        <f t="shared" ref="E29:AD29" si="19">E10/E$22*100</f>
        <v>18.707459125675392</v>
      </c>
      <c r="F29" s="100">
        <f t="shared" si="19"/>
        <v>18.187328796028453</v>
      </c>
      <c r="G29" s="100">
        <f t="shared" si="19"/>
        <v>19.567014109798372</v>
      </c>
      <c r="H29" s="100">
        <f t="shared" si="19"/>
        <v>17.672523554876495</v>
      </c>
      <c r="I29" s="100">
        <f t="shared" si="19"/>
        <v>19.423313869395191</v>
      </c>
      <c r="J29" s="100">
        <f t="shared" si="19"/>
        <v>18.310416247159335</v>
      </c>
      <c r="K29" s="100">
        <f t="shared" si="19"/>
        <v>19.224603194587832</v>
      </c>
      <c r="L29" s="100">
        <f t="shared" si="19"/>
        <v>20.452208371999699</v>
      </c>
      <c r="M29" s="100">
        <f t="shared" si="19"/>
        <v>19.902673898842512</v>
      </c>
      <c r="N29" s="100">
        <f t="shared" si="19"/>
        <v>19.836606712645001</v>
      </c>
      <c r="O29" s="212">
        <f t="shared" si="19"/>
        <v>18.31769928030684</v>
      </c>
      <c r="P29" s="100">
        <f t="shared" si="19"/>
        <v>18.774918774918774</v>
      </c>
      <c r="Q29" s="212">
        <f t="shared" si="19"/>
        <v>21.591341478882171</v>
      </c>
      <c r="R29" s="212">
        <f t="shared" si="19"/>
        <v>21.441538220956087</v>
      </c>
      <c r="S29" s="212">
        <f t="shared" si="19"/>
        <v>20.413757338914305</v>
      </c>
      <c r="T29" s="100" t="e">
        <f t="shared" si="19"/>
        <v>#DIV/0!</v>
      </c>
      <c r="U29" s="100" t="e">
        <f t="shared" si="19"/>
        <v>#DIV/0!</v>
      </c>
      <c r="V29" s="100" t="e">
        <f t="shared" si="19"/>
        <v>#DIV/0!</v>
      </c>
      <c r="W29" s="100" t="e">
        <f t="shared" si="19"/>
        <v>#DIV/0!</v>
      </c>
      <c r="X29" s="100" t="e">
        <f t="shared" si="19"/>
        <v>#DIV/0!</v>
      </c>
      <c r="Y29" s="100" t="e">
        <f t="shared" si="19"/>
        <v>#DIV/0!</v>
      </c>
      <c r="Z29" s="212" t="e">
        <f t="shared" si="19"/>
        <v>#DIV/0!</v>
      </c>
      <c r="AA29" s="212" t="e">
        <f t="shared" si="19"/>
        <v>#DIV/0!</v>
      </c>
      <c r="AB29" s="212" t="e">
        <f t="shared" si="19"/>
        <v>#DIV/0!</v>
      </c>
      <c r="AC29" s="281">
        <f t="shared" si="19"/>
        <v>18.887355395332818</v>
      </c>
      <c r="AD29" s="282">
        <f t="shared" si="19"/>
        <v>21.119527424962747</v>
      </c>
    </row>
    <row r="30" spans="1:36" ht="15" x14ac:dyDescent="0.35">
      <c r="A30" s="31" t="s">
        <v>60</v>
      </c>
      <c r="B30" s="249">
        <f t="shared" si="16"/>
        <v>10.0569052475234</v>
      </c>
      <c r="C30" s="224">
        <f t="shared" si="16"/>
        <v>11.203381265687577</v>
      </c>
      <c r="E30" s="102">
        <f t="shared" ref="E30:AD30" si="20">E11/E$22*100</f>
        <v>9.5580037268339844</v>
      </c>
      <c r="F30" s="100">
        <f t="shared" si="20"/>
        <v>11.143508252319165</v>
      </c>
      <c r="G30" s="100">
        <f t="shared" si="20"/>
        <v>11.446596226684346</v>
      </c>
      <c r="H30" s="100">
        <f t="shared" si="20"/>
        <v>12.684619302266361</v>
      </c>
      <c r="I30" s="100">
        <f t="shared" si="20"/>
        <v>12.246209889109123</v>
      </c>
      <c r="J30" s="100">
        <f t="shared" si="20"/>
        <v>12.046572505249834</v>
      </c>
      <c r="K30" s="100">
        <f t="shared" si="20"/>
        <v>11.236454897220893</v>
      </c>
      <c r="L30" s="100">
        <f t="shared" si="20"/>
        <v>11.169772516365278</v>
      </c>
      <c r="M30" s="100">
        <f t="shared" si="20"/>
        <v>10.264013563999619</v>
      </c>
      <c r="N30" s="100">
        <f t="shared" si="20"/>
        <v>10.459471704626361</v>
      </c>
      <c r="O30" s="212">
        <f t="shared" si="20"/>
        <v>10.934739201011306</v>
      </c>
      <c r="P30" s="100">
        <f t="shared" si="20"/>
        <v>11.080811080811079</v>
      </c>
      <c r="Q30" s="212">
        <f t="shared" si="20"/>
        <v>9.6083653941008187</v>
      </c>
      <c r="R30" s="212">
        <f t="shared" si="20"/>
        <v>10.324383494584543</v>
      </c>
      <c r="S30" s="212">
        <f t="shared" si="20"/>
        <v>11.710159959007031</v>
      </c>
      <c r="T30" s="100" t="e">
        <f t="shared" si="20"/>
        <v>#DIV/0!</v>
      </c>
      <c r="U30" s="100" t="e">
        <f t="shared" si="20"/>
        <v>#DIV/0!</v>
      </c>
      <c r="V30" s="100" t="e">
        <f t="shared" si="20"/>
        <v>#DIV/0!</v>
      </c>
      <c r="W30" s="100" t="e">
        <f t="shared" si="20"/>
        <v>#DIV/0!</v>
      </c>
      <c r="X30" s="100" t="e">
        <f t="shared" si="20"/>
        <v>#DIV/0!</v>
      </c>
      <c r="Y30" s="100" t="e">
        <f t="shared" si="20"/>
        <v>#DIV/0!</v>
      </c>
      <c r="Z30" s="212" t="e">
        <f t="shared" si="20"/>
        <v>#DIV/0!</v>
      </c>
      <c r="AA30" s="212" t="e">
        <f t="shared" si="20"/>
        <v>#DIV/0!</v>
      </c>
      <c r="AB30" s="212" t="e">
        <f t="shared" si="20"/>
        <v>#DIV/0!</v>
      </c>
      <c r="AC30" s="279">
        <f t="shared" si="20"/>
        <v>10.786447874367044</v>
      </c>
      <c r="AD30" s="280">
        <f t="shared" si="20"/>
        <v>10.59679450791173</v>
      </c>
      <c r="AE30"/>
    </row>
    <row r="31" spans="1:36" s="62" customFormat="1" ht="15" x14ac:dyDescent="0.35">
      <c r="A31" s="65" t="s">
        <v>61</v>
      </c>
      <c r="B31" s="247">
        <f t="shared" si="16"/>
        <v>7.5649656852397174</v>
      </c>
      <c r="C31" s="248">
        <f t="shared" si="16"/>
        <v>7.9700076213912592</v>
      </c>
      <c r="E31" s="102">
        <f t="shared" ref="E31:AD31" si="21">E12/E$22*100</f>
        <v>7.1979354275333502</v>
      </c>
      <c r="F31" s="100">
        <f t="shared" si="21"/>
        <v>8.3344203426764984</v>
      </c>
      <c r="G31" s="100">
        <f t="shared" si="21"/>
        <v>8.2530131227665429</v>
      </c>
      <c r="H31" s="100">
        <f t="shared" si="21"/>
        <v>9.4625350140056028</v>
      </c>
      <c r="I31" s="100">
        <f t="shared" si="21"/>
        <v>8.912787271655862</v>
      </c>
      <c r="J31" s="100">
        <f t="shared" si="21"/>
        <v>8.4205908580962525</v>
      </c>
      <c r="K31" s="100">
        <f t="shared" si="21"/>
        <v>7.9688431160241393</v>
      </c>
      <c r="L31" s="100">
        <f t="shared" si="21"/>
        <v>6.9524215595294825</v>
      </c>
      <c r="M31" s="100">
        <f t="shared" si="21"/>
        <v>7.6231439413401061</v>
      </c>
      <c r="N31" s="100">
        <f t="shared" si="21"/>
        <v>7.5339264011046305</v>
      </c>
      <c r="O31" s="212">
        <f t="shared" si="21"/>
        <v>6.756640282705817</v>
      </c>
      <c r="P31" s="100">
        <f t="shared" si="21"/>
        <v>7.7094077094077091</v>
      </c>
      <c r="Q31" s="212">
        <f t="shared" si="21"/>
        <v>6.8934173254978219</v>
      </c>
      <c r="R31" s="212">
        <f t="shared" si="21"/>
        <v>7.0370345188640115</v>
      </c>
      <c r="S31" s="212">
        <f t="shared" si="21"/>
        <v>7.9442396853913158</v>
      </c>
      <c r="T31" s="100" t="e">
        <f t="shared" si="21"/>
        <v>#DIV/0!</v>
      </c>
      <c r="U31" s="100" t="e">
        <f t="shared" si="21"/>
        <v>#DIV/0!</v>
      </c>
      <c r="V31" s="100" t="e">
        <f t="shared" si="21"/>
        <v>#DIV/0!</v>
      </c>
      <c r="W31" s="100" t="e">
        <f t="shared" si="21"/>
        <v>#DIV/0!</v>
      </c>
      <c r="X31" s="100" t="e">
        <f t="shared" si="21"/>
        <v>#DIV/0!</v>
      </c>
      <c r="Y31" s="100" t="e">
        <f t="shared" si="21"/>
        <v>#DIV/0!</v>
      </c>
      <c r="Z31" s="212" t="e">
        <f t="shared" si="21"/>
        <v>#DIV/0!</v>
      </c>
      <c r="AA31" s="212" t="e">
        <f t="shared" si="21"/>
        <v>#DIV/0!</v>
      </c>
      <c r="AB31" s="212" t="e">
        <f t="shared" si="21"/>
        <v>#DIV/0!</v>
      </c>
      <c r="AC31" s="281">
        <f t="shared" si="21"/>
        <v>7.9607842218353335</v>
      </c>
      <c r="AD31" s="282">
        <f t="shared" si="21"/>
        <v>7.3176843113602494</v>
      </c>
    </row>
    <row r="32" spans="1:36" s="62" customFormat="1" ht="15" x14ac:dyDescent="0.35">
      <c r="A32" s="65" t="s">
        <v>62</v>
      </c>
      <c r="B32" s="247">
        <f t="shared" si="16"/>
        <v>1.8663918853451145</v>
      </c>
      <c r="C32" s="248">
        <f t="shared" si="16"/>
        <v>2.7550083656427939</v>
      </c>
      <c r="E32" s="102">
        <f t="shared" ref="E32:AD32" si="22">E13/E$22*100</f>
        <v>1.8704340436148732</v>
      </c>
      <c r="F32" s="100">
        <f t="shared" si="22"/>
        <v>2.4430854696264013</v>
      </c>
      <c r="G32" s="100">
        <f t="shared" si="22"/>
        <v>2.8213650769111851</v>
      </c>
      <c r="H32" s="100">
        <f t="shared" si="22"/>
        <v>2.7223389355742298</v>
      </c>
      <c r="I32" s="100">
        <f t="shared" si="22"/>
        <v>2.8593239406439168</v>
      </c>
      <c r="J32" s="100">
        <f t="shared" si="22"/>
        <v>3.1844202168972759</v>
      </c>
      <c r="K32" s="100">
        <f t="shared" si="22"/>
        <v>2.8068054961011928</v>
      </c>
      <c r="L32" s="100">
        <f t="shared" si="22"/>
        <v>3.7771814100474024</v>
      </c>
      <c r="M32" s="100">
        <f t="shared" si="22"/>
        <v>2.2173616259183957</v>
      </c>
      <c r="N32" s="100">
        <f t="shared" si="22"/>
        <v>2.4789465735593414</v>
      </c>
      <c r="O32" s="212">
        <f t="shared" si="22"/>
        <v>3.6322238662318815</v>
      </c>
      <c r="P32" s="100">
        <f t="shared" si="22"/>
        <v>2.5173025173025172</v>
      </c>
      <c r="Q32" s="212">
        <f t="shared" si="22"/>
        <v>2.2675065883115604</v>
      </c>
      <c r="R32" s="212">
        <f t="shared" si="22"/>
        <v>2.9038815874462021</v>
      </c>
      <c r="S32" s="212">
        <f t="shared" si="22"/>
        <v>3.2288136116410153</v>
      </c>
      <c r="T32" s="100" t="e">
        <f t="shared" si="22"/>
        <v>#DIV/0!</v>
      </c>
      <c r="U32" s="100" t="e">
        <f t="shared" si="22"/>
        <v>#DIV/0!</v>
      </c>
      <c r="V32" s="100" t="e">
        <f t="shared" si="22"/>
        <v>#DIV/0!</v>
      </c>
      <c r="W32" s="100" t="e">
        <f t="shared" si="22"/>
        <v>#DIV/0!</v>
      </c>
      <c r="X32" s="100" t="e">
        <f t="shared" si="22"/>
        <v>#DIV/0!</v>
      </c>
      <c r="Y32" s="100" t="e">
        <f t="shared" si="22"/>
        <v>#DIV/0!</v>
      </c>
      <c r="Z32" s="212" t="e">
        <f t="shared" si="22"/>
        <v>#DIV/0!</v>
      </c>
      <c r="AA32" s="212" t="e">
        <f t="shared" si="22"/>
        <v>#DIV/0!</v>
      </c>
      <c r="AB32" s="212" t="e">
        <f t="shared" si="22"/>
        <v>#DIV/0!</v>
      </c>
      <c r="AC32" s="281">
        <f t="shared" si="22"/>
        <v>2.4200559087277131</v>
      </c>
      <c r="AD32" s="282">
        <f t="shared" si="22"/>
        <v>2.8203274675370751</v>
      </c>
    </row>
    <row r="33" spans="1:31" s="62" customFormat="1" ht="15" x14ac:dyDescent="0.35">
      <c r="A33" s="65" t="s">
        <v>67</v>
      </c>
      <c r="B33" s="247">
        <f t="shared" si="16"/>
        <v>0.6255476769385675</v>
      </c>
      <c r="C33" s="248">
        <f t="shared" si="16"/>
        <v>0.47836527865352441</v>
      </c>
      <c r="E33" s="102">
        <f t="shared" ref="E33:AD33" si="23">E14/E$22*100</f>
        <v>0.48963425568576086</v>
      </c>
      <c r="F33" s="100">
        <f t="shared" si="23"/>
        <v>0.36600244001626675</v>
      </c>
      <c r="G33" s="100">
        <f t="shared" si="23"/>
        <v>0.37221802700661788</v>
      </c>
      <c r="H33" s="100">
        <f t="shared" si="23"/>
        <v>0.49974535268652914</v>
      </c>
      <c r="I33" s="100">
        <f t="shared" si="23"/>
        <v>0.47409867680934265</v>
      </c>
      <c r="J33" s="100">
        <f t="shared" si="23"/>
        <v>0.44156143025630701</v>
      </c>
      <c r="K33" s="100">
        <f t="shared" si="23"/>
        <v>0.46080628509556065</v>
      </c>
      <c r="L33" s="100">
        <f t="shared" si="23"/>
        <v>0.4401695467883926</v>
      </c>
      <c r="M33" s="100">
        <f t="shared" si="23"/>
        <v>0.42350799674111694</v>
      </c>
      <c r="N33" s="100">
        <f t="shared" si="23"/>
        <v>0.44659872996238792</v>
      </c>
      <c r="O33" s="212">
        <f t="shared" si="23"/>
        <v>0.54587505207360698</v>
      </c>
      <c r="P33" s="100">
        <f t="shared" si="23"/>
        <v>0.85410085410085412</v>
      </c>
      <c r="Q33" s="212">
        <f t="shared" si="23"/>
        <v>0.44744148029143588</v>
      </c>
      <c r="R33" s="212">
        <f t="shared" si="23"/>
        <v>0.38346738827432875</v>
      </c>
      <c r="S33" s="212">
        <f t="shared" si="23"/>
        <v>0.53710666197470047</v>
      </c>
      <c r="T33" s="100" t="e">
        <f t="shared" si="23"/>
        <v>#DIV/0!</v>
      </c>
      <c r="U33" s="100" t="e">
        <f t="shared" si="23"/>
        <v>#DIV/0!</v>
      </c>
      <c r="V33" s="100" t="e">
        <f t="shared" si="23"/>
        <v>#DIV/0!</v>
      </c>
      <c r="W33" s="100" t="e">
        <f t="shared" si="23"/>
        <v>#DIV/0!</v>
      </c>
      <c r="X33" s="100" t="e">
        <f t="shared" si="23"/>
        <v>#DIV/0!</v>
      </c>
      <c r="Y33" s="100" t="e">
        <f t="shared" si="23"/>
        <v>#DIV/0!</v>
      </c>
      <c r="Z33" s="212" t="e">
        <f t="shared" si="23"/>
        <v>#DIV/0!</v>
      </c>
      <c r="AA33" s="212" t="e">
        <f t="shared" si="23"/>
        <v>#DIV/0!</v>
      </c>
      <c r="AB33" s="212" t="e">
        <f t="shared" si="23"/>
        <v>#DIV/0!</v>
      </c>
      <c r="AC33" s="281">
        <f t="shared" si="23"/>
        <v>0.40560774380399611</v>
      </c>
      <c r="AD33" s="282">
        <f t="shared" si="23"/>
        <v>0.45878272901440431</v>
      </c>
    </row>
    <row r="34" spans="1:31" ht="15" x14ac:dyDescent="0.35">
      <c r="A34" s="31" t="s">
        <v>63</v>
      </c>
      <c r="B34" s="249">
        <f t="shared" si="16"/>
        <v>51.586725450025284</v>
      </c>
      <c r="C34" s="224">
        <f t="shared" si="16"/>
        <v>54.419161186994955</v>
      </c>
      <c r="E34" s="102">
        <f t="shared" ref="E34:AD34" si="24">E15/E$22*100</f>
        <v>54.039092773216687</v>
      </c>
      <c r="F34" s="100">
        <f t="shared" si="24"/>
        <v>55.684547330944469</v>
      </c>
      <c r="G34" s="100">
        <f t="shared" si="24"/>
        <v>55.628757112872442</v>
      </c>
      <c r="H34" s="100">
        <f t="shared" si="24"/>
        <v>53.853132161955699</v>
      </c>
      <c r="I34" s="100">
        <f t="shared" si="24"/>
        <v>54.959286441313552</v>
      </c>
      <c r="J34" s="100">
        <f t="shared" si="24"/>
        <v>56.051692891867788</v>
      </c>
      <c r="K34" s="100">
        <f t="shared" si="24"/>
        <v>53.691906092883102</v>
      </c>
      <c r="L34" s="100">
        <f t="shared" si="24"/>
        <v>53.34704421760177</v>
      </c>
      <c r="M34" s="100">
        <f t="shared" si="24"/>
        <v>52.897396563493174</v>
      </c>
      <c r="N34" s="100">
        <f t="shared" si="24"/>
        <v>52.780634443477567</v>
      </c>
      <c r="O34" s="212">
        <f t="shared" si="24"/>
        <v>53.729906770287158</v>
      </c>
      <c r="P34" s="100">
        <f t="shared" si="24"/>
        <v>55.743355743355735</v>
      </c>
      <c r="Q34" s="212">
        <f t="shared" si="24"/>
        <v>53.44424244986542</v>
      </c>
      <c r="R34" s="212">
        <f t="shared" si="24"/>
        <v>51.254087939134749</v>
      </c>
      <c r="S34" s="212">
        <f t="shared" si="24"/>
        <v>52.261095574117633</v>
      </c>
      <c r="T34" s="100" t="e">
        <f t="shared" si="24"/>
        <v>#DIV/0!</v>
      </c>
      <c r="U34" s="100" t="e">
        <f t="shared" si="24"/>
        <v>#DIV/0!</v>
      </c>
      <c r="V34" s="100" t="e">
        <f t="shared" si="24"/>
        <v>#DIV/0!</v>
      </c>
      <c r="W34" s="100" t="e">
        <f t="shared" si="24"/>
        <v>#DIV/0!</v>
      </c>
      <c r="X34" s="100" t="e">
        <f t="shared" si="24"/>
        <v>#DIV/0!</v>
      </c>
      <c r="Y34" s="100" t="e">
        <f t="shared" si="24"/>
        <v>#DIV/0!</v>
      </c>
      <c r="Z34" s="212" t="e">
        <f t="shared" si="24"/>
        <v>#DIV/0!</v>
      </c>
      <c r="AA34" s="212" t="e">
        <f t="shared" si="24"/>
        <v>#DIV/0!</v>
      </c>
      <c r="AB34" s="212" t="e">
        <f t="shared" si="24"/>
        <v>#DIV/0!</v>
      </c>
      <c r="AC34" s="279">
        <f t="shared" si="24"/>
        <v>55.168042515002334</v>
      </c>
      <c r="AD34" s="280">
        <f t="shared" si="24"/>
        <v>52.305000709572127</v>
      </c>
      <c r="AE34"/>
    </row>
    <row r="35" spans="1:31" s="62" customFormat="1" ht="15" x14ac:dyDescent="0.35">
      <c r="A35" s="65" t="s">
        <v>65</v>
      </c>
      <c r="B35" s="247">
        <f t="shared" si="16"/>
        <v>44.774649448792111</v>
      </c>
      <c r="C35" s="248">
        <f t="shared" si="16"/>
        <v>40.146205499028639</v>
      </c>
      <c r="E35" s="102">
        <f t="shared" ref="E35:AD35" si="25">E16/E$22*100</f>
        <v>40.671609789566425</v>
      </c>
      <c r="F35" s="100">
        <f t="shared" si="25"/>
        <v>41.289218657684131</v>
      </c>
      <c r="G35" s="100">
        <f t="shared" si="25"/>
        <v>40.782252454201128</v>
      </c>
      <c r="H35" s="100">
        <f t="shared" si="25"/>
        <v>38.635567863509038</v>
      </c>
      <c r="I35" s="100">
        <f t="shared" si="25"/>
        <v>40.724942411742646</v>
      </c>
      <c r="J35" s="100">
        <f t="shared" si="25"/>
        <v>40.973161119581164</v>
      </c>
      <c r="K35" s="100">
        <f t="shared" si="25"/>
        <v>40.093504226156</v>
      </c>
      <c r="L35" s="100">
        <f t="shared" si="25"/>
        <v>39.083544430789296</v>
      </c>
      <c r="M35" s="100">
        <f t="shared" si="25"/>
        <v>38.810801288873556</v>
      </c>
      <c r="N35" s="100">
        <f t="shared" si="25"/>
        <v>38.203249167571613</v>
      </c>
      <c r="O35" s="212">
        <f t="shared" si="25"/>
        <v>39.769870570152129</v>
      </c>
      <c r="P35" s="100">
        <f t="shared" si="25"/>
        <v>42.491742491742492</v>
      </c>
      <c r="Q35" s="212">
        <f t="shared" si="25"/>
        <v>40.784819402753705</v>
      </c>
      <c r="R35" s="212">
        <f t="shared" si="25"/>
        <v>38.718647801521634</v>
      </c>
      <c r="S35" s="212">
        <f t="shared" si="25"/>
        <v>39.696503867785331</v>
      </c>
      <c r="T35" s="100" t="e">
        <f t="shared" si="25"/>
        <v>#DIV/0!</v>
      </c>
      <c r="U35" s="100" t="e">
        <f t="shared" si="25"/>
        <v>#DIV/0!</v>
      </c>
      <c r="V35" s="100" t="e">
        <f t="shared" si="25"/>
        <v>#DIV/0!</v>
      </c>
      <c r="W35" s="100" t="e">
        <f t="shared" si="25"/>
        <v>#DIV/0!</v>
      </c>
      <c r="X35" s="100" t="e">
        <f t="shared" si="25"/>
        <v>#DIV/0!</v>
      </c>
      <c r="Y35" s="100" t="e">
        <f t="shared" si="25"/>
        <v>#DIV/0!</v>
      </c>
      <c r="Z35" s="212" t="e">
        <f t="shared" si="25"/>
        <v>#DIV/0!</v>
      </c>
      <c r="AA35" s="212" t="e">
        <f t="shared" si="25"/>
        <v>#DIV/0!</v>
      </c>
      <c r="AB35" s="212" t="e">
        <f t="shared" si="25"/>
        <v>#DIV/0!</v>
      </c>
      <c r="AC35" s="281">
        <f t="shared" si="25"/>
        <v>40.903818711381149</v>
      </c>
      <c r="AD35" s="282">
        <f t="shared" si="25"/>
        <v>39.720073795501314</v>
      </c>
    </row>
    <row r="36" spans="1:31" s="62" customFormat="1" ht="15" x14ac:dyDescent="0.35">
      <c r="A36" s="65" t="s">
        <v>66</v>
      </c>
      <c r="B36" s="247">
        <f t="shared" si="16"/>
        <v>6.8120760012331747</v>
      </c>
      <c r="C36" s="248">
        <f t="shared" si="16"/>
        <v>14.272955687966316</v>
      </c>
      <c r="E36" s="102">
        <f t="shared" ref="E36:AD36" si="26">E17/E$22*100</f>
        <v>13.36748298365027</v>
      </c>
      <c r="F36" s="100">
        <f t="shared" si="26"/>
        <v>14.395328673260337</v>
      </c>
      <c r="G36" s="100">
        <f t="shared" si="26"/>
        <v>14.846504658671311</v>
      </c>
      <c r="H36" s="100">
        <f t="shared" si="26"/>
        <v>15.21756429844665</v>
      </c>
      <c r="I36" s="100">
        <f t="shared" si="26"/>
        <v>14.234344029570901</v>
      </c>
      <c r="J36" s="100">
        <f t="shared" si="26"/>
        <v>15.078531772286627</v>
      </c>
      <c r="K36" s="100">
        <f t="shared" si="26"/>
        <v>13.5984018667271</v>
      </c>
      <c r="L36" s="100">
        <f t="shared" si="26"/>
        <v>14.263499786812469</v>
      </c>
      <c r="M36" s="100">
        <f t="shared" si="26"/>
        <v>14.086595274619611</v>
      </c>
      <c r="N36" s="100">
        <f t="shared" si="26"/>
        <v>14.577385275905963</v>
      </c>
      <c r="O36" s="212">
        <f t="shared" si="26"/>
        <v>13.960036200135031</v>
      </c>
      <c r="P36" s="100">
        <f t="shared" si="26"/>
        <v>13.25161325161325</v>
      </c>
      <c r="Q36" s="212">
        <f t="shared" si="26"/>
        <v>12.659423047111712</v>
      </c>
      <c r="R36" s="212">
        <f t="shared" si="26"/>
        <v>12.535440137613119</v>
      </c>
      <c r="S36" s="212">
        <f t="shared" si="26"/>
        <v>12.564591706332303</v>
      </c>
      <c r="T36" s="100" t="e">
        <f t="shared" si="26"/>
        <v>#DIV/0!</v>
      </c>
      <c r="U36" s="100" t="e">
        <f t="shared" si="26"/>
        <v>#DIV/0!</v>
      </c>
      <c r="V36" s="100" t="e">
        <f t="shared" si="26"/>
        <v>#DIV/0!</v>
      </c>
      <c r="W36" s="100" t="e">
        <f t="shared" si="26"/>
        <v>#DIV/0!</v>
      </c>
      <c r="X36" s="100" t="e">
        <f t="shared" si="26"/>
        <v>#DIV/0!</v>
      </c>
      <c r="Y36" s="100" t="e">
        <f t="shared" si="26"/>
        <v>#DIV/0!</v>
      </c>
      <c r="Z36" s="212" t="e">
        <f t="shared" si="26"/>
        <v>#DIV/0!</v>
      </c>
      <c r="AA36" s="212" t="e">
        <f t="shared" si="26"/>
        <v>#DIV/0!</v>
      </c>
      <c r="AB36" s="212" t="e">
        <f t="shared" si="26"/>
        <v>#DIV/0!</v>
      </c>
      <c r="AC36" s="281">
        <f t="shared" si="26"/>
        <v>14.264223803621178</v>
      </c>
      <c r="AD36" s="282">
        <f t="shared" si="26"/>
        <v>12.584926914070815</v>
      </c>
    </row>
    <row r="37" spans="1:31" ht="15" x14ac:dyDescent="0.35">
      <c r="A37" s="31" t="s">
        <v>64</v>
      </c>
      <c r="B37" s="249">
        <f t="shared" si="16"/>
        <v>1.7734481664117803</v>
      </c>
      <c r="C37" s="224">
        <f t="shared" si="16"/>
        <v>1.1606490895535833</v>
      </c>
      <c r="E37" s="102">
        <f t="shared" ref="E37:AD37" si="27">E18/E$22*100</f>
        <v>1.421342751775704</v>
      </c>
      <c r="F37" s="100">
        <f t="shared" si="27"/>
        <v>1.0995419214744451</v>
      </c>
      <c r="G37" s="100">
        <f t="shared" si="27"/>
        <v>1.2700602327254567</v>
      </c>
      <c r="H37" s="100">
        <f t="shared" si="27"/>
        <v>1.2939266615737204</v>
      </c>
      <c r="I37" s="100">
        <f t="shared" si="27"/>
        <v>1.111587293084052</v>
      </c>
      <c r="J37" s="100">
        <f t="shared" si="27"/>
        <v>1.3340333112792337</v>
      </c>
      <c r="K37" s="100">
        <f t="shared" si="27"/>
        <v>1.2456038744659599</v>
      </c>
      <c r="L37" s="100">
        <f t="shared" si="27"/>
        <v>0.97439241554011691</v>
      </c>
      <c r="M37" s="100">
        <f t="shared" si="27"/>
        <v>0.91601036383520618</v>
      </c>
      <c r="N37" s="100">
        <f t="shared" si="27"/>
        <v>0.99387994333014507</v>
      </c>
      <c r="O37" s="212">
        <f t="shared" si="27"/>
        <v>1.1140160602186373</v>
      </c>
      <c r="P37" s="100">
        <f t="shared" si="27"/>
        <v>1.0737010737010737</v>
      </c>
      <c r="Q37" s="212">
        <f t="shared" si="27"/>
        <v>1.1443227779421921</v>
      </c>
      <c r="R37" s="212">
        <f t="shared" si="27"/>
        <v>1.389049422419244</v>
      </c>
      <c r="S37" s="212">
        <f t="shared" si="27"/>
        <v>1.60576371011057</v>
      </c>
      <c r="T37" s="100" t="e">
        <f t="shared" si="27"/>
        <v>#DIV/0!</v>
      </c>
      <c r="U37" s="100" t="e">
        <f t="shared" si="27"/>
        <v>#DIV/0!</v>
      </c>
      <c r="V37" s="100" t="e">
        <f t="shared" si="27"/>
        <v>#DIV/0!</v>
      </c>
      <c r="W37" s="100" t="e">
        <f t="shared" si="27"/>
        <v>#DIV/0!</v>
      </c>
      <c r="X37" s="100" t="e">
        <f t="shared" si="27"/>
        <v>#DIV/0!</v>
      </c>
      <c r="Y37" s="100" t="e">
        <f t="shared" si="27"/>
        <v>#DIV/0!</v>
      </c>
      <c r="Z37" s="212" t="e">
        <f t="shared" si="27"/>
        <v>#DIV/0!</v>
      </c>
      <c r="AA37" s="212" t="e">
        <f t="shared" si="27"/>
        <v>#DIV/0!</v>
      </c>
      <c r="AB37" s="212" t="e">
        <f t="shared" si="27"/>
        <v>#DIV/0!</v>
      </c>
      <c r="AC37" s="279">
        <f t="shared" si="27"/>
        <v>1.2634528911560641</v>
      </c>
      <c r="AD37" s="280">
        <f t="shared" si="27"/>
        <v>1.3898744057333428</v>
      </c>
      <c r="AE37"/>
    </row>
    <row r="38" spans="1:31" ht="15" x14ac:dyDescent="0.35">
      <c r="A38" s="31" t="s">
        <v>8</v>
      </c>
      <c r="B38" s="249">
        <f>B21/B$22*100</f>
        <v>0.54885392193638816</v>
      </c>
      <c r="C38" s="224">
        <f>C21/C$22*100</f>
        <v>0.54141903533501856</v>
      </c>
      <c r="E38" s="102">
        <f t="shared" ref="E38:AD38" si="28">E21/E$22*100</f>
        <v>0.39919225941259484</v>
      </c>
      <c r="F38" s="100">
        <f t="shared" si="28"/>
        <v>0.45347472127801602</v>
      </c>
      <c r="G38" s="100">
        <f t="shared" si="28"/>
        <v>0.51016464404421424</v>
      </c>
      <c r="H38" s="100">
        <f t="shared" si="28"/>
        <v>0.53078049401578808</v>
      </c>
      <c r="I38" s="100">
        <f t="shared" si="28"/>
        <v>0.55110623024588845</v>
      </c>
      <c r="J38" s="100">
        <f t="shared" si="28"/>
        <v>0.62135028622385868</v>
      </c>
      <c r="K38" s="100">
        <f t="shared" si="28"/>
        <v>0.63874969573355489</v>
      </c>
      <c r="L38" s="100">
        <f t="shared" si="28"/>
        <v>0.44267763537408139</v>
      </c>
      <c r="M38" s="100">
        <f t="shared" si="28"/>
        <v>0.45653721659094415</v>
      </c>
      <c r="N38" s="100">
        <f t="shared" si="28"/>
        <v>0.5221105925164149</v>
      </c>
      <c r="O38" s="212">
        <f t="shared" si="28"/>
        <v>0.67803427520721704</v>
      </c>
      <c r="P38" s="100">
        <f t="shared" si="28"/>
        <v>0.67860067860067863</v>
      </c>
      <c r="Q38" s="212">
        <f t="shared" si="28"/>
        <v>0.69124423963133641</v>
      </c>
      <c r="R38" s="212">
        <f t="shared" si="28"/>
        <v>0.86144181018364285</v>
      </c>
      <c r="S38" s="212">
        <f t="shared" si="28"/>
        <v>0.99827755449780531</v>
      </c>
      <c r="T38" s="100" t="e">
        <f t="shared" si="28"/>
        <v>#DIV/0!</v>
      </c>
      <c r="U38" s="100" t="e">
        <f t="shared" si="28"/>
        <v>#DIV/0!</v>
      </c>
      <c r="V38" s="100" t="e">
        <f t="shared" si="28"/>
        <v>#DIV/0!</v>
      </c>
      <c r="W38" s="100" t="e">
        <f t="shared" si="28"/>
        <v>#DIV/0!</v>
      </c>
      <c r="X38" s="100" t="e">
        <f t="shared" si="28"/>
        <v>#DIV/0!</v>
      </c>
      <c r="Y38" s="100" t="e">
        <f t="shared" si="28"/>
        <v>#DIV/0!</v>
      </c>
      <c r="Z38" s="212" t="e">
        <f t="shared" si="28"/>
        <v>#DIV/0!</v>
      </c>
      <c r="AA38" s="212" t="e">
        <f t="shared" si="28"/>
        <v>#DIV/0!</v>
      </c>
      <c r="AB38" s="212" t="e">
        <f t="shared" si="28"/>
        <v>#DIV/0!</v>
      </c>
      <c r="AC38" s="279">
        <f t="shared" si="28"/>
        <v>0.45950132039262642</v>
      </c>
      <c r="AD38" s="280">
        <f t="shared" si="28"/>
        <v>0.85703008585822738</v>
      </c>
      <c r="AE38"/>
    </row>
    <row r="39" spans="1:31" ht="15" x14ac:dyDescent="0.35">
      <c r="A39" s="31" t="s">
        <v>6</v>
      </c>
      <c r="B39" s="249">
        <f t="shared" ref="B39" si="29">B19/B$22*100</f>
        <v>0.17001714598997969</v>
      </c>
      <c r="C39" s="224">
        <f>C19/C$22*100</f>
        <v>0.16622682359194318</v>
      </c>
      <c r="E39" s="102">
        <f t="shared" ref="E39:AD39" si="30">E19/E$22*100</f>
        <v>0.15905316585970575</v>
      </c>
      <c r="F39" s="100">
        <f t="shared" si="30"/>
        <v>0.12507001619004504</v>
      </c>
      <c r="G39" s="100">
        <f t="shared" si="30"/>
        <v>0.14864937180775475</v>
      </c>
      <c r="H39" s="100">
        <f t="shared" si="30"/>
        <v>0.18621084797555387</v>
      </c>
      <c r="I39" s="100">
        <f t="shared" si="30"/>
        <v>0.19754111533722613</v>
      </c>
      <c r="J39" s="100">
        <f t="shared" si="30"/>
        <v>0.2013635186836579</v>
      </c>
      <c r="K39" s="100">
        <f t="shared" si="30"/>
        <v>0.16954985353242852</v>
      </c>
      <c r="L39" s="100">
        <f t="shared" si="30"/>
        <v>0.14296104938426427</v>
      </c>
      <c r="M39" s="100">
        <f t="shared" si="30"/>
        <v>0.17321990854576017</v>
      </c>
      <c r="N39" s="100">
        <f t="shared" si="30"/>
        <v>0.16684525821461191</v>
      </c>
      <c r="O39" s="212">
        <f t="shared" si="30"/>
        <v>0.12282188671656157</v>
      </c>
      <c r="P39" s="100">
        <f t="shared" si="30"/>
        <v>0.19890019890019892</v>
      </c>
      <c r="Q39" s="212">
        <f t="shared" si="30"/>
        <v>0.12824306994179738</v>
      </c>
      <c r="R39" s="212">
        <f t="shared" si="30"/>
        <v>0.14006078366048177</v>
      </c>
      <c r="S39" s="212">
        <f t="shared" si="30"/>
        <v>0.15927990665456632</v>
      </c>
      <c r="T39" s="100" t="e">
        <f t="shared" si="30"/>
        <v>#DIV/0!</v>
      </c>
      <c r="U39" s="100" t="e">
        <f t="shared" si="30"/>
        <v>#DIV/0!</v>
      </c>
      <c r="V39" s="100" t="e">
        <f t="shared" si="30"/>
        <v>#DIV/0!</v>
      </c>
      <c r="W39" s="100" t="e">
        <f t="shared" si="30"/>
        <v>#DIV/0!</v>
      </c>
      <c r="X39" s="100" t="e">
        <f t="shared" si="30"/>
        <v>#DIV/0!</v>
      </c>
      <c r="Y39" s="100" t="e">
        <f t="shared" si="30"/>
        <v>#DIV/0!</v>
      </c>
      <c r="Z39" s="212" t="e">
        <f t="shared" si="30"/>
        <v>#DIV/0!</v>
      </c>
      <c r="AA39" s="212" t="e">
        <f t="shared" si="30"/>
        <v>#DIV/0!</v>
      </c>
      <c r="AB39" s="212" t="e">
        <f t="shared" si="30"/>
        <v>#DIV/0!</v>
      </c>
      <c r="AC39" s="279">
        <f t="shared" si="30"/>
        <v>0.14457537719645613</v>
      </c>
      <c r="AD39" s="280">
        <f t="shared" si="30"/>
        <v>0.14324487334137515</v>
      </c>
      <c r="AE39"/>
    </row>
    <row r="40" spans="1:31" ht="15.6" thickBot="1" x14ac:dyDescent="0.4">
      <c r="A40" s="32" t="s">
        <v>7</v>
      </c>
      <c r="B40" s="382">
        <f t="shared" ref="B40" si="31">B20/B$22*100</f>
        <v>0.27427509214640761</v>
      </c>
      <c r="C40" s="383">
        <f>C20/C$22*100</f>
        <v>0.32465976844514033</v>
      </c>
      <c r="E40" s="384">
        <f t="shared" ref="E40:AD40" si="32">E20/E$22*100</f>
        <v>0.19881645732463221</v>
      </c>
      <c r="F40" s="385">
        <f t="shared" si="32"/>
        <v>0.24860543095444534</v>
      </c>
      <c r="G40" s="385">
        <f t="shared" si="32"/>
        <v>0.26756886925395856</v>
      </c>
      <c r="H40" s="385">
        <f t="shared" si="32"/>
        <v>0.31035141329258975</v>
      </c>
      <c r="I40" s="385">
        <f t="shared" si="32"/>
        <v>0.35289548400921411</v>
      </c>
      <c r="J40" s="385">
        <f t="shared" si="32"/>
        <v>0.34591375888156944</v>
      </c>
      <c r="K40" s="385">
        <f t="shared" si="32"/>
        <v>0.39617589538270426</v>
      </c>
      <c r="L40" s="385">
        <f t="shared" si="32"/>
        <v>0.46148829976674782</v>
      </c>
      <c r="M40" s="385">
        <f t="shared" si="32"/>
        <v>0.31267661457836365</v>
      </c>
      <c r="N40" s="385">
        <f t="shared" si="32"/>
        <v>0.40848321838749813</v>
      </c>
      <c r="O40" s="386">
        <f t="shared" si="32"/>
        <v>0.35338227055291399</v>
      </c>
      <c r="P40" s="385">
        <f t="shared" si="32"/>
        <v>0.29610029610029609</v>
      </c>
      <c r="Q40" s="386">
        <f t="shared" si="32"/>
        <v>0.37556899054383519</v>
      </c>
      <c r="R40" s="386">
        <f t="shared" si="32"/>
        <v>0.31615662331128169</v>
      </c>
      <c r="S40" s="386">
        <f t="shared" si="32"/>
        <v>0.29633471005500711</v>
      </c>
      <c r="T40" s="385" t="e">
        <f t="shared" si="32"/>
        <v>#DIV/0!</v>
      </c>
      <c r="U40" s="385" t="e">
        <f t="shared" si="32"/>
        <v>#DIV/0!</v>
      </c>
      <c r="V40" s="385" t="e">
        <f t="shared" si="32"/>
        <v>#DIV/0!</v>
      </c>
      <c r="W40" s="385" t="e">
        <f t="shared" si="32"/>
        <v>#DIV/0!</v>
      </c>
      <c r="X40" s="385" t="e">
        <f t="shared" si="32"/>
        <v>#DIV/0!</v>
      </c>
      <c r="Y40" s="385" t="e">
        <f t="shared" si="32"/>
        <v>#DIV/0!</v>
      </c>
      <c r="Z40" s="386" t="e">
        <f t="shared" si="32"/>
        <v>#DIV/0!</v>
      </c>
      <c r="AA40" s="386" t="e">
        <f t="shared" si="32"/>
        <v>#DIV/0!</v>
      </c>
      <c r="AB40" s="386" t="e">
        <f t="shared" si="32"/>
        <v>#DIV/0!</v>
      </c>
      <c r="AC40" s="387">
        <f t="shared" si="32"/>
        <v>0.24111517525956788</v>
      </c>
      <c r="AD40" s="388">
        <f t="shared" si="32"/>
        <v>0.3277336266231462</v>
      </c>
      <c r="AE40"/>
    </row>
    <row r="41" spans="1:31" ht="15" thickBot="1" x14ac:dyDescent="0.35">
      <c r="A41" s="376" t="s">
        <v>4</v>
      </c>
      <c r="B41" s="390">
        <f t="shared" ref="B41" si="33">B22/B$22*100</f>
        <v>100</v>
      </c>
      <c r="C41" s="389">
        <f>C22/C$22*100</f>
        <v>100</v>
      </c>
      <c r="D41" s="396"/>
      <c r="E41" s="377">
        <f t="shared" ref="E41:AD41" si="34">E22/E$22*100</f>
        <v>100</v>
      </c>
      <c r="F41" s="378">
        <f t="shared" si="34"/>
        <v>100</v>
      </c>
      <c r="G41" s="378">
        <f t="shared" si="34"/>
        <v>100</v>
      </c>
      <c r="H41" s="378">
        <f t="shared" si="34"/>
        <v>100</v>
      </c>
      <c r="I41" s="378">
        <f t="shared" si="34"/>
        <v>100</v>
      </c>
      <c r="J41" s="378">
        <f t="shared" si="34"/>
        <v>100</v>
      </c>
      <c r="K41" s="378">
        <f t="shared" si="34"/>
        <v>100</v>
      </c>
      <c r="L41" s="378">
        <f t="shared" si="34"/>
        <v>100</v>
      </c>
      <c r="M41" s="378">
        <f t="shared" si="34"/>
        <v>100</v>
      </c>
      <c r="N41" s="378">
        <f t="shared" si="34"/>
        <v>100</v>
      </c>
      <c r="O41" s="379">
        <f t="shared" si="34"/>
        <v>100</v>
      </c>
      <c r="P41" s="378">
        <f t="shared" si="34"/>
        <v>100</v>
      </c>
      <c r="Q41" s="379">
        <f t="shared" si="34"/>
        <v>100</v>
      </c>
      <c r="R41" s="379">
        <f t="shared" si="34"/>
        <v>100</v>
      </c>
      <c r="S41" s="379">
        <f t="shared" si="34"/>
        <v>100</v>
      </c>
      <c r="T41" s="378" t="e">
        <f t="shared" si="34"/>
        <v>#DIV/0!</v>
      </c>
      <c r="U41" s="378" t="e">
        <f t="shared" si="34"/>
        <v>#DIV/0!</v>
      </c>
      <c r="V41" s="378" t="e">
        <f t="shared" si="34"/>
        <v>#DIV/0!</v>
      </c>
      <c r="W41" s="378" t="e">
        <f t="shared" si="34"/>
        <v>#DIV/0!</v>
      </c>
      <c r="X41" s="378" t="e">
        <f t="shared" si="34"/>
        <v>#DIV/0!</v>
      </c>
      <c r="Y41" s="378" t="e">
        <f t="shared" si="34"/>
        <v>#DIV/0!</v>
      </c>
      <c r="Z41" s="379" t="e">
        <f t="shared" si="34"/>
        <v>#DIV/0!</v>
      </c>
      <c r="AA41" s="379" t="e">
        <f t="shared" si="34"/>
        <v>#DIV/0!</v>
      </c>
      <c r="AB41" s="379" t="e">
        <f t="shared" si="34"/>
        <v>#DIV/0!</v>
      </c>
      <c r="AC41" s="380">
        <f t="shared" si="34"/>
        <v>100</v>
      </c>
      <c r="AD41" s="381">
        <f t="shared" si="34"/>
        <v>100</v>
      </c>
      <c r="AE41"/>
    </row>
    <row r="42" spans="1:31" x14ac:dyDescent="0.3">
      <c r="A42" s="97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354"/>
      <c r="R42" s="354"/>
      <c r="S42" s="354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/>
    </row>
  </sheetData>
  <phoneticPr fontId="35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84" fitToWidth="2" orientation="landscape" r:id="rId1"/>
  <headerFooter>
    <oddHeader>&amp;R&amp;G</oddHeader>
    <oddFooter>&amp;L&amp;"Trebuchet MS,Grassetto"&amp;12&amp;K03+000ANFIA - Area Studi e Statistiche&amp;R&amp;"Trebuchet MS,Grassetto"&amp;12&amp;K03+000www.anfia.it</oddFooter>
  </headerFooter>
  <colBreaks count="1" manualBreakCount="1">
    <brk id="16" max="28" man="1"/>
  </colBreaks>
  <ignoredErrors>
    <ignoredError sqref="Y15 AA15 E15:P15 AC9:AD21 S15" formulaRange="1"/>
    <ignoredError sqref="Q15:R15 T15:X15 Z15 AB15" formula="1" formulaRange="1"/>
    <ignoredError sqref="D22 D15 D8:D11 D12:D14 D16:D17 D18 D19:D21 AB8 X8 Q22:AB22 R11:AB11 Z8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AF30"/>
  <sheetViews>
    <sheetView showGridLines="0" zoomScaleNormal="100" workbookViewId="0"/>
  </sheetViews>
  <sheetFormatPr defaultRowHeight="14.4" x14ac:dyDescent="0.3"/>
  <cols>
    <col min="1" max="1" width="38.88671875" customWidth="1"/>
    <col min="2" max="2" width="11.33203125" customWidth="1"/>
    <col min="3" max="3" width="12.33203125" customWidth="1"/>
    <col min="4" max="4" width="9.44140625" customWidth="1"/>
    <col min="5" max="14" width="7.6640625" customWidth="1"/>
    <col min="15" max="16" width="8.33203125" bestFit="1" customWidth="1"/>
    <col min="17" max="17" width="8.33203125" style="62" customWidth="1"/>
    <col min="18" max="18" width="9" style="62" customWidth="1"/>
    <col min="19" max="19" width="8.109375" style="62" customWidth="1"/>
    <col min="20" max="20" width="8.5546875" hidden="1" customWidth="1"/>
    <col min="21" max="24" width="7.6640625" hidden="1" customWidth="1"/>
    <col min="25" max="27" width="8.5546875" hidden="1" customWidth="1"/>
    <col min="28" max="28" width="7.6640625" hidden="1" customWidth="1"/>
    <col min="29" max="30" width="10.109375" customWidth="1"/>
    <col min="31" max="32" width="10.6640625" customWidth="1"/>
  </cols>
  <sheetData>
    <row r="3" spans="1:32" ht="16.2" x14ac:dyDescent="0.35">
      <c r="A3" s="1"/>
      <c r="B3" s="19" t="s">
        <v>9</v>
      </c>
    </row>
    <row r="4" spans="1:32" x14ac:dyDescent="0.3">
      <c r="A4" s="5"/>
      <c r="B4" s="22" t="s">
        <v>74</v>
      </c>
    </row>
    <row r="5" spans="1:32" ht="15" x14ac:dyDescent="0.35">
      <c r="A5" s="5"/>
      <c r="B5" s="22" t="str">
        <f>'PC FUEL'!B5</f>
        <v>successive alla pubblicazione del comunicato stampa (Aggiornamento 02.04.2024)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339"/>
      <c r="R5" s="339"/>
      <c r="S5" s="339"/>
      <c r="T5" s="6"/>
      <c r="U5" s="6"/>
      <c r="V5" s="6"/>
      <c r="W5" s="6"/>
      <c r="X5" s="6"/>
      <c r="Y5" s="6"/>
      <c r="Z5" s="6"/>
      <c r="AA5" s="6"/>
      <c r="AB5" s="6"/>
    </row>
    <row r="6" spans="1:32" ht="15.6" thickBot="1" x14ac:dyDescent="0.4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339"/>
      <c r="R6" s="339"/>
      <c r="S6" s="339"/>
      <c r="T6" s="6"/>
      <c r="U6" s="6"/>
      <c r="V6" s="6"/>
      <c r="W6" s="6"/>
      <c r="X6" s="6"/>
      <c r="Y6" s="6"/>
      <c r="Z6" s="6"/>
      <c r="AA6" s="6"/>
      <c r="AB6" s="6"/>
    </row>
    <row r="7" spans="1:32" ht="29.4" thickBot="1" x14ac:dyDescent="0.35">
      <c r="A7" s="93" t="s">
        <v>45</v>
      </c>
      <c r="B7" s="60" t="s">
        <v>76</v>
      </c>
      <c r="C7" s="201" t="s">
        <v>91</v>
      </c>
      <c r="D7" s="10" t="s">
        <v>89</v>
      </c>
      <c r="E7" s="30" t="s">
        <v>77</v>
      </c>
      <c r="F7" s="30" t="s">
        <v>78</v>
      </c>
      <c r="G7" s="30" t="s">
        <v>79</v>
      </c>
      <c r="H7" s="30" t="s">
        <v>80</v>
      </c>
      <c r="I7" s="30" t="s">
        <v>81</v>
      </c>
      <c r="J7" s="30" t="s">
        <v>82</v>
      </c>
      <c r="K7" s="30" t="s">
        <v>83</v>
      </c>
      <c r="L7" s="30" t="s">
        <v>84</v>
      </c>
      <c r="M7" s="30" t="s">
        <v>85</v>
      </c>
      <c r="N7" s="30" t="s">
        <v>86</v>
      </c>
      <c r="O7" s="30" t="s">
        <v>87</v>
      </c>
      <c r="P7" s="30" t="s">
        <v>88</v>
      </c>
      <c r="Q7" s="30" t="s">
        <v>92</v>
      </c>
      <c r="R7" s="30" t="s">
        <v>93</v>
      </c>
      <c r="S7" s="30" t="s">
        <v>94</v>
      </c>
      <c r="T7" s="30" t="s">
        <v>95</v>
      </c>
      <c r="U7" s="30" t="s">
        <v>96</v>
      </c>
      <c r="V7" s="30" t="s">
        <v>97</v>
      </c>
      <c r="W7" s="30" t="s">
        <v>98</v>
      </c>
      <c r="X7" s="30" t="s">
        <v>99</v>
      </c>
      <c r="Y7" s="30" t="s">
        <v>100</v>
      </c>
      <c r="Z7" s="30" t="s">
        <v>101</v>
      </c>
      <c r="AA7" s="30" t="s">
        <v>102</v>
      </c>
      <c r="AB7" s="30" t="s">
        <v>103</v>
      </c>
      <c r="AC7" s="103" t="s">
        <v>107</v>
      </c>
      <c r="AD7" s="159" t="s">
        <v>108</v>
      </c>
      <c r="AE7" s="194" t="s">
        <v>109</v>
      </c>
      <c r="AF7" s="89" t="s">
        <v>104</v>
      </c>
    </row>
    <row r="8" spans="1:32" x14ac:dyDescent="0.3">
      <c r="A8" s="41" t="s">
        <v>10</v>
      </c>
      <c r="B8" s="240">
        <v>746696</v>
      </c>
      <c r="C8" s="241">
        <v>842789</v>
      </c>
      <c r="D8" s="242">
        <f t="shared" ref="D8:D16" si="0">(C8-B8)/B8</f>
        <v>0.12869092642789035</v>
      </c>
      <c r="E8" s="35">
        <v>77112</v>
      </c>
      <c r="F8" s="35">
        <v>68712</v>
      </c>
      <c r="G8" s="35">
        <v>82071</v>
      </c>
      <c r="H8" s="35">
        <v>58628</v>
      </c>
      <c r="I8" s="35">
        <v>77857</v>
      </c>
      <c r="J8" s="35">
        <v>73399</v>
      </c>
      <c r="K8" s="35">
        <v>65472</v>
      </c>
      <c r="L8" s="35">
        <v>45627</v>
      </c>
      <c r="M8" s="35">
        <v>78526</v>
      </c>
      <c r="N8" s="35">
        <v>79447</v>
      </c>
      <c r="O8" s="35">
        <v>75704</v>
      </c>
      <c r="P8" s="35">
        <v>60234</v>
      </c>
      <c r="Q8" s="213">
        <v>84790</v>
      </c>
      <c r="R8" s="213">
        <v>81241</v>
      </c>
      <c r="S8" s="213">
        <v>77864</v>
      </c>
      <c r="T8" s="35"/>
      <c r="U8" s="35"/>
      <c r="V8" s="35"/>
      <c r="W8" s="35"/>
      <c r="X8" s="35"/>
      <c r="Y8" s="35"/>
      <c r="Z8" s="213"/>
      <c r="AA8" s="213"/>
      <c r="AB8" s="213"/>
      <c r="AC8" s="169">
        <f>SUM(E8:G8)</f>
        <v>227895</v>
      </c>
      <c r="AD8" s="173">
        <f>SUM(Q8:AB8)</f>
        <v>243895</v>
      </c>
      <c r="AE8" s="261">
        <f>R8/G8-1</f>
        <v>-1.0113194672905168E-2</v>
      </c>
      <c r="AF8" s="262">
        <f>(AD8-AC8)/AC8</f>
        <v>7.0207771122666143E-2</v>
      </c>
    </row>
    <row r="9" spans="1:32" x14ac:dyDescent="0.3">
      <c r="A9" s="42" t="s">
        <v>43</v>
      </c>
      <c r="B9" s="243">
        <v>570230</v>
      </c>
      <c r="C9" s="244">
        <v>722542</v>
      </c>
      <c r="D9" s="245">
        <f t="shared" ref="D9" si="1">(C9-B9)/B9</f>
        <v>0.26710625537063992</v>
      </c>
      <c r="E9" s="35">
        <f t="shared" ref="E9:P9" si="2">SUM(E10:E15)</f>
        <v>51147</v>
      </c>
      <c r="F9" s="35">
        <f t="shared" si="2"/>
        <v>61615</v>
      </c>
      <c r="G9" s="35">
        <f t="shared" si="2"/>
        <v>86110</v>
      </c>
      <c r="H9" s="35">
        <f t="shared" si="2"/>
        <v>67036</v>
      </c>
      <c r="I9" s="35">
        <f t="shared" si="2"/>
        <v>71479</v>
      </c>
      <c r="J9" s="35">
        <f t="shared" si="2"/>
        <v>65653</v>
      </c>
      <c r="K9" s="35">
        <f t="shared" si="2"/>
        <v>53667</v>
      </c>
      <c r="L9" s="35">
        <f t="shared" si="2"/>
        <v>34115</v>
      </c>
      <c r="M9" s="35">
        <f t="shared" si="2"/>
        <v>57717</v>
      </c>
      <c r="N9" s="35">
        <f t="shared" si="2"/>
        <v>59604</v>
      </c>
      <c r="O9" s="35">
        <f t="shared" si="2"/>
        <v>63522</v>
      </c>
      <c r="P9" s="35">
        <f t="shared" si="2"/>
        <v>50877</v>
      </c>
      <c r="Q9" s="213">
        <f t="shared" ref="Q9:AB9" si="3">SUM(Q10:Q15)</f>
        <v>57128</v>
      </c>
      <c r="R9" s="213">
        <f t="shared" si="3"/>
        <v>65838</v>
      </c>
      <c r="S9" s="213">
        <f t="shared" si="3"/>
        <v>84115</v>
      </c>
      <c r="T9" s="35">
        <f t="shared" si="3"/>
        <v>0</v>
      </c>
      <c r="U9" s="35">
        <f t="shared" si="3"/>
        <v>0</v>
      </c>
      <c r="V9" s="35">
        <f t="shared" si="3"/>
        <v>0</v>
      </c>
      <c r="W9" s="35">
        <f t="shared" si="3"/>
        <v>0</v>
      </c>
      <c r="X9" s="35">
        <f t="shared" si="3"/>
        <v>0</v>
      </c>
      <c r="Y9" s="35">
        <f t="shared" si="3"/>
        <v>0</v>
      </c>
      <c r="Z9" s="213">
        <f t="shared" si="3"/>
        <v>0</v>
      </c>
      <c r="AA9" s="213">
        <f t="shared" si="3"/>
        <v>0</v>
      </c>
      <c r="AB9" s="213">
        <f t="shared" si="3"/>
        <v>0</v>
      </c>
      <c r="AC9" s="11">
        <f t="shared" ref="AC9:AC16" si="4">SUM(E9:G9)</f>
        <v>198872</v>
      </c>
      <c r="AD9" s="160">
        <f t="shared" ref="AD9:AD16" si="5">SUM(Q9:AB9)</f>
        <v>207081</v>
      </c>
      <c r="AE9" s="263">
        <f t="shared" ref="AE9:AE16" si="6">R9/G9-1</f>
        <v>-0.23541981186854022</v>
      </c>
      <c r="AF9" s="264">
        <f t="shared" ref="AF9:AF16" si="7">(AD9-AC9)/AC9</f>
        <v>4.1277806830524157E-2</v>
      </c>
    </row>
    <row r="10" spans="1:32" s="62" customFormat="1" x14ac:dyDescent="0.3">
      <c r="A10" s="65" t="s">
        <v>68</v>
      </c>
      <c r="B10" s="243">
        <v>26848</v>
      </c>
      <c r="C10" s="244">
        <v>32727</v>
      </c>
      <c r="D10" s="228">
        <f t="shared" si="0"/>
        <v>0.21897348033373062</v>
      </c>
      <c r="E10" s="35">
        <v>2314</v>
      </c>
      <c r="F10" s="35">
        <v>2679</v>
      </c>
      <c r="G10" s="35">
        <v>3441</v>
      </c>
      <c r="H10" s="35">
        <v>2173</v>
      </c>
      <c r="I10" s="35">
        <v>2695</v>
      </c>
      <c r="J10" s="35">
        <v>2535</v>
      </c>
      <c r="K10" s="35">
        <v>2222</v>
      </c>
      <c r="L10" s="35">
        <v>2028</v>
      </c>
      <c r="M10" s="35">
        <v>2713</v>
      </c>
      <c r="N10" s="35">
        <v>2947</v>
      </c>
      <c r="O10" s="35">
        <v>3782</v>
      </c>
      <c r="P10" s="35">
        <v>3198</v>
      </c>
      <c r="Q10" s="213">
        <v>2528</v>
      </c>
      <c r="R10" s="213">
        <v>3221</v>
      </c>
      <c r="S10" s="213">
        <v>3021</v>
      </c>
      <c r="T10" s="35"/>
      <c r="U10" s="35"/>
      <c r="V10" s="35"/>
      <c r="W10" s="35"/>
      <c r="X10" s="35"/>
      <c r="Y10" s="35"/>
      <c r="Z10" s="213"/>
      <c r="AA10" s="213"/>
      <c r="AB10" s="213"/>
      <c r="AC10" s="296">
        <f t="shared" si="4"/>
        <v>8434</v>
      </c>
      <c r="AD10" s="297">
        <f t="shared" si="5"/>
        <v>8770</v>
      </c>
      <c r="AE10" s="263">
        <f t="shared" si="6"/>
        <v>-6.3934902644580016E-2</v>
      </c>
      <c r="AF10" s="264">
        <f t="shared" si="7"/>
        <v>3.9838747925065213E-2</v>
      </c>
    </row>
    <row r="11" spans="1:32" s="62" customFormat="1" x14ac:dyDescent="0.3">
      <c r="A11" s="65" t="s">
        <v>69</v>
      </c>
      <c r="B11" s="243">
        <v>149277</v>
      </c>
      <c r="C11" s="244">
        <v>201296</v>
      </c>
      <c r="D11" s="228">
        <f t="shared" si="0"/>
        <v>0.34847297306349939</v>
      </c>
      <c r="E11" s="35">
        <v>15446</v>
      </c>
      <c r="F11" s="35">
        <v>14448</v>
      </c>
      <c r="G11" s="35">
        <v>19031</v>
      </c>
      <c r="H11" s="35">
        <v>14301</v>
      </c>
      <c r="I11" s="35">
        <v>16469</v>
      </c>
      <c r="J11" s="35">
        <v>15076</v>
      </c>
      <c r="K11" s="35">
        <v>17149</v>
      </c>
      <c r="L11" s="35">
        <v>12570</v>
      </c>
      <c r="M11" s="35">
        <v>20913</v>
      </c>
      <c r="N11" s="35">
        <v>20244</v>
      </c>
      <c r="O11" s="35">
        <v>19372</v>
      </c>
      <c r="P11" s="35">
        <v>16277</v>
      </c>
      <c r="Q11" s="213">
        <v>15312</v>
      </c>
      <c r="R11" s="213">
        <v>17357</v>
      </c>
      <c r="S11" s="213">
        <v>21978</v>
      </c>
      <c r="T11" s="35"/>
      <c r="U11" s="35"/>
      <c r="V11" s="35"/>
      <c r="W11" s="35"/>
      <c r="X11" s="35"/>
      <c r="Y11" s="35"/>
      <c r="Z11" s="213"/>
      <c r="AA11" s="213"/>
      <c r="AB11" s="213"/>
      <c r="AC11" s="296">
        <f t="shared" si="4"/>
        <v>48925</v>
      </c>
      <c r="AD11" s="297">
        <f t="shared" si="5"/>
        <v>54647</v>
      </c>
      <c r="AE11" s="263">
        <f t="shared" si="6"/>
        <v>-8.7961746623929415E-2</v>
      </c>
      <c r="AF11" s="264">
        <f t="shared" si="7"/>
        <v>0.11695452222789984</v>
      </c>
    </row>
    <row r="12" spans="1:32" s="62" customFormat="1" x14ac:dyDescent="0.3">
      <c r="A12" s="65" t="s">
        <v>70</v>
      </c>
      <c r="B12" s="243">
        <v>25833</v>
      </c>
      <c r="C12" s="244">
        <v>30867</v>
      </c>
      <c r="D12" s="228">
        <f t="shared" si="0"/>
        <v>0.19486703054232957</v>
      </c>
      <c r="E12" s="35">
        <v>2341</v>
      </c>
      <c r="F12" s="35">
        <v>2646</v>
      </c>
      <c r="G12" s="35">
        <v>3253</v>
      </c>
      <c r="H12" s="35">
        <v>2268</v>
      </c>
      <c r="I12" s="35">
        <v>2707</v>
      </c>
      <c r="J12" s="35">
        <v>2623</v>
      </c>
      <c r="K12" s="35">
        <v>2265</v>
      </c>
      <c r="L12" s="35">
        <v>1577</v>
      </c>
      <c r="M12" s="35">
        <v>2686</v>
      </c>
      <c r="N12" s="35">
        <v>2888</v>
      </c>
      <c r="O12" s="35">
        <v>2855</v>
      </c>
      <c r="P12" s="35">
        <v>2758</v>
      </c>
      <c r="Q12" s="213">
        <v>2377</v>
      </c>
      <c r="R12" s="213">
        <v>2647</v>
      </c>
      <c r="S12" s="213">
        <v>2913</v>
      </c>
      <c r="T12" s="35"/>
      <c r="U12" s="35"/>
      <c r="V12" s="35"/>
      <c r="W12" s="35"/>
      <c r="X12" s="35"/>
      <c r="Y12" s="35"/>
      <c r="Z12" s="213"/>
      <c r="AA12" s="213"/>
      <c r="AB12" s="213"/>
      <c r="AC12" s="296">
        <f t="shared" si="4"/>
        <v>8240</v>
      </c>
      <c r="AD12" s="297">
        <f t="shared" si="5"/>
        <v>7937</v>
      </c>
      <c r="AE12" s="263">
        <f t="shared" si="6"/>
        <v>-0.18628957885029207</v>
      </c>
      <c r="AF12" s="264">
        <f t="shared" si="7"/>
        <v>-3.6771844660194175E-2</v>
      </c>
    </row>
    <row r="13" spans="1:32" s="62" customFormat="1" x14ac:dyDescent="0.3">
      <c r="A13" s="65" t="s">
        <v>71</v>
      </c>
      <c r="B13" s="243">
        <v>364858</v>
      </c>
      <c r="C13" s="244">
        <v>452879</v>
      </c>
      <c r="D13" s="228">
        <f t="shared" si="0"/>
        <v>0.24124727976363408</v>
      </c>
      <c r="E13" s="35">
        <v>30662</v>
      </c>
      <c r="F13" s="35">
        <v>41420</v>
      </c>
      <c r="G13" s="35">
        <v>59877</v>
      </c>
      <c r="H13" s="35">
        <v>47890</v>
      </c>
      <c r="I13" s="35">
        <v>49118</v>
      </c>
      <c r="J13" s="35">
        <v>45090</v>
      </c>
      <c r="K13" s="35">
        <v>31692</v>
      </c>
      <c r="L13" s="35">
        <v>17751</v>
      </c>
      <c r="M13" s="35">
        <v>30999</v>
      </c>
      <c r="N13" s="35">
        <v>33096</v>
      </c>
      <c r="O13" s="35">
        <v>37037</v>
      </c>
      <c r="P13" s="35">
        <v>28247</v>
      </c>
      <c r="Q13" s="213">
        <v>36370</v>
      </c>
      <c r="R13" s="213">
        <v>42150</v>
      </c>
      <c r="S13" s="213">
        <v>55802</v>
      </c>
      <c r="T13" s="35"/>
      <c r="U13" s="35"/>
      <c r="V13" s="35"/>
      <c r="W13" s="35"/>
      <c r="X13" s="35"/>
      <c r="Y13" s="35"/>
      <c r="Z13" s="213"/>
      <c r="AA13" s="213"/>
      <c r="AB13" s="213"/>
      <c r="AC13" s="296">
        <f t="shared" si="4"/>
        <v>131959</v>
      </c>
      <c r="AD13" s="297">
        <f t="shared" si="5"/>
        <v>134322</v>
      </c>
      <c r="AE13" s="263">
        <f t="shared" si="6"/>
        <v>-0.29605691667919232</v>
      </c>
      <c r="AF13" s="264">
        <f t="shared" si="7"/>
        <v>1.7907077198220659E-2</v>
      </c>
    </row>
    <row r="14" spans="1:32" s="62" customFormat="1" x14ac:dyDescent="0.3">
      <c r="A14" s="65" t="s">
        <v>72</v>
      </c>
      <c r="B14" s="243">
        <v>3031</v>
      </c>
      <c r="C14" s="244">
        <v>4434</v>
      </c>
      <c r="D14" s="228">
        <f t="shared" si="0"/>
        <v>0.4628835367865391</v>
      </c>
      <c r="E14" s="35">
        <v>363</v>
      </c>
      <c r="F14" s="35">
        <v>383</v>
      </c>
      <c r="G14" s="35">
        <v>490</v>
      </c>
      <c r="H14" s="35">
        <v>386</v>
      </c>
      <c r="I14" s="35">
        <v>475</v>
      </c>
      <c r="J14" s="35">
        <v>314</v>
      </c>
      <c r="K14" s="35">
        <v>305</v>
      </c>
      <c r="L14" s="35">
        <v>163</v>
      </c>
      <c r="M14" s="35">
        <v>357</v>
      </c>
      <c r="N14" s="35">
        <v>420</v>
      </c>
      <c r="O14" s="35">
        <v>433</v>
      </c>
      <c r="P14" s="35">
        <v>345</v>
      </c>
      <c r="Q14" s="213">
        <v>517</v>
      </c>
      <c r="R14" s="213">
        <v>422</v>
      </c>
      <c r="S14" s="213">
        <v>364</v>
      </c>
      <c r="T14" s="35"/>
      <c r="U14" s="35"/>
      <c r="V14" s="35"/>
      <c r="W14" s="35"/>
      <c r="X14" s="35"/>
      <c r="Y14" s="35"/>
      <c r="Z14" s="213"/>
      <c r="AA14" s="213"/>
      <c r="AB14" s="213"/>
      <c r="AC14" s="296">
        <f t="shared" si="4"/>
        <v>1236</v>
      </c>
      <c r="AD14" s="297">
        <f t="shared" si="5"/>
        <v>1303</v>
      </c>
      <c r="AE14" s="263">
        <f t="shared" si="6"/>
        <v>-0.13877551020408163</v>
      </c>
      <c r="AF14" s="264">
        <f t="shared" si="7"/>
        <v>5.4207119741100325E-2</v>
      </c>
    </row>
    <row r="15" spans="1:32" s="62" customFormat="1" ht="15" thickBot="1" x14ac:dyDescent="0.35">
      <c r="A15" s="398" t="s">
        <v>73</v>
      </c>
      <c r="B15" s="399">
        <v>383</v>
      </c>
      <c r="C15" s="400">
        <v>339</v>
      </c>
      <c r="D15" s="401">
        <f t="shared" si="0"/>
        <v>-0.11488250652741515</v>
      </c>
      <c r="E15" s="402">
        <v>21</v>
      </c>
      <c r="F15" s="402">
        <v>39</v>
      </c>
      <c r="G15" s="402">
        <v>18</v>
      </c>
      <c r="H15" s="402">
        <v>18</v>
      </c>
      <c r="I15" s="402">
        <v>15</v>
      </c>
      <c r="J15" s="402">
        <v>15</v>
      </c>
      <c r="K15" s="402">
        <v>34</v>
      </c>
      <c r="L15" s="402">
        <v>26</v>
      </c>
      <c r="M15" s="402">
        <v>49</v>
      </c>
      <c r="N15" s="402">
        <v>9</v>
      </c>
      <c r="O15" s="402">
        <v>43</v>
      </c>
      <c r="P15" s="402">
        <v>52</v>
      </c>
      <c r="Q15" s="403">
        <v>24</v>
      </c>
      <c r="R15" s="403">
        <v>41</v>
      </c>
      <c r="S15" s="403">
        <v>37</v>
      </c>
      <c r="T15" s="402"/>
      <c r="U15" s="402"/>
      <c r="V15" s="402"/>
      <c r="W15" s="402"/>
      <c r="X15" s="402"/>
      <c r="Y15" s="402"/>
      <c r="Z15" s="403"/>
      <c r="AA15" s="403"/>
      <c r="AB15" s="403"/>
      <c r="AC15" s="404">
        <f t="shared" si="4"/>
        <v>78</v>
      </c>
      <c r="AD15" s="405">
        <f t="shared" si="5"/>
        <v>102</v>
      </c>
      <c r="AE15" s="406">
        <f t="shared" si="6"/>
        <v>1.2777777777777777</v>
      </c>
      <c r="AF15" s="407">
        <f t="shared" si="7"/>
        <v>0.30769230769230771</v>
      </c>
    </row>
    <row r="16" spans="1:32" ht="15" thickBot="1" x14ac:dyDescent="0.35">
      <c r="A16" s="397" t="s">
        <v>4</v>
      </c>
      <c r="B16" s="237">
        <v>1316926</v>
      </c>
      <c r="C16" s="238">
        <v>1565331</v>
      </c>
      <c r="D16" s="239">
        <f t="shared" si="0"/>
        <v>0.18862487337936984</v>
      </c>
      <c r="E16" s="361">
        <f t="shared" ref="E16:AB16" si="8">SUM(E8:E9)</f>
        <v>128259</v>
      </c>
      <c r="F16" s="361">
        <f t="shared" si="8"/>
        <v>130327</v>
      </c>
      <c r="G16" s="361">
        <f t="shared" si="8"/>
        <v>168181</v>
      </c>
      <c r="H16" s="361">
        <f t="shared" si="8"/>
        <v>125664</v>
      </c>
      <c r="I16" s="361">
        <f t="shared" si="8"/>
        <v>149336</v>
      </c>
      <c r="J16" s="361">
        <f t="shared" si="8"/>
        <v>139052</v>
      </c>
      <c r="K16" s="361">
        <f t="shared" si="8"/>
        <v>119139</v>
      </c>
      <c r="L16" s="361">
        <f t="shared" si="8"/>
        <v>79742</v>
      </c>
      <c r="M16" s="361">
        <f t="shared" si="8"/>
        <v>136243</v>
      </c>
      <c r="N16" s="361">
        <f t="shared" si="8"/>
        <v>139051</v>
      </c>
      <c r="O16" s="361">
        <f t="shared" si="8"/>
        <v>139226</v>
      </c>
      <c r="P16" s="361">
        <f t="shared" si="8"/>
        <v>111111</v>
      </c>
      <c r="Q16" s="362">
        <f>SUM(Q8:Q9)</f>
        <v>141918</v>
      </c>
      <c r="R16" s="362">
        <f t="shared" si="8"/>
        <v>147079</v>
      </c>
      <c r="S16" s="362">
        <f t="shared" si="8"/>
        <v>161979</v>
      </c>
      <c r="T16" s="361">
        <f t="shared" si="8"/>
        <v>0</v>
      </c>
      <c r="U16" s="361">
        <f t="shared" si="8"/>
        <v>0</v>
      </c>
      <c r="V16" s="361">
        <f t="shared" si="8"/>
        <v>0</v>
      </c>
      <c r="W16" s="361">
        <f t="shared" si="8"/>
        <v>0</v>
      </c>
      <c r="X16" s="361">
        <f t="shared" si="8"/>
        <v>0</v>
      </c>
      <c r="Y16" s="361">
        <f t="shared" si="8"/>
        <v>0</v>
      </c>
      <c r="Z16" s="362">
        <f t="shared" si="8"/>
        <v>0</v>
      </c>
      <c r="AA16" s="362">
        <f t="shared" si="8"/>
        <v>0</v>
      </c>
      <c r="AB16" s="362">
        <f t="shared" si="8"/>
        <v>0</v>
      </c>
      <c r="AC16" s="170">
        <f t="shared" si="4"/>
        <v>426767</v>
      </c>
      <c r="AD16" s="174">
        <f t="shared" si="5"/>
        <v>450976</v>
      </c>
      <c r="AE16" s="106">
        <f t="shared" si="6"/>
        <v>-0.12547196175548958</v>
      </c>
      <c r="AF16" s="69">
        <f t="shared" si="7"/>
        <v>5.6726504158006591E-2</v>
      </c>
    </row>
    <row r="17" spans="1:31" ht="15" thickBot="1" x14ac:dyDescent="0.35">
      <c r="O17" s="62"/>
      <c r="V17" s="62"/>
      <c r="AE17" s="92"/>
    </row>
    <row r="18" spans="1:31" ht="29.4" thickBot="1" x14ac:dyDescent="0.35">
      <c r="A18" s="93" t="s">
        <v>46</v>
      </c>
      <c r="B18" s="60" t="str">
        <f>B7</f>
        <v>TOTALE 2022</v>
      </c>
      <c r="C18" s="10" t="str">
        <f>C7</f>
        <v>TOTALE 2023</v>
      </c>
      <c r="E18" s="96" t="str">
        <f t="shared" ref="E18:AD18" si="9">E7</f>
        <v>2023-01</v>
      </c>
      <c r="F18" s="30" t="str">
        <f t="shared" si="9"/>
        <v>2023-02</v>
      </c>
      <c r="G18" s="30" t="str">
        <f t="shared" si="9"/>
        <v>2023-03</v>
      </c>
      <c r="H18" s="30" t="str">
        <f t="shared" si="9"/>
        <v>2023-04</v>
      </c>
      <c r="I18" s="30" t="str">
        <f t="shared" si="9"/>
        <v>2023-05</v>
      </c>
      <c r="J18" s="30" t="str">
        <f t="shared" si="9"/>
        <v>2023-06</v>
      </c>
      <c r="K18" s="30" t="str">
        <f t="shared" si="9"/>
        <v>2023-07</v>
      </c>
      <c r="L18" s="30" t="str">
        <f t="shared" si="9"/>
        <v>2023-08</v>
      </c>
      <c r="M18" s="30" t="str">
        <f t="shared" si="9"/>
        <v>2023-09</v>
      </c>
      <c r="N18" s="30" t="str">
        <f t="shared" si="9"/>
        <v>2023-10</v>
      </c>
      <c r="O18" s="312" t="str">
        <f t="shared" si="9"/>
        <v>2023-11</v>
      </c>
      <c r="P18" s="30" t="str">
        <f t="shared" si="9"/>
        <v>2023-12</v>
      </c>
      <c r="Q18" s="30" t="str">
        <f t="shared" si="9"/>
        <v>2024-01</v>
      </c>
      <c r="R18" s="30" t="str">
        <f t="shared" si="9"/>
        <v>2024-02</v>
      </c>
      <c r="S18" s="30" t="str">
        <f t="shared" si="9"/>
        <v>2024-03</v>
      </c>
      <c r="T18" s="30" t="str">
        <f t="shared" si="9"/>
        <v>2024-04</v>
      </c>
      <c r="U18" s="30" t="str">
        <f t="shared" si="9"/>
        <v>2024-05</v>
      </c>
      <c r="V18" s="312" t="str">
        <f t="shared" si="9"/>
        <v>2024-06</v>
      </c>
      <c r="W18" s="30" t="str">
        <f t="shared" si="9"/>
        <v>2024-07</v>
      </c>
      <c r="X18" s="30" t="str">
        <f t="shared" si="9"/>
        <v>2024-08</v>
      </c>
      <c r="Y18" s="30" t="str">
        <f t="shared" si="9"/>
        <v>2024-09</v>
      </c>
      <c r="Z18" s="30" t="str">
        <f t="shared" si="9"/>
        <v>2024-10</v>
      </c>
      <c r="AA18" s="30" t="str">
        <f t="shared" si="9"/>
        <v>2024-11</v>
      </c>
      <c r="AB18" s="30" t="str">
        <f t="shared" si="9"/>
        <v>2024-12</v>
      </c>
      <c r="AC18" s="90" t="str">
        <f t="shared" si="9"/>
        <v>Gen-Mar 2023</v>
      </c>
      <c r="AD18" s="172" t="str">
        <f t="shared" si="9"/>
        <v>Gen-Mar 2024</v>
      </c>
    </row>
    <row r="19" spans="1:31" x14ac:dyDescent="0.3">
      <c r="A19" s="41" t="s">
        <v>10</v>
      </c>
      <c r="B19" s="259">
        <f>B8/B$16*100</f>
        <v>56.699920876343846</v>
      </c>
      <c r="C19" s="260">
        <f>C8/C$16*100</f>
        <v>53.840944822532741</v>
      </c>
      <c r="E19" s="107">
        <f t="shared" ref="E19:AD19" si="10">E8/E$16*100</f>
        <v>60.122096694968775</v>
      </c>
      <c r="F19" s="105">
        <f t="shared" si="10"/>
        <v>52.722766579450152</v>
      </c>
      <c r="G19" s="105">
        <f t="shared" si="10"/>
        <v>48.799210374536955</v>
      </c>
      <c r="H19" s="105">
        <f t="shared" si="10"/>
        <v>46.6545709192768</v>
      </c>
      <c r="I19" s="105">
        <f t="shared" si="10"/>
        <v>52.135452938340386</v>
      </c>
      <c r="J19" s="105">
        <f t="shared" si="10"/>
        <v>52.78528895664931</v>
      </c>
      <c r="K19" s="105">
        <f t="shared" si="10"/>
        <v>54.954297081560199</v>
      </c>
      <c r="L19" s="105">
        <f t="shared" si="10"/>
        <v>57.218278949612497</v>
      </c>
      <c r="M19" s="105">
        <f t="shared" si="10"/>
        <v>57.6367226206117</v>
      </c>
      <c r="N19" s="105">
        <f t="shared" si="10"/>
        <v>57.13515185075979</v>
      </c>
      <c r="O19" s="105">
        <f t="shared" si="10"/>
        <v>54.374901239710972</v>
      </c>
      <c r="P19" s="105">
        <f t="shared" si="10"/>
        <v>54.210654210654205</v>
      </c>
      <c r="Q19" s="313">
        <f t="shared" si="10"/>
        <v>59.745768683324172</v>
      </c>
      <c r="R19" s="313">
        <f t="shared" si="10"/>
        <v>55.236301579423305</v>
      </c>
      <c r="S19" s="313">
        <f t="shared" si="10"/>
        <v>48.070428882756403</v>
      </c>
      <c r="T19" s="105" t="e">
        <f t="shared" si="10"/>
        <v>#DIV/0!</v>
      </c>
      <c r="U19" s="105" t="e">
        <f t="shared" si="10"/>
        <v>#DIV/0!</v>
      </c>
      <c r="V19" s="313" t="e">
        <f t="shared" si="10"/>
        <v>#DIV/0!</v>
      </c>
      <c r="W19" s="105" t="e">
        <f t="shared" si="10"/>
        <v>#DIV/0!</v>
      </c>
      <c r="X19" s="105" t="e">
        <f t="shared" si="10"/>
        <v>#DIV/0!</v>
      </c>
      <c r="Y19" s="105" t="e">
        <f t="shared" si="10"/>
        <v>#DIV/0!</v>
      </c>
      <c r="Z19" s="313" t="e">
        <f t="shared" si="10"/>
        <v>#DIV/0!</v>
      </c>
      <c r="AA19" s="313" t="e">
        <f t="shared" si="10"/>
        <v>#DIV/0!</v>
      </c>
      <c r="AB19" s="105" t="e">
        <f t="shared" si="10"/>
        <v>#DIV/0!</v>
      </c>
      <c r="AC19" s="277">
        <f t="shared" si="10"/>
        <v>53.400333202895254</v>
      </c>
      <c r="AD19" s="260">
        <f t="shared" si="10"/>
        <v>54.081591925069183</v>
      </c>
    </row>
    <row r="20" spans="1:31" x14ac:dyDescent="0.3">
      <c r="A20" s="42" t="s">
        <v>43</v>
      </c>
      <c r="B20" s="246">
        <f t="shared" ref="B20:C20" si="11">B9/B$16*100</f>
        <v>43.300079123656147</v>
      </c>
      <c r="C20" s="225">
        <f t="shared" si="11"/>
        <v>46.159055177467259</v>
      </c>
      <c r="E20" s="107">
        <f t="shared" ref="E20:AD20" si="12">E9/E$16*100</f>
        <v>39.877903305031225</v>
      </c>
      <c r="F20" s="105">
        <f t="shared" si="12"/>
        <v>47.277233420549848</v>
      </c>
      <c r="G20" s="105">
        <f t="shared" si="12"/>
        <v>51.200789625463038</v>
      </c>
      <c r="H20" s="105">
        <f t="shared" si="12"/>
        <v>53.345429080723193</v>
      </c>
      <c r="I20" s="105">
        <f t="shared" si="12"/>
        <v>47.864547061659614</v>
      </c>
      <c r="J20" s="105">
        <f t="shared" si="12"/>
        <v>47.21471104335069</v>
      </c>
      <c r="K20" s="105">
        <f t="shared" si="12"/>
        <v>45.045702918439808</v>
      </c>
      <c r="L20" s="105">
        <f t="shared" si="12"/>
        <v>42.781721050387503</v>
      </c>
      <c r="M20" s="105">
        <f t="shared" si="12"/>
        <v>42.3632773793883</v>
      </c>
      <c r="N20" s="105">
        <f t="shared" si="12"/>
        <v>42.86484814924021</v>
      </c>
      <c r="O20" s="105">
        <f t="shared" si="12"/>
        <v>45.625098760289028</v>
      </c>
      <c r="P20" s="105">
        <f t="shared" si="12"/>
        <v>45.789345789345788</v>
      </c>
      <c r="Q20" s="313">
        <f t="shared" si="12"/>
        <v>40.254231316675828</v>
      </c>
      <c r="R20" s="313">
        <f t="shared" si="12"/>
        <v>44.763698420576695</v>
      </c>
      <c r="S20" s="313">
        <f t="shared" si="12"/>
        <v>51.92957111724359</v>
      </c>
      <c r="T20" s="105" t="e">
        <f t="shared" si="12"/>
        <v>#DIV/0!</v>
      </c>
      <c r="U20" s="105" t="e">
        <f t="shared" si="12"/>
        <v>#DIV/0!</v>
      </c>
      <c r="V20" s="313" t="e">
        <f t="shared" si="12"/>
        <v>#DIV/0!</v>
      </c>
      <c r="W20" s="105" t="e">
        <f t="shared" si="12"/>
        <v>#DIV/0!</v>
      </c>
      <c r="X20" s="105" t="e">
        <f t="shared" si="12"/>
        <v>#DIV/0!</v>
      </c>
      <c r="Y20" s="105" t="e">
        <f t="shared" si="12"/>
        <v>#DIV/0!</v>
      </c>
      <c r="Z20" s="313" t="e">
        <f t="shared" si="12"/>
        <v>#DIV/0!</v>
      </c>
      <c r="AA20" s="313" t="e">
        <f t="shared" si="12"/>
        <v>#DIV/0!</v>
      </c>
      <c r="AB20" s="105" t="e">
        <f t="shared" si="12"/>
        <v>#DIV/0!</v>
      </c>
      <c r="AC20" s="278">
        <f t="shared" si="12"/>
        <v>46.599666797104746</v>
      </c>
      <c r="AD20" s="225">
        <f t="shared" si="12"/>
        <v>45.918408074930817</v>
      </c>
    </row>
    <row r="21" spans="1:31" x14ac:dyDescent="0.3">
      <c r="A21" s="65" t="s">
        <v>68</v>
      </c>
      <c r="B21" s="246">
        <f t="shared" ref="B21:C21" si="13">B10/B$16*100</f>
        <v>2.0386870636618917</v>
      </c>
      <c r="C21" s="225">
        <f t="shared" si="13"/>
        <v>2.0907399137945903</v>
      </c>
      <c r="E21" s="107">
        <f t="shared" ref="E21:AD21" si="14">E10/E$16*100</f>
        <v>1.8041618911733288</v>
      </c>
      <c r="F21" s="105">
        <f t="shared" si="14"/>
        <v>2.0555986096511081</v>
      </c>
      <c r="G21" s="105">
        <f t="shared" si="14"/>
        <v>2.0460099535619363</v>
      </c>
      <c r="H21" s="105">
        <f t="shared" si="14"/>
        <v>1.7292144130379425</v>
      </c>
      <c r="I21" s="105">
        <f t="shared" si="14"/>
        <v>1.8046552740129642</v>
      </c>
      <c r="J21" s="105">
        <f t="shared" si="14"/>
        <v>1.8230589995109743</v>
      </c>
      <c r="K21" s="105">
        <f t="shared" si="14"/>
        <v>1.8650483888567135</v>
      </c>
      <c r="L21" s="105">
        <f t="shared" si="14"/>
        <v>2.5432018258884903</v>
      </c>
      <c r="M21" s="105">
        <f t="shared" si="14"/>
        <v>1.9912949656129122</v>
      </c>
      <c r="N21" s="105">
        <f t="shared" si="14"/>
        <v>2.1193662756830229</v>
      </c>
      <c r="O21" s="105">
        <f t="shared" si="14"/>
        <v>2.7164466407136598</v>
      </c>
      <c r="P21" s="105">
        <f t="shared" si="14"/>
        <v>2.8782028782028783</v>
      </c>
      <c r="Q21" s="313">
        <f t="shared" si="14"/>
        <v>1.7813103341366141</v>
      </c>
      <c r="R21" s="313">
        <f t="shared" si="14"/>
        <v>2.1899795348078244</v>
      </c>
      <c r="S21" s="313">
        <f t="shared" si="14"/>
        <v>1.865056581408701</v>
      </c>
      <c r="T21" s="105" t="e">
        <f t="shared" si="14"/>
        <v>#DIV/0!</v>
      </c>
      <c r="U21" s="105" t="e">
        <f t="shared" si="14"/>
        <v>#DIV/0!</v>
      </c>
      <c r="V21" s="313" t="e">
        <f t="shared" si="14"/>
        <v>#DIV/0!</v>
      </c>
      <c r="W21" s="105" t="e">
        <f t="shared" si="14"/>
        <v>#DIV/0!</v>
      </c>
      <c r="X21" s="105" t="e">
        <f t="shared" si="14"/>
        <v>#DIV/0!</v>
      </c>
      <c r="Y21" s="105" t="e">
        <f t="shared" si="14"/>
        <v>#DIV/0!</v>
      </c>
      <c r="Z21" s="313" t="e">
        <f t="shared" si="14"/>
        <v>#DIV/0!</v>
      </c>
      <c r="AA21" s="313" t="e">
        <f t="shared" si="14"/>
        <v>#DIV/0!</v>
      </c>
      <c r="AB21" s="105" t="e">
        <f t="shared" si="14"/>
        <v>#DIV/0!</v>
      </c>
      <c r="AC21" s="278">
        <f t="shared" si="14"/>
        <v>1.9762540215152531</v>
      </c>
      <c r="AD21" s="225">
        <f t="shared" si="14"/>
        <v>1.9446711133186689</v>
      </c>
    </row>
    <row r="22" spans="1:31" x14ac:dyDescent="0.3">
      <c r="A22" s="65" t="s">
        <v>69</v>
      </c>
      <c r="B22" s="246">
        <f t="shared" ref="B22:C22" si="15">B11/B$16*100</f>
        <v>11.335261054911209</v>
      </c>
      <c r="C22" s="225">
        <f t="shared" si="15"/>
        <v>12.859644381923058</v>
      </c>
      <c r="E22" s="107">
        <f t="shared" ref="E22:AD22" si="16">E11/E$16*100</f>
        <v>12.042819607201054</v>
      </c>
      <c r="F22" s="105">
        <f t="shared" si="16"/>
        <v>11.085960698857489</v>
      </c>
      <c r="G22" s="105">
        <f t="shared" si="16"/>
        <v>11.315784779493523</v>
      </c>
      <c r="H22" s="105">
        <f t="shared" si="16"/>
        <v>11.380347593582888</v>
      </c>
      <c r="I22" s="105">
        <f t="shared" si="16"/>
        <v>11.028151283012804</v>
      </c>
      <c r="J22" s="105">
        <f t="shared" si="16"/>
        <v>10.841987170267238</v>
      </c>
      <c r="K22" s="105">
        <f t="shared" si="16"/>
        <v>14.394111080334735</v>
      </c>
      <c r="L22" s="105">
        <f t="shared" si="16"/>
        <v>15.763336761054401</v>
      </c>
      <c r="M22" s="105">
        <f t="shared" si="16"/>
        <v>15.349779438209671</v>
      </c>
      <c r="N22" s="105">
        <f t="shared" si="16"/>
        <v>14.558687100416396</v>
      </c>
      <c r="O22" s="105">
        <f t="shared" si="16"/>
        <v>13.914067774697255</v>
      </c>
      <c r="P22" s="105">
        <f t="shared" si="16"/>
        <v>14.649314649314649</v>
      </c>
      <c r="Q22" s="313">
        <f t="shared" si="16"/>
        <v>10.789329049169238</v>
      </c>
      <c r="R22" s="313">
        <f t="shared" si="16"/>
        <v>11.801140883470788</v>
      </c>
      <c r="S22" s="313">
        <f t="shared" si="16"/>
        <v>13.568425536643639</v>
      </c>
      <c r="T22" s="105" t="e">
        <f t="shared" si="16"/>
        <v>#DIV/0!</v>
      </c>
      <c r="U22" s="105" t="e">
        <f t="shared" si="16"/>
        <v>#DIV/0!</v>
      </c>
      <c r="V22" s="313" t="e">
        <f t="shared" si="16"/>
        <v>#DIV/0!</v>
      </c>
      <c r="W22" s="105" t="e">
        <f t="shared" si="16"/>
        <v>#DIV/0!</v>
      </c>
      <c r="X22" s="105" t="e">
        <f t="shared" si="16"/>
        <v>#DIV/0!</v>
      </c>
      <c r="Y22" s="105" t="e">
        <f t="shared" si="16"/>
        <v>#DIV/0!</v>
      </c>
      <c r="Z22" s="313" t="e">
        <f t="shared" si="16"/>
        <v>#DIV/0!</v>
      </c>
      <c r="AA22" s="313" t="e">
        <f t="shared" si="16"/>
        <v>#DIV/0!</v>
      </c>
      <c r="AB22" s="105" t="e">
        <f t="shared" si="16"/>
        <v>#DIV/0!</v>
      </c>
      <c r="AC22" s="278">
        <f t="shared" si="16"/>
        <v>11.464101019994517</v>
      </c>
      <c r="AD22" s="225">
        <f t="shared" si="16"/>
        <v>12.117496274746328</v>
      </c>
    </row>
    <row r="23" spans="1:31" x14ac:dyDescent="0.3">
      <c r="A23" s="65" t="s">
        <v>70</v>
      </c>
      <c r="B23" s="246">
        <f t="shared" ref="B23:C23" si="17">B12/B$16*100</f>
        <v>1.9616136366052459</v>
      </c>
      <c r="C23" s="225">
        <f t="shared" si="17"/>
        <v>1.9719152051546927</v>
      </c>
      <c r="E23" s="107">
        <f t="shared" ref="E23:AD23" si="18">E12/E$16*100</f>
        <v>1.82521304547829</v>
      </c>
      <c r="F23" s="105">
        <f t="shared" si="18"/>
        <v>2.0302776861279703</v>
      </c>
      <c r="G23" s="105">
        <f t="shared" si="18"/>
        <v>1.9342256259625046</v>
      </c>
      <c r="H23" s="105">
        <f t="shared" si="18"/>
        <v>1.8048128342245988</v>
      </c>
      <c r="I23" s="105">
        <f t="shared" si="18"/>
        <v>1.8126908448063428</v>
      </c>
      <c r="J23" s="105">
        <f t="shared" si="18"/>
        <v>1.8863446768115526</v>
      </c>
      <c r="K23" s="105">
        <f t="shared" si="18"/>
        <v>1.9011406844106464</v>
      </c>
      <c r="L23" s="105">
        <f t="shared" si="18"/>
        <v>1.9776278498156556</v>
      </c>
      <c r="M23" s="105">
        <f t="shared" si="18"/>
        <v>1.9714774337030159</v>
      </c>
      <c r="N23" s="105">
        <f t="shared" si="18"/>
        <v>2.0769358005336169</v>
      </c>
      <c r="O23" s="105">
        <f t="shared" si="18"/>
        <v>2.0506227285133525</v>
      </c>
      <c r="P23" s="105">
        <f t="shared" si="18"/>
        <v>2.482202482202482</v>
      </c>
      <c r="Q23" s="313">
        <f t="shared" si="18"/>
        <v>1.6749108640200678</v>
      </c>
      <c r="R23" s="313">
        <f t="shared" si="18"/>
        <v>1.7997130793655109</v>
      </c>
      <c r="S23" s="313">
        <f t="shared" si="18"/>
        <v>1.7983812716463246</v>
      </c>
      <c r="T23" s="105" t="e">
        <f t="shared" si="18"/>
        <v>#DIV/0!</v>
      </c>
      <c r="U23" s="105" t="e">
        <f t="shared" si="18"/>
        <v>#DIV/0!</v>
      </c>
      <c r="V23" s="313" t="e">
        <f t="shared" si="18"/>
        <v>#DIV/0!</v>
      </c>
      <c r="W23" s="105" t="e">
        <f t="shared" si="18"/>
        <v>#DIV/0!</v>
      </c>
      <c r="X23" s="105" t="e">
        <f t="shared" si="18"/>
        <v>#DIV/0!</v>
      </c>
      <c r="Y23" s="105" t="e">
        <f t="shared" si="18"/>
        <v>#DIV/0!</v>
      </c>
      <c r="Z23" s="313" t="e">
        <f t="shared" si="18"/>
        <v>#DIV/0!</v>
      </c>
      <c r="AA23" s="313" t="e">
        <f t="shared" si="18"/>
        <v>#DIV/0!</v>
      </c>
      <c r="AB23" s="105" t="e">
        <f t="shared" si="18"/>
        <v>#DIV/0!</v>
      </c>
      <c r="AC23" s="278">
        <f t="shared" si="18"/>
        <v>1.9307959612622345</v>
      </c>
      <c r="AD23" s="225">
        <f t="shared" si="18"/>
        <v>1.7599606187468957</v>
      </c>
    </row>
    <row r="24" spans="1:31" x14ac:dyDescent="0.3">
      <c r="A24" s="65" t="s">
        <v>71</v>
      </c>
      <c r="B24" s="246">
        <f t="shared" ref="B24:C24" si="19">B13/B$16*100</f>
        <v>27.705277289688258</v>
      </c>
      <c r="C24" s="225">
        <f t="shared" si="19"/>
        <v>28.931836142004467</v>
      </c>
      <c r="E24" s="107">
        <f t="shared" ref="E24:AD24" si="20">E13/E$16*100</f>
        <v>23.906314566619109</v>
      </c>
      <c r="F24" s="105">
        <f t="shared" si="20"/>
        <v>31.78159552510224</v>
      </c>
      <c r="G24" s="105">
        <f t="shared" si="20"/>
        <v>35.602713742931726</v>
      </c>
      <c r="H24" s="105">
        <f t="shared" si="20"/>
        <v>38.109562006620827</v>
      </c>
      <c r="I24" s="105">
        <f t="shared" si="20"/>
        <v>32.890930519097871</v>
      </c>
      <c r="J24" s="105">
        <f t="shared" si="20"/>
        <v>32.426718062307621</v>
      </c>
      <c r="K24" s="105">
        <f t="shared" si="20"/>
        <v>26.600861178959029</v>
      </c>
      <c r="L24" s="105">
        <f t="shared" si="20"/>
        <v>22.260540242281358</v>
      </c>
      <c r="M24" s="105">
        <f t="shared" si="20"/>
        <v>22.752728580550926</v>
      </c>
      <c r="N24" s="105">
        <f t="shared" si="20"/>
        <v>23.80133907702929</v>
      </c>
      <c r="O24" s="105">
        <f t="shared" si="20"/>
        <v>26.602071452171288</v>
      </c>
      <c r="P24" s="105">
        <f t="shared" si="20"/>
        <v>25.422325422325422</v>
      </c>
      <c r="Q24" s="313">
        <f t="shared" si="20"/>
        <v>25.627475020786651</v>
      </c>
      <c r="R24" s="313">
        <f t="shared" si="20"/>
        <v>28.658068113054892</v>
      </c>
      <c r="S24" s="313">
        <f t="shared" si="20"/>
        <v>34.45014477185314</v>
      </c>
      <c r="T24" s="105" t="e">
        <f t="shared" si="20"/>
        <v>#DIV/0!</v>
      </c>
      <c r="U24" s="105" t="e">
        <f t="shared" si="20"/>
        <v>#DIV/0!</v>
      </c>
      <c r="V24" s="105" t="e">
        <f t="shared" si="20"/>
        <v>#DIV/0!</v>
      </c>
      <c r="W24" s="105" t="e">
        <f t="shared" si="20"/>
        <v>#DIV/0!</v>
      </c>
      <c r="X24" s="105" t="e">
        <f t="shared" si="20"/>
        <v>#DIV/0!</v>
      </c>
      <c r="Y24" s="105" t="e">
        <f t="shared" si="20"/>
        <v>#DIV/0!</v>
      </c>
      <c r="Z24" s="313" t="e">
        <f t="shared" si="20"/>
        <v>#DIV/0!</v>
      </c>
      <c r="AA24" s="313" t="e">
        <f t="shared" si="20"/>
        <v>#DIV/0!</v>
      </c>
      <c r="AB24" s="105" t="e">
        <f t="shared" si="20"/>
        <v>#DIV/0!</v>
      </c>
      <c r="AC24" s="278">
        <f t="shared" si="20"/>
        <v>30.920619448082913</v>
      </c>
      <c r="AD24" s="225">
        <f t="shared" si="20"/>
        <v>29.78473355566593</v>
      </c>
    </row>
    <row r="25" spans="1:31" x14ac:dyDescent="0.3">
      <c r="A25" s="65" t="s">
        <v>72</v>
      </c>
      <c r="B25" s="246">
        <f t="shared" ref="B25:C25" si="21">B14/B$16*100</f>
        <v>0.23015719941743121</v>
      </c>
      <c r="C25" s="225">
        <f t="shared" si="21"/>
        <v>0.2832627731770469</v>
      </c>
      <c r="E25" s="107">
        <f t="shared" ref="E25:AD25" si="22">E14/E$16*100</f>
        <v>0.28302107454447639</v>
      </c>
      <c r="F25" s="105">
        <f t="shared" si="22"/>
        <v>0.29387617301096475</v>
      </c>
      <c r="G25" s="105">
        <f t="shared" si="22"/>
        <v>0.29135276874319926</v>
      </c>
      <c r="H25" s="105">
        <f t="shared" si="22"/>
        <v>0.30716832187420423</v>
      </c>
      <c r="I25" s="105">
        <f t="shared" si="22"/>
        <v>0.31807467723790644</v>
      </c>
      <c r="J25" s="105">
        <f t="shared" si="22"/>
        <v>0.22581480309524496</v>
      </c>
      <c r="K25" s="105">
        <f t="shared" si="22"/>
        <v>0.25600349171975595</v>
      </c>
      <c r="L25" s="105">
        <f t="shared" si="22"/>
        <v>0.20440921973364098</v>
      </c>
      <c r="M25" s="105">
        <f t="shared" si="22"/>
        <v>0.2620318108086287</v>
      </c>
      <c r="N25" s="105">
        <f t="shared" si="22"/>
        <v>0.30204745021610774</v>
      </c>
      <c r="O25" s="105">
        <f t="shared" si="22"/>
        <v>0.31100512835246291</v>
      </c>
      <c r="P25" s="105">
        <f t="shared" si="22"/>
        <v>0.31050031050031052</v>
      </c>
      <c r="Q25" s="313">
        <f t="shared" si="22"/>
        <v>0.36429487450499581</v>
      </c>
      <c r="R25" s="313">
        <f t="shared" si="22"/>
        <v>0.28692063448894811</v>
      </c>
      <c r="S25" s="313">
        <f t="shared" si="22"/>
        <v>0.22472048845838041</v>
      </c>
      <c r="T25" s="105" t="e">
        <f t="shared" si="22"/>
        <v>#DIV/0!</v>
      </c>
      <c r="U25" s="105" t="e">
        <f t="shared" si="22"/>
        <v>#DIV/0!</v>
      </c>
      <c r="V25" s="105" t="e">
        <f t="shared" si="22"/>
        <v>#DIV/0!</v>
      </c>
      <c r="W25" s="105" t="e">
        <f t="shared" si="22"/>
        <v>#DIV/0!</v>
      </c>
      <c r="X25" s="105" t="e">
        <f t="shared" si="22"/>
        <v>#DIV/0!</v>
      </c>
      <c r="Y25" s="105" t="e">
        <f t="shared" si="22"/>
        <v>#DIV/0!</v>
      </c>
      <c r="Z25" s="313" t="e">
        <f t="shared" si="22"/>
        <v>#DIV/0!</v>
      </c>
      <c r="AA25" s="313" t="e">
        <f t="shared" si="22"/>
        <v>#DIV/0!</v>
      </c>
      <c r="AB25" s="105" t="e">
        <f t="shared" si="22"/>
        <v>#DIV/0!</v>
      </c>
      <c r="AC25" s="278">
        <f t="shared" si="22"/>
        <v>0.28961939418933513</v>
      </c>
      <c r="AD25" s="225">
        <f t="shared" si="22"/>
        <v>0.28892890087277368</v>
      </c>
    </row>
    <row r="26" spans="1:31" ht="15" thickBot="1" x14ac:dyDescent="0.35">
      <c r="A26" s="398" t="s">
        <v>73</v>
      </c>
      <c r="B26" s="408">
        <f t="shared" ref="B26:C26" si="23">B15/B$16*100</f>
        <v>2.9082879372113544E-2</v>
      </c>
      <c r="C26" s="409">
        <f t="shared" si="23"/>
        <v>2.1656761413400744E-2</v>
      </c>
      <c r="E26" s="410">
        <f t="shared" ref="E26:AD26" si="24">E15/E$16*100</f>
        <v>1.6373120014969711E-2</v>
      </c>
      <c r="F26" s="411">
        <f t="shared" si="24"/>
        <v>2.9924727800072128E-2</v>
      </c>
      <c r="G26" s="411">
        <f t="shared" si="24"/>
        <v>1.0702754770158342E-2</v>
      </c>
      <c r="H26" s="411">
        <f t="shared" si="24"/>
        <v>1.4323911382734913E-2</v>
      </c>
      <c r="I26" s="411">
        <f t="shared" si="24"/>
        <v>1.0044463491723362E-2</v>
      </c>
      <c r="J26" s="411">
        <f t="shared" si="24"/>
        <v>1.0787331358053102E-2</v>
      </c>
      <c r="K26" s="411">
        <f t="shared" si="24"/>
        <v>2.853809415892361E-2</v>
      </c>
      <c r="L26" s="411">
        <f t="shared" si="24"/>
        <v>3.2605151613955004E-2</v>
      </c>
      <c r="M26" s="411">
        <f t="shared" si="24"/>
        <v>3.5965150503145117E-2</v>
      </c>
      <c r="N26" s="411">
        <f t="shared" si="24"/>
        <v>6.472445361773738E-3</v>
      </c>
      <c r="O26" s="411">
        <f t="shared" si="24"/>
        <v>3.0885035841006707E-2</v>
      </c>
      <c r="P26" s="411">
        <f t="shared" si="24"/>
        <v>4.6800046800046805E-2</v>
      </c>
      <c r="Q26" s="412">
        <f t="shared" si="24"/>
        <v>1.6911174058258992E-2</v>
      </c>
      <c r="R26" s="412">
        <f t="shared" si="24"/>
        <v>2.7876175388736664E-2</v>
      </c>
      <c r="S26" s="412">
        <f t="shared" si="24"/>
        <v>2.2842467233406799E-2</v>
      </c>
      <c r="T26" s="411" t="e">
        <f t="shared" si="24"/>
        <v>#DIV/0!</v>
      </c>
      <c r="U26" s="411" t="e">
        <f t="shared" si="24"/>
        <v>#DIV/0!</v>
      </c>
      <c r="V26" s="411" t="e">
        <f t="shared" si="24"/>
        <v>#DIV/0!</v>
      </c>
      <c r="W26" s="411" t="e">
        <f t="shared" si="24"/>
        <v>#DIV/0!</v>
      </c>
      <c r="X26" s="411" t="e">
        <f t="shared" si="24"/>
        <v>#DIV/0!</v>
      </c>
      <c r="Y26" s="411" t="e">
        <f t="shared" si="24"/>
        <v>#DIV/0!</v>
      </c>
      <c r="Z26" s="412" t="e">
        <f t="shared" si="24"/>
        <v>#DIV/0!</v>
      </c>
      <c r="AA26" s="412" t="e">
        <f t="shared" si="24"/>
        <v>#DIV/0!</v>
      </c>
      <c r="AB26" s="411" t="e">
        <f t="shared" si="24"/>
        <v>#DIV/0!</v>
      </c>
      <c r="AC26" s="413">
        <f t="shared" si="24"/>
        <v>1.8276952060492027E-2</v>
      </c>
      <c r="AD26" s="409">
        <f t="shared" si="24"/>
        <v>2.2617611580217131E-2</v>
      </c>
    </row>
    <row r="27" spans="1:31" ht="15" thickBot="1" x14ac:dyDescent="0.35">
      <c r="A27" s="397" t="s">
        <v>4</v>
      </c>
      <c r="B27" s="258">
        <f t="shared" ref="B27:C27" si="25">B16/B$16*100</f>
        <v>100</v>
      </c>
      <c r="C27" s="175">
        <f t="shared" si="25"/>
        <v>100</v>
      </c>
      <c r="D27" s="396"/>
      <c r="E27" s="377">
        <f t="shared" ref="E27:AD27" si="26">E16/E$16*100</f>
        <v>100</v>
      </c>
      <c r="F27" s="378">
        <f t="shared" si="26"/>
        <v>100</v>
      </c>
      <c r="G27" s="378">
        <f t="shared" si="26"/>
        <v>100</v>
      </c>
      <c r="H27" s="378">
        <f t="shared" si="26"/>
        <v>100</v>
      </c>
      <c r="I27" s="378">
        <f t="shared" si="26"/>
        <v>100</v>
      </c>
      <c r="J27" s="378">
        <f t="shared" si="26"/>
        <v>100</v>
      </c>
      <c r="K27" s="378">
        <f t="shared" si="26"/>
        <v>100</v>
      </c>
      <c r="L27" s="378">
        <f t="shared" si="26"/>
        <v>100</v>
      </c>
      <c r="M27" s="378">
        <f t="shared" si="26"/>
        <v>100</v>
      </c>
      <c r="N27" s="378">
        <f t="shared" si="26"/>
        <v>100</v>
      </c>
      <c r="O27" s="378">
        <f t="shared" si="26"/>
        <v>100</v>
      </c>
      <c r="P27" s="378">
        <f t="shared" si="26"/>
        <v>100</v>
      </c>
      <c r="Q27" s="379">
        <f t="shared" si="26"/>
        <v>100</v>
      </c>
      <c r="R27" s="379">
        <f t="shared" si="26"/>
        <v>100</v>
      </c>
      <c r="S27" s="379">
        <f t="shared" si="26"/>
        <v>100</v>
      </c>
      <c r="T27" s="378" t="e">
        <f t="shared" si="26"/>
        <v>#DIV/0!</v>
      </c>
      <c r="U27" s="378" t="e">
        <f t="shared" si="26"/>
        <v>#DIV/0!</v>
      </c>
      <c r="V27" s="378" t="e">
        <f t="shared" si="26"/>
        <v>#DIV/0!</v>
      </c>
      <c r="W27" s="378" t="e">
        <f t="shared" si="26"/>
        <v>#DIV/0!</v>
      </c>
      <c r="X27" s="378" t="e">
        <f t="shared" si="26"/>
        <v>#DIV/0!</v>
      </c>
      <c r="Y27" s="378" t="e">
        <f t="shared" si="26"/>
        <v>#DIV/0!</v>
      </c>
      <c r="Z27" s="379" t="e">
        <f t="shared" si="26"/>
        <v>#DIV/0!</v>
      </c>
      <c r="AA27" s="362" t="e">
        <f t="shared" si="26"/>
        <v>#DIV/0!</v>
      </c>
      <c r="AB27" s="361" t="e">
        <f t="shared" si="26"/>
        <v>#DIV/0!</v>
      </c>
      <c r="AC27" s="171">
        <f t="shared" si="26"/>
        <v>100</v>
      </c>
      <c r="AD27" s="175">
        <f t="shared" si="26"/>
        <v>100</v>
      </c>
    </row>
    <row r="30" spans="1:31" x14ac:dyDescent="0.3"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352"/>
      <c r="R30" s="352"/>
      <c r="S30" s="352"/>
      <c r="T30" s="68"/>
      <c r="U30" s="68"/>
      <c r="V30" s="68"/>
      <c r="W30" s="68"/>
    </row>
  </sheetData>
  <phoneticPr fontId="35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75" fitToWidth="2" orientation="landscape" r:id="rId1"/>
  <headerFooter>
    <oddHeader>&amp;R&amp;G</oddHeader>
    <oddFooter>&amp;L&amp;"Trebuchet MS,Grassetto"&amp;12&amp;K03+000ANFIA - Area Studi e Statistiche&amp;R&amp;"Trebuchet MS,Grassetto"&amp;12&amp;K03+000www.anfia.it</oddFooter>
  </headerFooter>
  <colBreaks count="1" manualBreakCount="1">
    <brk id="16" max="31" man="1"/>
  </colBreaks>
  <ignoredErrors>
    <ignoredError sqref="AC8:AD16" formulaRange="1"/>
    <ignoredError sqref="D16 D9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60"/>
  <sheetViews>
    <sheetView showGridLines="0" zoomScaleNormal="100" workbookViewId="0"/>
  </sheetViews>
  <sheetFormatPr defaultColWidth="8.88671875" defaultRowHeight="14.4" x14ac:dyDescent="0.3"/>
  <cols>
    <col min="1" max="1" width="26.5546875" style="72" bestFit="1" customWidth="1"/>
    <col min="2" max="2" width="10.5546875" style="72" customWidth="1"/>
    <col min="3" max="3" width="10.6640625" style="72" customWidth="1"/>
    <col min="4" max="4" width="7.33203125" style="72" customWidth="1"/>
    <col min="5" max="14" width="8" customWidth="1"/>
    <col min="15" max="16" width="8.6640625" bestFit="1" customWidth="1"/>
    <col min="17" max="17" width="8.33203125" style="62" customWidth="1"/>
    <col min="18" max="18" width="8.5546875" style="62" customWidth="1"/>
    <col min="19" max="19" width="9" style="62" customWidth="1"/>
    <col min="20" max="25" width="9" hidden="1" customWidth="1"/>
    <col min="26" max="27" width="9" style="62" hidden="1" customWidth="1"/>
    <col min="28" max="28" width="8.33203125" style="62" hidden="1" customWidth="1"/>
    <col min="29" max="30" width="10.44140625" style="72" customWidth="1"/>
    <col min="31" max="31" width="10" style="108" bestFit="1" customWidth="1"/>
    <col min="32" max="32" width="9.44140625" style="72" customWidth="1"/>
    <col min="33" max="16384" width="8.88671875" style="72"/>
  </cols>
  <sheetData>
    <row r="1" spans="1:33" x14ac:dyDescent="0.3">
      <c r="A1"/>
    </row>
    <row r="3" spans="1:33" ht="16.2" x14ac:dyDescent="0.35">
      <c r="A3" s="70"/>
      <c r="B3" s="71" t="s">
        <v>11</v>
      </c>
    </row>
    <row r="4" spans="1:33" x14ac:dyDescent="0.3">
      <c r="A4" s="73"/>
      <c r="B4" s="74" t="s">
        <v>74</v>
      </c>
    </row>
    <row r="5" spans="1:33" ht="15" x14ac:dyDescent="0.35">
      <c r="A5" s="73"/>
      <c r="B5" s="74" t="str">
        <f>'PC FUEL'!B5</f>
        <v>successive alla pubblicazione del comunicato stampa (Aggiornamento 02.04.2024)</v>
      </c>
      <c r="C5" s="75"/>
      <c r="D5" s="75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339"/>
      <c r="R5" s="339"/>
      <c r="S5" s="339"/>
      <c r="T5" s="6"/>
      <c r="U5" s="6"/>
      <c r="V5" s="6"/>
      <c r="W5" s="6"/>
      <c r="X5" s="6"/>
      <c r="Y5" s="6"/>
      <c r="Z5" s="339"/>
      <c r="AA5" s="339"/>
      <c r="AB5" s="339"/>
    </row>
    <row r="6" spans="1:33" ht="15" thickBot="1" x14ac:dyDescent="0.35">
      <c r="B6" s="76"/>
    </row>
    <row r="7" spans="1:33" ht="30" customHeight="1" thickBot="1" x14ac:dyDescent="0.35">
      <c r="A7" s="93" t="s">
        <v>45</v>
      </c>
      <c r="B7" s="291" t="s">
        <v>76</v>
      </c>
      <c r="C7" s="291" t="s">
        <v>91</v>
      </c>
      <c r="D7" s="292" t="s">
        <v>75</v>
      </c>
      <c r="E7" s="290" t="s">
        <v>77</v>
      </c>
      <c r="F7" s="290" t="s">
        <v>78</v>
      </c>
      <c r="G7" s="290" t="s">
        <v>79</v>
      </c>
      <c r="H7" s="290" t="s">
        <v>80</v>
      </c>
      <c r="I7" s="290" t="s">
        <v>81</v>
      </c>
      <c r="J7" s="290" t="s">
        <v>82</v>
      </c>
      <c r="K7" s="290" t="s">
        <v>83</v>
      </c>
      <c r="L7" s="290" t="s">
        <v>84</v>
      </c>
      <c r="M7" s="290" t="s">
        <v>85</v>
      </c>
      <c r="N7" s="290" t="s">
        <v>86</v>
      </c>
      <c r="O7" s="290" t="s">
        <v>87</v>
      </c>
      <c r="P7" s="290" t="s">
        <v>88</v>
      </c>
      <c r="Q7" s="290" t="s">
        <v>92</v>
      </c>
      <c r="R7" s="290" t="s">
        <v>93</v>
      </c>
      <c r="S7" s="290" t="s">
        <v>94</v>
      </c>
      <c r="T7" s="290" t="s">
        <v>95</v>
      </c>
      <c r="U7" s="290" t="s">
        <v>96</v>
      </c>
      <c r="V7" s="290" t="s">
        <v>97</v>
      </c>
      <c r="W7" s="290" t="s">
        <v>98</v>
      </c>
      <c r="X7" s="290" t="s">
        <v>99</v>
      </c>
      <c r="Y7" s="290" t="s">
        <v>100</v>
      </c>
      <c r="Z7" s="340" t="s">
        <v>101</v>
      </c>
      <c r="AA7" s="340" t="s">
        <v>102</v>
      </c>
      <c r="AB7" s="340" t="s">
        <v>103</v>
      </c>
      <c r="AC7" s="103" t="s">
        <v>107</v>
      </c>
      <c r="AD7" s="159" t="s">
        <v>108</v>
      </c>
      <c r="AE7" s="194" t="s">
        <v>109</v>
      </c>
      <c r="AF7" s="89" t="s">
        <v>104</v>
      </c>
    </row>
    <row r="8" spans="1:33" x14ac:dyDescent="0.3">
      <c r="A8" s="216" t="s">
        <v>16</v>
      </c>
      <c r="B8" s="217">
        <v>403127</v>
      </c>
      <c r="C8" s="218">
        <v>469953</v>
      </c>
      <c r="D8" s="219">
        <f>(C8-B8)/B8</f>
        <v>0.16576910006027878</v>
      </c>
      <c r="E8" s="308">
        <f t="shared" ref="E8:AB8" si="0">SUM(E9:E12)</f>
        <v>40379</v>
      </c>
      <c r="F8" s="308">
        <f t="shared" si="0"/>
        <v>39301</v>
      </c>
      <c r="G8" s="308">
        <f t="shared" si="0"/>
        <v>51848</v>
      </c>
      <c r="H8" s="308">
        <f t="shared" si="0"/>
        <v>35948</v>
      </c>
      <c r="I8" s="308">
        <f t="shared" si="0"/>
        <v>43549</v>
      </c>
      <c r="J8" s="308">
        <f t="shared" si="0"/>
        <v>40218</v>
      </c>
      <c r="K8" s="308">
        <f t="shared" si="0"/>
        <v>35572</v>
      </c>
      <c r="L8" s="308">
        <f t="shared" si="0"/>
        <v>22926</v>
      </c>
      <c r="M8" s="308">
        <f t="shared" si="0"/>
        <v>41502</v>
      </c>
      <c r="N8" s="308">
        <f t="shared" si="0"/>
        <v>42432</v>
      </c>
      <c r="O8" s="308">
        <f t="shared" si="0"/>
        <v>43273</v>
      </c>
      <c r="P8" s="308">
        <f t="shared" si="0"/>
        <v>33005</v>
      </c>
      <c r="Q8" s="300">
        <f>SUM(Q9:Q12)</f>
        <v>40818</v>
      </c>
      <c r="R8" s="300">
        <f t="shared" si="0"/>
        <v>41349</v>
      </c>
      <c r="S8" s="300">
        <f t="shared" si="0"/>
        <v>42984</v>
      </c>
      <c r="T8" s="308">
        <f t="shared" si="0"/>
        <v>0</v>
      </c>
      <c r="U8" s="308">
        <f t="shared" si="0"/>
        <v>0</v>
      </c>
      <c r="V8" s="308">
        <f t="shared" si="0"/>
        <v>0</v>
      </c>
      <c r="W8" s="308">
        <f t="shared" si="0"/>
        <v>0</v>
      </c>
      <c r="X8" s="308">
        <f t="shared" si="0"/>
        <v>0</v>
      </c>
      <c r="Y8" s="308">
        <f t="shared" si="0"/>
        <v>0</v>
      </c>
      <c r="Z8" s="300">
        <f t="shared" si="0"/>
        <v>0</v>
      </c>
      <c r="AA8" s="300">
        <f t="shared" si="0"/>
        <v>0</v>
      </c>
      <c r="AB8" s="300">
        <f t="shared" si="0"/>
        <v>0</v>
      </c>
      <c r="AC8" s="270">
        <f>SUM(E8:G8)</f>
        <v>131528</v>
      </c>
      <c r="AD8" s="271">
        <f>SUM(Q8:AB8)</f>
        <v>125151</v>
      </c>
      <c r="AE8" s="220">
        <f>S8/G8-1</f>
        <v>-0.17096127140873318</v>
      </c>
      <c r="AF8" s="276">
        <f>(AD8-AC8)/AC8</f>
        <v>-4.8483972994343406E-2</v>
      </c>
      <c r="AG8" s="80"/>
    </row>
    <row r="9" spans="1:33" x14ac:dyDescent="0.3">
      <c r="A9" s="222" t="s">
        <v>12</v>
      </c>
      <c r="B9" s="78">
        <v>73403</v>
      </c>
      <c r="C9" s="214">
        <v>40332</v>
      </c>
      <c r="D9" s="79">
        <f t="shared" ref="D9:D31" si="1">(C9-B9)/B9</f>
        <v>-0.45054016865795676</v>
      </c>
      <c r="E9" s="309">
        <v>6820</v>
      </c>
      <c r="F9" s="309">
        <v>8464</v>
      </c>
      <c r="G9" s="309">
        <v>13262</v>
      </c>
      <c r="H9" s="309">
        <v>3317</v>
      </c>
      <c r="I9" s="309">
        <v>2510</v>
      </c>
      <c r="J9" s="309">
        <v>2372</v>
      </c>
      <c r="K9" s="309">
        <v>886</v>
      </c>
      <c r="L9" s="309">
        <v>605</v>
      </c>
      <c r="M9" s="309">
        <v>719</v>
      </c>
      <c r="N9" s="309">
        <v>680</v>
      </c>
      <c r="O9" s="309">
        <v>390</v>
      </c>
      <c r="P9" s="309">
        <v>307</v>
      </c>
      <c r="Q9" s="301">
        <v>349</v>
      </c>
      <c r="R9" s="301">
        <v>419</v>
      </c>
      <c r="S9" s="301">
        <v>418</v>
      </c>
      <c r="T9" s="309"/>
      <c r="U9" s="309"/>
      <c r="V9" s="309"/>
      <c r="W9" s="309"/>
      <c r="X9" s="309"/>
      <c r="Y9" s="309"/>
      <c r="Z9" s="301"/>
      <c r="AA9" s="301"/>
      <c r="AB9" s="301"/>
      <c r="AC9" s="165">
        <f t="shared" ref="AC9:AC32" si="2">SUM(E9:G9)</f>
        <v>28546</v>
      </c>
      <c r="AD9" s="163">
        <f t="shared" ref="AD9:AD32" si="3">SUM(Q9:AB9)</f>
        <v>1186</v>
      </c>
      <c r="AE9" s="215">
        <f t="shared" ref="AE9:AE32" si="4">S9/G9-1</f>
        <v>-0.96848137535816614</v>
      </c>
      <c r="AF9" s="275">
        <f t="shared" ref="AF9:AF32" si="5">(AD9-AC9)/AC9</f>
        <v>-0.95845302319063963</v>
      </c>
      <c r="AG9" s="80"/>
    </row>
    <row r="10" spans="1:33" x14ac:dyDescent="0.3">
      <c r="A10" s="221" t="s">
        <v>13</v>
      </c>
      <c r="B10" s="81">
        <v>101309</v>
      </c>
      <c r="C10" s="82">
        <v>160777</v>
      </c>
      <c r="D10" s="83">
        <f t="shared" si="1"/>
        <v>0.58699621948691627</v>
      </c>
      <c r="E10" s="310">
        <v>9734</v>
      </c>
      <c r="F10" s="310">
        <v>8390</v>
      </c>
      <c r="G10" s="310">
        <v>11171</v>
      </c>
      <c r="H10" s="310">
        <v>13273</v>
      </c>
      <c r="I10" s="310">
        <v>15874</v>
      </c>
      <c r="J10" s="310">
        <v>14589</v>
      </c>
      <c r="K10" s="310">
        <v>13952</v>
      </c>
      <c r="L10" s="310">
        <v>9033</v>
      </c>
      <c r="M10" s="310">
        <v>16070</v>
      </c>
      <c r="N10" s="310">
        <v>17193</v>
      </c>
      <c r="O10" s="310">
        <v>18310</v>
      </c>
      <c r="P10" s="310">
        <v>13188</v>
      </c>
      <c r="Q10" s="302">
        <v>16096</v>
      </c>
      <c r="R10" s="302">
        <v>15683</v>
      </c>
      <c r="S10" s="302">
        <v>16290</v>
      </c>
      <c r="T10" s="310"/>
      <c r="U10" s="310"/>
      <c r="V10" s="310"/>
      <c r="W10" s="310"/>
      <c r="X10" s="310"/>
      <c r="Y10" s="310"/>
      <c r="Z10" s="302"/>
      <c r="AA10" s="302"/>
      <c r="AB10" s="302"/>
      <c r="AC10" s="165">
        <f t="shared" si="2"/>
        <v>29295</v>
      </c>
      <c r="AD10" s="163">
        <f t="shared" si="3"/>
        <v>48069</v>
      </c>
      <c r="AE10" s="161">
        <f t="shared" si="4"/>
        <v>0.45824008593680055</v>
      </c>
      <c r="AF10" s="158">
        <f t="shared" si="5"/>
        <v>0.64086021505376345</v>
      </c>
      <c r="AG10" s="80"/>
    </row>
    <row r="11" spans="1:33" x14ac:dyDescent="0.3">
      <c r="A11" s="221" t="s">
        <v>14</v>
      </c>
      <c r="B11" s="81">
        <v>205291</v>
      </c>
      <c r="C11" s="82">
        <v>240842</v>
      </c>
      <c r="D11" s="83">
        <f t="shared" si="1"/>
        <v>0.17317369003024974</v>
      </c>
      <c r="E11" s="310">
        <v>21391</v>
      </c>
      <c r="F11" s="310">
        <v>20092</v>
      </c>
      <c r="G11" s="310">
        <v>24572</v>
      </c>
      <c r="H11" s="310">
        <v>17372</v>
      </c>
      <c r="I11" s="310">
        <v>22577</v>
      </c>
      <c r="J11" s="310">
        <v>20882</v>
      </c>
      <c r="K11" s="310">
        <v>18498</v>
      </c>
      <c r="L11" s="310">
        <v>11832</v>
      </c>
      <c r="M11" s="310">
        <v>22119</v>
      </c>
      <c r="N11" s="310">
        <v>21936</v>
      </c>
      <c r="O11" s="310">
        <v>22081</v>
      </c>
      <c r="P11" s="310">
        <v>17490</v>
      </c>
      <c r="Q11" s="302">
        <v>21843</v>
      </c>
      <c r="R11" s="302">
        <v>22727</v>
      </c>
      <c r="S11" s="302">
        <v>23719</v>
      </c>
      <c r="T11" s="310"/>
      <c r="U11" s="310"/>
      <c r="V11" s="310"/>
      <c r="W11" s="310"/>
      <c r="X11" s="310"/>
      <c r="Y11" s="310"/>
      <c r="Z11" s="302"/>
      <c r="AA11" s="302"/>
      <c r="AB11" s="302"/>
      <c r="AC11" s="165">
        <f t="shared" si="2"/>
        <v>66055</v>
      </c>
      <c r="AD11" s="163">
        <f t="shared" si="3"/>
        <v>68289</v>
      </c>
      <c r="AE11" s="161">
        <f t="shared" si="4"/>
        <v>-3.4714308969558849E-2</v>
      </c>
      <c r="AF11" s="158">
        <f t="shared" si="5"/>
        <v>3.3820301264098102E-2</v>
      </c>
      <c r="AG11" s="80"/>
    </row>
    <row r="12" spans="1:33" x14ac:dyDescent="0.3">
      <c r="A12" s="221" t="s">
        <v>15</v>
      </c>
      <c r="B12" s="81">
        <v>23124</v>
      </c>
      <c r="C12" s="82">
        <v>28002</v>
      </c>
      <c r="D12" s="83">
        <f t="shared" si="1"/>
        <v>0.21094966268811624</v>
      </c>
      <c r="E12" s="310">
        <v>2434</v>
      </c>
      <c r="F12" s="310">
        <v>2355</v>
      </c>
      <c r="G12" s="310">
        <v>2843</v>
      </c>
      <c r="H12" s="310">
        <v>1986</v>
      </c>
      <c r="I12" s="310">
        <v>2588</v>
      </c>
      <c r="J12" s="310">
        <v>2375</v>
      </c>
      <c r="K12" s="310">
        <v>2236</v>
      </c>
      <c r="L12" s="310">
        <v>1456</v>
      </c>
      <c r="M12" s="310">
        <v>2594</v>
      </c>
      <c r="N12" s="310">
        <v>2623</v>
      </c>
      <c r="O12" s="310">
        <v>2492</v>
      </c>
      <c r="P12" s="310">
        <v>2020</v>
      </c>
      <c r="Q12" s="302">
        <v>2530</v>
      </c>
      <c r="R12" s="302">
        <v>2520</v>
      </c>
      <c r="S12" s="302">
        <v>2557</v>
      </c>
      <c r="T12" s="310"/>
      <c r="U12" s="310"/>
      <c r="V12" s="310"/>
      <c r="W12" s="310"/>
      <c r="X12" s="310"/>
      <c r="Y12" s="310"/>
      <c r="Z12" s="302"/>
      <c r="AA12" s="302"/>
      <c r="AB12" s="302"/>
      <c r="AC12" s="165">
        <f t="shared" si="2"/>
        <v>7632</v>
      </c>
      <c r="AD12" s="163">
        <f t="shared" si="3"/>
        <v>7607</v>
      </c>
      <c r="AE12" s="161">
        <f t="shared" si="4"/>
        <v>-0.10059795990151243</v>
      </c>
      <c r="AF12" s="158">
        <f t="shared" si="5"/>
        <v>-3.2756813417190774E-3</v>
      </c>
      <c r="AG12" s="80"/>
    </row>
    <row r="13" spans="1:33" x14ac:dyDescent="0.3">
      <c r="A13" s="84" t="s">
        <v>21</v>
      </c>
      <c r="B13" s="85">
        <v>401693</v>
      </c>
      <c r="C13" s="86">
        <v>481295</v>
      </c>
      <c r="D13" s="87">
        <f>(C13-B13)/B13</f>
        <v>0.19816626129905177</v>
      </c>
      <c r="E13" s="311">
        <f t="shared" ref="E13:P13" si="6">SUM(E14:E17)</f>
        <v>35262</v>
      </c>
      <c r="F13" s="311">
        <f t="shared" si="6"/>
        <v>39618</v>
      </c>
      <c r="G13" s="311">
        <f t="shared" si="6"/>
        <v>56806</v>
      </c>
      <c r="H13" s="311">
        <f t="shared" si="6"/>
        <v>45804</v>
      </c>
      <c r="I13" s="311">
        <f t="shared" si="6"/>
        <v>49892</v>
      </c>
      <c r="J13" s="311">
        <f t="shared" si="6"/>
        <v>44951</v>
      </c>
      <c r="K13" s="311">
        <f t="shared" si="6"/>
        <v>35540</v>
      </c>
      <c r="L13" s="311">
        <f t="shared" si="6"/>
        <v>22816</v>
      </c>
      <c r="M13" s="311">
        <f t="shared" si="6"/>
        <v>38398</v>
      </c>
      <c r="N13" s="311">
        <f t="shared" si="6"/>
        <v>39309</v>
      </c>
      <c r="O13" s="311">
        <f t="shared" si="6"/>
        <v>39186</v>
      </c>
      <c r="P13" s="311">
        <f t="shared" si="6"/>
        <v>33713</v>
      </c>
      <c r="Q13" s="303">
        <f t="shared" ref="Q13:AB13" si="7">SUM(Q14:Q17)</f>
        <v>43495</v>
      </c>
      <c r="R13" s="303">
        <f t="shared" si="7"/>
        <v>49356</v>
      </c>
      <c r="S13" s="303">
        <f t="shared" si="7"/>
        <v>62243</v>
      </c>
      <c r="T13" s="311">
        <f t="shared" si="7"/>
        <v>0</v>
      </c>
      <c r="U13" s="311">
        <f t="shared" si="7"/>
        <v>0</v>
      </c>
      <c r="V13" s="311">
        <f t="shared" si="7"/>
        <v>0</v>
      </c>
      <c r="W13" s="311">
        <f t="shared" si="7"/>
        <v>0</v>
      </c>
      <c r="X13" s="311">
        <f t="shared" si="7"/>
        <v>0</v>
      </c>
      <c r="Y13" s="311">
        <f t="shared" si="7"/>
        <v>0</v>
      </c>
      <c r="Z13" s="303">
        <f t="shared" si="7"/>
        <v>0</v>
      </c>
      <c r="AA13" s="303">
        <f t="shared" si="7"/>
        <v>0</v>
      </c>
      <c r="AB13" s="303">
        <f t="shared" si="7"/>
        <v>0</v>
      </c>
      <c r="AC13" s="273">
        <f t="shared" si="2"/>
        <v>131686</v>
      </c>
      <c r="AD13" s="274">
        <f t="shared" si="3"/>
        <v>155094</v>
      </c>
      <c r="AE13" s="162">
        <f t="shared" si="4"/>
        <v>9.5711720592895011E-2</v>
      </c>
      <c r="AF13" s="272">
        <f t="shared" si="5"/>
        <v>0.17775617757392587</v>
      </c>
      <c r="AG13" s="80"/>
    </row>
    <row r="14" spans="1:33" x14ac:dyDescent="0.3">
      <c r="A14" s="221" t="s">
        <v>17</v>
      </c>
      <c r="B14" s="81">
        <v>20290</v>
      </c>
      <c r="C14" s="82">
        <v>23019</v>
      </c>
      <c r="D14" s="83">
        <f t="shared" si="1"/>
        <v>0.13449975357318877</v>
      </c>
      <c r="E14" s="310">
        <v>2047</v>
      </c>
      <c r="F14" s="310">
        <v>1826</v>
      </c>
      <c r="G14" s="310">
        <v>2290</v>
      </c>
      <c r="H14" s="310">
        <v>1656</v>
      </c>
      <c r="I14" s="310">
        <v>2186</v>
      </c>
      <c r="J14" s="310">
        <v>1935</v>
      </c>
      <c r="K14" s="310">
        <v>1799</v>
      </c>
      <c r="L14" s="310">
        <v>1420</v>
      </c>
      <c r="M14" s="310">
        <v>2095</v>
      </c>
      <c r="N14" s="310">
        <v>2077</v>
      </c>
      <c r="O14" s="310">
        <v>1958</v>
      </c>
      <c r="P14" s="310">
        <v>1730</v>
      </c>
      <c r="Q14" s="302">
        <v>2091</v>
      </c>
      <c r="R14" s="302">
        <v>2074</v>
      </c>
      <c r="S14" s="302">
        <v>2186</v>
      </c>
      <c r="T14" s="310"/>
      <c r="U14" s="310"/>
      <c r="V14" s="310"/>
      <c r="W14" s="310"/>
      <c r="X14" s="310"/>
      <c r="Y14" s="310"/>
      <c r="Z14" s="302"/>
      <c r="AA14" s="302"/>
      <c r="AB14" s="302"/>
      <c r="AC14" s="165">
        <f t="shared" si="2"/>
        <v>6163</v>
      </c>
      <c r="AD14" s="163">
        <f t="shared" si="3"/>
        <v>6351</v>
      </c>
      <c r="AE14" s="161">
        <f t="shared" si="4"/>
        <v>-4.5414847161572069E-2</v>
      </c>
      <c r="AF14" s="158">
        <f t="shared" si="5"/>
        <v>3.050462437124777E-2</v>
      </c>
      <c r="AG14" s="80"/>
    </row>
    <row r="15" spans="1:33" x14ac:dyDescent="0.3">
      <c r="A15" s="221" t="s">
        <v>18</v>
      </c>
      <c r="B15" s="81">
        <v>192790</v>
      </c>
      <c r="C15" s="82">
        <v>217831</v>
      </c>
      <c r="D15" s="83">
        <f t="shared" si="1"/>
        <v>0.12988744229472482</v>
      </c>
      <c r="E15" s="310">
        <v>12828</v>
      </c>
      <c r="F15" s="310">
        <v>18429</v>
      </c>
      <c r="G15" s="310">
        <v>29851</v>
      </c>
      <c r="H15" s="310">
        <v>26764</v>
      </c>
      <c r="I15" s="310">
        <v>25741</v>
      </c>
      <c r="J15" s="310">
        <v>22357</v>
      </c>
      <c r="K15" s="310">
        <v>14819</v>
      </c>
      <c r="L15" s="310">
        <v>7878</v>
      </c>
      <c r="M15" s="310">
        <v>13988</v>
      </c>
      <c r="N15" s="310">
        <v>15127</v>
      </c>
      <c r="O15" s="310">
        <v>15754</v>
      </c>
      <c r="P15" s="310">
        <v>14295</v>
      </c>
      <c r="Q15" s="302">
        <v>18828</v>
      </c>
      <c r="R15" s="302">
        <v>25129</v>
      </c>
      <c r="S15" s="302">
        <v>37600</v>
      </c>
      <c r="T15" s="310"/>
      <c r="U15" s="310"/>
      <c r="V15" s="310"/>
      <c r="W15" s="310"/>
      <c r="X15" s="310"/>
      <c r="Y15" s="310"/>
      <c r="Z15" s="302"/>
      <c r="AA15" s="302"/>
      <c r="AB15" s="302"/>
      <c r="AC15" s="165">
        <f t="shared" si="2"/>
        <v>61108</v>
      </c>
      <c r="AD15" s="163">
        <f t="shared" si="3"/>
        <v>81557</v>
      </c>
      <c r="AE15" s="161">
        <f t="shared" si="4"/>
        <v>0.25958929349100535</v>
      </c>
      <c r="AF15" s="158">
        <f t="shared" si="5"/>
        <v>0.33463703606729067</v>
      </c>
      <c r="AG15" s="80"/>
    </row>
    <row r="16" spans="1:33" x14ac:dyDescent="0.3">
      <c r="A16" s="221" t="s">
        <v>19</v>
      </c>
      <c r="B16" s="81">
        <v>87430</v>
      </c>
      <c r="C16" s="82">
        <v>103595</v>
      </c>
      <c r="D16" s="83">
        <f t="shared" si="1"/>
        <v>0.18489076975866409</v>
      </c>
      <c r="E16" s="310">
        <v>9069</v>
      </c>
      <c r="F16" s="310">
        <v>8508</v>
      </c>
      <c r="G16" s="310">
        <v>10742</v>
      </c>
      <c r="H16" s="310">
        <v>7367</v>
      </c>
      <c r="I16" s="310">
        <v>9290</v>
      </c>
      <c r="J16" s="310">
        <v>8685</v>
      </c>
      <c r="K16" s="310">
        <v>7849</v>
      </c>
      <c r="L16" s="310">
        <v>6024</v>
      </c>
      <c r="M16" s="310">
        <v>9431</v>
      </c>
      <c r="N16" s="310">
        <v>9487</v>
      </c>
      <c r="O16" s="310">
        <v>9245</v>
      </c>
      <c r="P16" s="310">
        <v>7898</v>
      </c>
      <c r="Q16" s="302">
        <v>9201</v>
      </c>
      <c r="R16" s="302">
        <v>9532</v>
      </c>
      <c r="S16" s="302">
        <v>9766</v>
      </c>
      <c r="T16" s="310"/>
      <c r="U16" s="310"/>
      <c r="V16" s="310"/>
      <c r="W16" s="310"/>
      <c r="X16" s="310"/>
      <c r="Y16" s="310"/>
      <c r="Z16" s="302"/>
      <c r="AA16" s="302"/>
      <c r="AB16" s="302"/>
      <c r="AC16" s="165">
        <f t="shared" si="2"/>
        <v>28319</v>
      </c>
      <c r="AD16" s="163">
        <f t="shared" si="3"/>
        <v>28499</v>
      </c>
      <c r="AE16" s="161">
        <f t="shared" si="4"/>
        <v>-9.0858313163284299E-2</v>
      </c>
      <c r="AF16" s="158">
        <f t="shared" si="5"/>
        <v>6.3561566439492923E-3</v>
      </c>
      <c r="AG16" s="80"/>
    </row>
    <row r="17" spans="1:33" x14ac:dyDescent="0.3">
      <c r="A17" s="221" t="s">
        <v>20</v>
      </c>
      <c r="B17" s="81">
        <v>101183</v>
      </c>
      <c r="C17" s="82">
        <v>136850</v>
      </c>
      <c r="D17" s="83">
        <f t="shared" si="1"/>
        <v>0.35249992587687656</v>
      </c>
      <c r="E17" s="310">
        <v>11318</v>
      </c>
      <c r="F17" s="310">
        <v>10855</v>
      </c>
      <c r="G17" s="310">
        <v>13923</v>
      </c>
      <c r="H17" s="310">
        <v>10017</v>
      </c>
      <c r="I17" s="310">
        <v>12675</v>
      </c>
      <c r="J17" s="310">
        <v>11974</v>
      </c>
      <c r="K17" s="310">
        <v>11073</v>
      </c>
      <c r="L17" s="310">
        <v>7494</v>
      </c>
      <c r="M17" s="310">
        <v>12884</v>
      </c>
      <c r="N17" s="310">
        <v>12618</v>
      </c>
      <c r="O17" s="310">
        <v>12229</v>
      </c>
      <c r="P17" s="310">
        <v>9790</v>
      </c>
      <c r="Q17" s="302">
        <v>13375</v>
      </c>
      <c r="R17" s="302">
        <v>12621</v>
      </c>
      <c r="S17" s="302">
        <v>12691</v>
      </c>
      <c r="T17" s="310"/>
      <c r="U17" s="310"/>
      <c r="V17" s="310"/>
      <c r="W17" s="310"/>
      <c r="X17" s="310"/>
      <c r="Y17" s="310"/>
      <c r="Z17" s="302"/>
      <c r="AA17" s="302"/>
      <c r="AB17" s="302"/>
      <c r="AC17" s="165">
        <f t="shared" si="2"/>
        <v>36096</v>
      </c>
      <c r="AD17" s="163">
        <f t="shared" si="3"/>
        <v>38687</v>
      </c>
      <c r="AE17" s="161">
        <f t="shared" si="4"/>
        <v>-8.8486676721970858E-2</v>
      </c>
      <c r="AF17" s="158">
        <f t="shared" si="5"/>
        <v>7.1780806737588659E-2</v>
      </c>
      <c r="AG17" s="80"/>
    </row>
    <row r="18" spans="1:33" x14ac:dyDescent="0.3">
      <c r="A18" s="84" t="s">
        <v>26</v>
      </c>
      <c r="B18" s="85">
        <v>303540</v>
      </c>
      <c r="C18" s="86">
        <v>377951</v>
      </c>
      <c r="D18" s="87">
        <f>(C18-B18)/B18</f>
        <v>0.24514396784608289</v>
      </c>
      <c r="E18" s="311">
        <f t="shared" ref="E18:P18" si="8">SUM(E19:E22)</f>
        <v>30852</v>
      </c>
      <c r="F18" s="311">
        <f t="shared" si="8"/>
        <v>32046</v>
      </c>
      <c r="G18" s="311">
        <f t="shared" si="8"/>
        <v>37711</v>
      </c>
      <c r="H18" s="311">
        <f t="shared" si="8"/>
        <v>27146</v>
      </c>
      <c r="I18" s="311">
        <f t="shared" si="8"/>
        <v>35379</v>
      </c>
      <c r="J18" s="311">
        <f t="shared" si="8"/>
        <v>33220</v>
      </c>
      <c r="K18" s="311">
        <f t="shared" si="8"/>
        <v>29421</v>
      </c>
      <c r="L18" s="311">
        <f t="shared" si="8"/>
        <v>20048</v>
      </c>
      <c r="M18" s="311">
        <f t="shared" si="8"/>
        <v>35404</v>
      </c>
      <c r="N18" s="311">
        <f t="shared" si="8"/>
        <v>35295</v>
      </c>
      <c r="O18" s="311">
        <f t="shared" si="8"/>
        <v>35035</v>
      </c>
      <c r="P18" s="311">
        <f t="shared" si="8"/>
        <v>26394</v>
      </c>
      <c r="Q18" s="303">
        <f t="shared" ref="Q18:AB18" si="9">SUM(Q19:Q22)</f>
        <v>35391</v>
      </c>
      <c r="R18" s="303">
        <f t="shared" si="9"/>
        <v>33686</v>
      </c>
      <c r="S18" s="303">
        <f t="shared" si="9"/>
        <v>34831</v>
      </c>
      <c r="T18" s="311">
        <f t="shared" si="9"/>
        <v>0</v>
      </c>
      <c r="U18" s="311">
        <f t="shared" si="9"/>
        <v>0</v>
      </c>
      <c r="V18" s="311">
        <f t="shared" si="9"/>
        <v>0</v>
      </c>
      <c r="W18" s="311">
        <f t="shared" si="9"/>
        <v>0</v>
      </c>
      <c r="X18" s="311">
        <f t="shared" si="9"/>
        <v>0</v>
      </c>
      <c r="Y18" s="311">
        <f t="shared" si="9"/>
        <v>0</v>
      </c>
      <c r="Z18" s="303">
        <f t="shared" si="9"/>
        <v>0</v>
      </c>
      <c r="AA18" s="303">
        <f t="shared" si="9"/>
        <v>0</v>
      </c>
      <c r="AB18" s="303">
        <f t="shared" si="9"/>
        <v>0</v>
      </c>
      <c r="AC18" s="273">
        <f t="shared" si="2"/>
        <v>100609</v>
      </c>
      <c r="AD18" s="274">
        <f t="shared" si="3"/>
        <v>103908</v>
      </c>
      <c r="AE18" s="162">
        <f t="shared" si="4"/>
        <v>-7.6370289835856919E-2</v>
      </c>
      <c r="AF18" s="272">
        <f t="shared" si="5"/>
        <v>3.2790307030186164E-2</v>
      </c>
      <c r="AG18" s="80"/>
    </row>
    <row r="19" spans="1:33" x14ac:dyDescent="0.3">
      <c r="A19" s="221" t="s">
        <v>22</v>
      </c>
      <c r="B19" s="81">
        <v>136430</v>
      </c>
      <c r="C19" s="82">
        <v>172756</v>
      </c>
      <c r="D19" s="83">
        <f t="shared" si="1"/>
        <v>0.26626108627134792</v>
      </c>
      <c r="E19" s="310">
        <v>14438</v>
      </c>
      <c r="F19" s="310">
        <v>14336</v>
      </c>
      <c r="G19" s="310">
        <v>17124</v>
      </c>
      <c r="H19" s="310">
        <v>12340</v>
      </c>
      <c r="I19" s="310">
        <v>15695</v>
      </c>
      <c r="J19" s="310">
        <v>14881</v>
      </c>
      <c r="K19" s="310">
        <v>13284</v>
      </c>
      <c r="L19" s="310">
        <v>8726</v>
      </c>
      <c r="M19" s="310">
        <v>16087</v>
      </c>
      <c r="N19" s="310">
        <v>17289</v>
      </c>
      <c r="O19" s="310">
        <v>16667</v>
      </c>
      <c r="P19" s="310">
        <v>11889</v>
      </c>
      <c r="Q19" s="302">
        <v>17642</v>
      </c>
      <c r="R19" s="302">
        <v>16156</v>
      </c>
      <c r="S19" s="302">
        <v>15966</v>
      </c>
      <c r="T19" s="310"/>
      <c r="U19" s="310"/>
      <c r="V19" s="310"/>
      <c r="W19" s="310"/>
      <c r="X19" s="310"/>
      <c r="Y19" s="310"/>
      <c r="Z19" s="302"/>
      <c r="AA19" s="302"/>
      <c r="AB19" s="302"/>
      <c r="AC19" s="165">
        <f t="shared" si="2"/>
        <v>45898</v>
      </c>
      <c r="AD19" s="163">
        <f t="shared" si="3"/>
        <v>49764</v>
      </c>
      <c r="AE19" s="161">
        <f t="shared" si="4"/>
        <v>-6.7624386825508087E-2</v>
      </c>
      <c r="AF19" s="158">
        <f t="shared" si="5"/>
        <v>8.423024968408209E-2</v>
      </c>
      <c r="AG19" s="80"/>
    </row>
    <row r="20" spans="1:33" x14ac:dyDescent="0.3">
      <c r="A20" s="221" t="s">
        <v>23</v>
      </c>
      <c r="B20" s="81">
        <v>15230</v>
      </c>
      <c r="C20" s="82">
        <v>16548</v>
      </c>
      <c r="D20" s="83">
        <f t="shared" si="1"/>
        <v>8.6539724228496387E-2</v>
      </c>
      <c r="E20" s="310">
        <v>1465</v>
      </c>
      <c r="F20" s="310">
        <v>1475</v>
      </c>
      <c r="G20" s="310">
        <v>1592</v>
      </c>
      <c r="H20" s="310">
        <v>1109</v>
      </c>
      <c r="I20" s="310">
        <v>1499</v>
      </c>
      <c r="J20" s="310">
        <v>1348</v>
      </c>
      <c r="K20" s="310">
        <v>1245</v>
      </c>
      <c r="L20" s="310">
        <v>999</v>
      </c>
      <c r="M20" s="310">
        <v>1529</v>
      </c>
      <c r="N20" s="310">
        <v>1499</v>
      </c>
      <c r="O20" s="310">
        <v>1482</v>
      </c>
      <c r="P20" s="310">
        <v>1306</v>
      </c>
      <c r="Q20" s="302">
        <v>1608</v>
      </c>
      <c r="R20" s="302">
        <v>1697</v>
      </c>
      <c r="S20" s="302">
        <v>1627</v>
      </c>
      <c r="T20" s="310"/>
      <c r="U20" s="310"/>
      <c r="V20" s="310"/>
      <c r="W20" s="310"/>
      <c r="X20" s="310"/>
      <c r="Y20" s="310"/>
      <c r="Z20" s="302"/>
      <c r="AA20" s="302"/>
      <c r="AB20" s="302"/>
      <c r="AC20" s="165">
        <f t="shared" si="2"/>
        <v>4532</v>
      </c>
      <c r="AD20" s="163">
        <f t="shared" si="3"/>
        <v>4932</v>
      </c>
      <c r="AE20" s="161">
        <f t="shared" si="4"/>
        <v>2.1984924623115631E-2</v>
      </c>
      <c r="AF20" s="158">
        <f t="shared" si="5"/>
        <v>8.8261253309797005E-2</v>
      </c>
      <c r="AG20" s="80"/>
    </row>
    <row r="21" spans="1:33" x14ac:dyDescent="0.3">
      <c r="A21" s="221" t="s">
        <v>24</v>
      </c>
      <c r="B21" s="81">
        <v>25436</v>
      </c>
      <c r="C21" s="82">
        <v>27628</v>
      </c>
      <c r="D21" s="83">
        <f t="shared" si="1"/>
        <v>8.6177071866645694E-2</v>
      </c>
      <c r="E21" s="310">
        <v>2507</v>
      </c>
      <c r="F21" s="310">
        <v>2157</v>
      </c>
      <c r="G21" s="310">
        <v>2601</v>
      </c>
      <c r="H21" s="310">
        <v>1870</v>
      </c>
      <c r="I21" s="310">
        <v>2356</v>
      </c>
      <c r="J21" s="310">
        <v>2225</v>
      </c>
      <c r="K21" s="310">
        <v>2184</v>
      </c>
      <c r="L21" s="310">
        <v>1489</v>
      </c>
      <c r="M21" s="310">
        <v>2584</v>
      </c>
      <c r="N21" s="310">
        <v>2766</v>
      </c>
      <c r="O21" s="310">
        <v>2614</v>
      </c>
      <c r="P21" s="310">
        <v>2275</v>
      </c>
      <c r="Q21" s="302">
        <v>2691</v>
      </c>
      <c r="R21" s="302">
        <v>2523</v>
      </c>
      <c r="S21" s="302">
        <v>2585</v>
      </c>
      <c r="T21" s="310"/>
      <c r="U21" s="310"/>
      <c r="V21" s="310"/>
      <c r="W21" s="310"/>
      <c r="X21" s="310"/>
      <c r="Y21" s="310"/>
      <c r="Z21" s="302"/>
      <c r="AA21" s="302"/>
      <c r="AB21" s="302"/>
      <c r="AC21" s="165">
        <f t="shared" si="2"/>
        <v>7265</v>
      </c>
      <c r="AD21" s="163">
        <f t="shared" si="3"/>
        <v>7799</v>
      </c>
      <c r="AE21" s="161">
        <f t="shared" si="4"/>
        <v>-6.1514801999230651E-3</v>
      </c>
      <c r="AF21" s="158">
        <f t="shared" si="5"/>
        <v>7.3503097040605647E-2</v>
      </c>
      <c r="AG21" s="80"/>
    </row>
    <row r="22" spans="1:33" x14ac:dyDescent="0.3">
      <c r="A22" s="221" t="s">
        <v>25</v>
      </c>
      <c r="B22" s="81">
        <v>126444</v>
      </c>
      <c r="C22" s="82">
        <v>161019</v>
      </c>
      <c r="D22" s="83">
        <f t="shared" si="1"/>
        <v>0.27344120717471765</v>
      </c>
      <c r="E22" s="310">
        <v>12442</v>
      </c>
      <c r="F22" s="310">
        <v>14078</v>
      </c>
      <c r="G22" s="310">
        <v>16394</v>
      </c>
      <c r="H22" s="310">
        <v>11827</v>
      </c>
      <c r="I22" s="310">
        <v>15829</v>
      </c>
      <c r="J22" s="310">
        <v>14766</v>
      </c>
      <c r="K22" s="310">
        <v>12708</v>
      </c>
      <c r="L22" s="310">
        <v>8834</v>
      </c>
      <c r="M22" s="310">
        <v>15204</v>
      </c>
      <c r="N22" s="310">
        <v>13741</v>
      </c>
      <c r="O22" s="310">
        <v>14272</v>
      </c>
      <c r="P22" s="310">
        <v>10924</v>
      </c>
      <c r="Q22" s="302">
        <v>13450</v>
      </c>
      <c r="R22" s="302">
        <v>13310</v>
      </c>
      <c r="S22" s="302">
        <v>14653</v>
      </c>
      <c r="T22" s="310"/>
      <c r="U22" s="310"/>
      <c r="V22" s="310"/>
      <c r="W22" s="310"/>
      <c r="X22" s="310"/>
      <c r="Y22" s="310"/>
      <c r="Z22" s="302"/>
      <c r="AA22" s="302"/>
      <c r="AB22" s="302"/>
      <c r="AC22" s="165">
        <f t="shared" si="2"/>
        <v>42914</v>
      </c>
      <c r="AD22" s="163">
        <f t="shared" si="3"/>
        <v>41413</v>
      </c>
      <c r="AE22" s="161">
        <f t="shared" si="4"/>
        <v>-0.10619738928876421</v>
      </c>
      <c r="AF22" s="158">
        <f t="shared" si="5"/>
        <v>-3.497693060539684E-2</v>
      </c>
      <c r="AG22" s="80"/>
    </row>
    <row r="23" spans="1:33" x14ac:dyDescent="0.3">
      <c r="A23" s="84" t="s">
        <v>34</v>
      </c>
      <c r="B23" s="85">
        <v>208566</v>
      </c>
      <c r="C23" s="86">
        <v>236132</v>
      </c>
      <c r="D23" s="87">
        <f>(C23-B23)/B23</f>
        <v>0.13216919344476089</v>
      </c>
      <c r="E23" s="311">
        <f t="shared" ref="E23:P23" si="10">SUM(E24:E31)</f>
        <v>21766</v>
      </c>
      <c r="F23" s="311">
        <f t="shared" si="10"/>
        <v>19362</v>
      </c>
      <c r="G23" s="311">
        <f t="shared" si="10"/>
        <v>21816</v>
      </c>
      <c r="H23" s="311">
        <f t="shared" si="10"/>
        <v>16766</v>
      </c>
      <c r="I23" s="311">
        <f t="shared" si="10"/>
        <v>20516</v>
      </c>
      <c r="J23" s="311">
        <f t="shared" si="10"/>
        <v>20663</v>
      </c>
      <c r="K23" s="311">
        <f t="shared" si="10"/>
        <v>18606</v>
      </c>
      <c r="L23" s="311">
        <f t="shared" si="10"/>
        <v>13952</v>
      </c>
      <c r="M23" s="311">
        <f t="shared" si="10"/>
        <v>20939</v>
      </c>
      <c r="N23" s="311">
        <f t="shared" si="10"/>
        <v>22015</v>
      </c>
      <c r="O23" s="311">
        <f t="shared" si="10"/>
        <v>21732</v>
      </c>
      <c r="P23" s="311">
        <f t="shared" si="10"/>
        <v>17999</v>
      </c>
      <c r="Q23" s="303">
        <f t="shared" ref="Q23:AB23" si="11">SUM(Q24:Q31)</f>
        <v>22214</v>
      </c>
      <c r="R23" s="303">
        <f t="shared" si="11"/>
        <v>22688</v>
      </c>
      <c r="S23" s="303">
        <f t="shared" si="11"/>
        <v>21921</v>
      </c>
      <c r="T23" s="311">
        <f t="shared" si="11"/>
        <v>0</v>
      </c>
      <c r="U23" s="311">
        <f t="shared" si="11"/>
        <v>0</v>
      </c>
      <c r="V23" s="311">
        <f t="shared" si="11"/>
        <v>0</v>
      </c>
      <c r="W23" s="311">
        <f t="shared" si="11"/>
        <v>0</v>
      </c>
      <c r="X23" s="311">
        <f t="shared" si="11"/>
        <v>0</v>
      </c>
      <c r="Y23" s="311">
        <f t="shared" si="11"/>
        <v>0</v>
      </c>
      <c r="Z23" s="303">
        <f t="shared" si="11"/>
        <v>0</v>
      </c>
      <c r="AA23" s="303">
        <f t="shared" si="11"/>
        <v>0</v>
      </c>
      <c r="AB23" s="303">
        <f t="shared" si="11"/>
        <v>0</v>
      </c>
      <c r="AC23" s="273">
        <f t="shared" si="2"/>
        <v>62944</v>
      </c>
      <c r="AD23" s="274">
        <f t="shared" si="3"/>
        <v>66823</v>
      </c>
      <c r="AE23" s="162">
        <f t="shared" si="4"/>
        <v>4.8129812981299036E-3</v>
      </c>
      <c r="AF23" s="272">
        <f t="shared" si="5"/>
        <v>6.1626207422470769E-2</v>
      </c>
      <c r="AG23" s="80"/>
    </row>
    <row r="24" spans="1:33" x14ac:dyDescent="0.3">
      <c r="A24" s="221" t="s">
        <v>105</v>
      </c>
      <c r="B24" s="81">
        <v>18896</v>
      </c>
      <c r="C24" s="82">
        <v>21372</v>
      </c>
      <c r="D24" s="83">
        <f t="shared" si="1"/>
        <v>0.13103302286198137</v>
      </c>
      <c r="E24" s="310">
        <v>1909</v>
      </c>
      <c r="F24" s="310">
        <v>1669</v>
      </c>
      <c r="G24" s="310">
        <v>1888</v>
      </c>
      <c r="H24" s="310">
        <v>1381</v>
      </c>
      <c r="I24" s="310">
        <v>1917</v>
      </c>
      <c r="J24" s="310">
        <v>1869</v>
      </c>
      <c r="K24" s="310">
        <v>1620</v>
      </c>
      <c r="L24" s="310">
        <v>1209</v>
      </c>
      <c r="M24" s="310">
        <v>1988</v>
      </c>
      <c r="N24" s="310">
        <v>2155</v>
      </c>
      <c r="O24" s="310">
        <v>2026</v>
      </c>
      <c r="P24" s="310">
        <v>1741</v>
      </c>
      <c r="Q24" s="302">
        <v>2179</v>
      </c>
      <c r="R24" s="302">
        <v>2077</v>
      </c>
      <c r="S24" s="302">
        <v>2130</v>
      </c>
      <c r="T24" s="310"/>
      <c r="U24" s="310"/>
      <c r="V24" s="310"/>
      <c r="W24" s="310"/>
      <c r="X24" s="310"/>
      <c r="Y24" s="310"/>
      <c r="Z24" s="302"/>
      <c r="AA24" s="302"/>
      <c r="AB24" s="302"/>
      <c r="AC24" s="165">
        <f t="shared" si="2"/>
        <v>5466</v>
      </c>
      <c r="AD24" s="163">
        <f t="shared" si="3"/>
        <v>6386</v>
      </c>
      <c r="AE24" s="161">
        <f t="shared" si="4"/>
        <v>0.12817796610169485</v>
      </c>
      <c r="AF24" s="158">
        <f t="shared" si="5"/>
        <v>0.16831320892791804</v>
      </c>
      <c r="AG24" s="80"/>
    </row>
    <row r="25" spans="1:33" x14ac:dyDescent="0.3">
      <c r="A25" s="221" t="s">
        <v>27</v>
      </c>
      <c r="B25" s="81">
        <v>6643</v>
      </c>
      <c r="C25" s="82">
        <v>6996</v>
      </c>
      <c r="D25" s="83">
        <f t="shared" si="1"/>
        <v>5.3138642179738071E-2</v>
      </c>
      <c r="E25" s="310">
        <v>619</v>
      </c>
      <c r="F25" s="310">
        <v>562</v>
      </c>
      <c r="G25" s="310">
        <v>613</v>
      </c>
      <c r="H25" s="310">
        <v>578</v>
      </c>
      <c r="I25" s="310">
        <v>854</v>
      </c>
      <c r="J25" s="310">
        <v>609</v>
      </c>
      <c r="K25" s="310">
        <v>562</v>
      </c>
      <c r="L25" s="310">
        <v>336</v>
      </c>
      <c r="M25" s="310">
        <v>600</v>
      </c>
      <c r="N25" s="310">
        <v>603</v>
      </c>
      <c r="O25" s="310">
        <v>557</v>
      </c>
      <c r="P25" s="310">
        <v>503</v>
      </c>
      <c r="Q25" s="302">
        <v>670</v>
      </c>
      <c r="R25" s="302">
        <v>635</v>
      </c>
      <c r="S25" s="302">
        <v>634</v>
      </c>
      <c r="T25" s="310"/>
      <c r="U25" s="310"/>
      <c r="V25" s="310"/>
      <c r="W25" s="310"/>
      <c r="X25" s="310"/>
      <c r="Y25" s="310"/>
      <c r="Z25" s="302"/>
      <c r="AA25" s="302"/>
      <c r="AB25" s="302"/>
      <c r="AC25" s="165">
        <f t="shared" si="2"/>
        <v>1794</v>
      </c>
      <c r="AD25" s="163">
        <f t="shared" si="3"/>
        <v>1939</v>
      </c>
      <c r="AE25" s="161">
        <f t="shared" si="4"/>
        <v>3.4257748776509001E-2</v>
      </c>
      <c r="AF25" s="158">
        <f t="shared" si="5"/>
        <v>8.0824972129319952E-2</v>
      </c>
      <c r="AG25" s="80"/>
    </row>
    <row r="26" spans="1:33" x14ac:dyDescent="0.3">
      <c r="A26" s="221" t="s">
        <v>28</v>
      </c>
      <c r="B26" s="81">
        <v>54335</v>
      </c>
      <c r="C26" s="82">
        <v>61906</v>
      </c>
      <c r="D26" s="83">
        <f t="shared" si="1"/>
        <v>0.13933928407104076</v>
      </c>
      <c r="E26" s="310">
        <v>5732</v>
      </c>
      <c r="F26" s="310">
        <v>5019</v>
      </c>
      <c r="G26" s="310">
        <v>5709</v>
      </c>
      <c r="H26" s="310">
        <v>4600</v>
      </c>
      <c r="I26" s="310">
        <v>5511</v>
      </c>
      <c r="J26" s="310">
        <v>5988</v>
      </c>
      <c r="K26" s="310">
        <v>5197</v>
      </c>
      <c r="L26" s="310">
        <v>3223</v>
      </c>
      <c r="M26" s="310">
        <v>5192</v>
      </c>
      <c r="N26" s="310">
        <v>5620</v>
      </c>
      <c r="O26" s="310">
        <v>5448</v>
      </c>
      <c r="P26" s="310">
        <v>4667</v>
      </c>
      <c r="Q26" s="302">
        <v>5861</v>
      </c>
      <c r="R26" s="302">
        <v>5889</v>
      </c>
      <c r="S26" s="302">
        <v>5730</v>
      </c>
      <c r="T26" s="310"/>
      <c r="U26" s="310"/>
      <c r="V26" s="310"/>
      <c r="W26" s="310"/>
      <c r="X26" s="310"/>
      <c r="Y26" s="310"/>
      <c r="Z26" s="302"/>
      <c r="AA26" s="302"/>
      <c r="AB26" s="302"/>
      <c r="AC26" s="165">
        <f t="shared" si="2"/>
        <v>16460</v>
      </c>
      <c r="AD26" s="163">
        <f t="shared" si="3"/>
        <v>17480</v>
      </c>
      <c r="AE26" s="161">
        <f t="shared" si="4"/>
        <v>3.6784025223330907E-3</v>
      </c>
      <c r="AF26" s="158">
        <f t="shared" si="5"/>
        <v>6.1968408262454436E-2</v>
      </c>
      <c r="AG26" s="80"/>
    </row>
    <row r="27" spans="1:33" x14ac:dyDescent="0.3">
      <c r="A27" s="221" t="s">
        <v>29</v>
      </c>
      <c r="B27" s="81">
        <v>2917</v>
      </c>
      <c r="C27" s="82">
        <v>5508</v>
      </c>
      <c r="D27" s="83">
        <f t="shared" si="1"/>
        <v>0.88824134384641751</v>
      </c>
      <c r="E27" s="310">
        <v>314</v>
      </c>
      <c r="F27" s="310">
        <v>1457</v>
      </c>
      <c r="G27" s="310">
        <v>290</v>
      </c>
      <c r="H27" s="310">
        <v>209</v>
      </c>
      <c r="I27" s="310">
        <v>262</v>
      </c>
      <c r="J27" s="310">
        <v>269</v>
      </c>
      <c r="K27" s="310">
        <v>237</v>
      </c>
      <c r="L27" s="310">
        <v>955</v>
      </c>
      <c r="M27" s="310">
        <v>280</v>
      </c>
      <c r="N27" s="310">
        <v>303</v>
      </c>
      <c r="O27" s="310">
        <v>713</v>
      </c>
      <c r="P27" s="310">
        <v>219</v>
      </c>
      <c r="Q27" s="302">
        <v>293</v>
      </c>
      <c r="R27" s="302">
        <v>998</v>
      </c>
      <c r="S27" s="302">
        <v>292</v>
      </c>
      <c r="T27" s="310"/>
      <c r="U27" s="310"/>
      <c r="V27" s="310"/>
      <c r="W27" s="310"/>
      <c r="X27" s="310"/>
      <c r="Y27" s="310"/>
      <c r="Z27" s="302"/>
      <c r="AA27" s="302"/>
      <c r="AB27" s="302"/>
      <c r="AC27" s="165">
        <f t="shared" si="2"/>
        <v>2061</v>
      </c>
      <c r="AD27" s="163">
        <f t="shared" si="3"/>
        <v>1583</v>
      </c>
      <c r="AE27" s="161">
        <f t="shared" si="4"/>
        <v>6.8965517241379448E-3</v>
      </c>
      <c r="AF27" s="158">
        <f t="shared" si="5"/>
        <v>-0.23192624939349829</v>
      </c>
      <c r="AG27" s="80"/>
    </row>
    <row r="28" spans="1:33" x14ac:dyDescent="0.3">
      <c r="A28" s="221" t="s">
        <v>30</v>
      </c>
      <c r="B28" s="81">
        <v>36240</v>
      </c>
      <c r="C28" s="82">
        <v>41020</v>
      </c>
      <c r="D28" s="83">
        <f t="shared" si="1"/>
        <v>0.13189845474613687</v>
      </c>
      <c r="E28" s="310">
        <v>3853</v>
      </c>
      <c r="F28" s="310">
        <v>3352</v>
      </c>
      <c r="G28" s="310">
        <v>4013</v>
      </c>
      <c r="H28" s="310">
        <v>2994</v>
      </c>
      <c r="I28" s="310">
        <v>3338</v>
      </c>
      <c r="J28" s="310">
        <v>3397</v>
      </c>
      <c r="K28" s="310">
        <v>3132</v>
      </c>
      <c r="L28" s="310">
        <v>2182</v>
      </c>
      <c r="M28" s="310">
        <v>3759</v>
      </c>
      <c r="N28" s="310">
        <v>3915</v>
      </c>
      <c r="O28" s="310">
        <v>3864</v>
      </c>
      <c r="P28" s="310">
        <v>3221</v>
      </c>
      <c r="Q28" s="302">
        <v>3820</v>
      </c>
      <c r="R28" s="302">
        <v>3814</v>
      </c>
      <c r="S28" s="302">
        <v>3818</v>
      </c>
      <c r="T28" s="310"/>
      <c r="U28" s="310"/>
      <c r="V28" s="310"/>
      <c r="W28" s="310"/>
      <c r="X28" s="310"/>
      <c r="Y28" s="310"/>
      <c r="Z28" s="302"/>
      <c r="AA28" s="302"/>
      <c r="AB28" s="302"/>
      <c r="AC28" s="165">
        <f t="shared" si="2"/>
        <v>11218</v>
      </c>
      <c r="AD28" s="163">
        <f t="shared" si="3"/>
        <v>11452</v>
      </c>
      <c r="AE28" s="161">
        <f t="shared" si="4"/>
        <v>-4.8592075753800201E-2</v>
      </c>
      <c r="AF28" s="158">
        <f t="shared" si="5"/>
        <v>2.0859333214476732E-2</v>
      </c>
      <c r="AG28" s="80"/>
    </row>
    <row r="29" spans="1:33" x14ac:dyDescent="0.3">
      <c r="A29" s="221" t="s">
        <v>31</v>
      </c>
      <c r="B29" s="81">
        <v>20596</v>
      </c>
      <c r="C29" s="82">
        <v>23030</v>
      </c>
      <c r="D29" s="83">
        <f t="shared" si="1"/>
        <v>0.11817828704602835</v>
      </c>
      <c r="E29" s="310">
        <v>2231</v>
      </c>
      <c r="F29" s="310">
        <v>1727</v>
      </c>
      <c r="G29" s="310">
        <v>1960</v>
      </c>
      <c r="H29" s="310">
        <v>1507</v>
      </c>
      <c r="I29" s="310">
        <v>1853</v>
      </c>
      <c r="J29" s="310">
        <v>1945</v>
      </c>
      <c r="K29" s="310">
        <v>1860</v>
      </c>
      <c r="L29" s="310">
        <v>1456</v>
      </c>
      <c r="M29" s="310">
        <v>2198</v>
      </c>
      <c r="N29" s="310">
        <v>2270</v>
      </c>
      <c r="O29" s="310">
        <v>2141</v>
      </c>
      <c r="P29" s="310">
        <v>1882</v>
      </c>
      <c r="Q29" s="302">
        <v>2250</v>
      </c>
      <c r="R29" s="302">
        <v>2086</v>
      </c>
      <c r="S29" s="302">
        <v>2148</v>
      </c>
      <c r="T29" s="310"/>
      <c r="U29" s="310"/>
      <c r="V29" s="310"/>
      <c r="W29" s="310"/>
      <c r="X29" s="310"/>
      <c r="Y29" s="310"/>
      <c r="Z29" s="302"/>
      <c r="AA29" s="302"/>
      <c r="AB29" s="302"/>
      <c r="AC29" s="165">
        <f t="shared" si="2"/>
        <v>5918</v>
      </c>
      <c r="AD29" s="163">
        <f t="shared" si="3"/>
        <v>6484</v>
      </c>
      <c r="AE29" s="161">
        <f t="shared" si="4"/>
        <v>9.5918367346938815E-2</v>
      </c>
      <c r="AF29" s="158">
        <f t="shared" si="5"/>
        <v>9.5640419060493406E-2</v>
      </c>
      <c r="AG29" s="80"/>
    </row>
    <row r="30" spans="1:33" x14ac:dyDescent="0.3">
      <c r="A30" s="221" t="s">
        <v>32</v>
      </c>
      <c r="B30" s="81">
        <v>49994</v>
      </c>
      <c r="C30" s="82">
        <v>55886</v>
      </c>
      <c r="D30" s="83">
        <f t="shared" si="1"/>
        <v>0.11785414249709965</v>
      </c>
      <c r="E30" s="310">
        <v>5313</v>
      </c>
      <c r="F30" s="310">
        <v>4127</v>
      </c>
      <c r="G30" s="310">
        <v>5392</v>
      </c>
      <c r="H30" s="310">
        <v>4007</v>
      </c>
      <c r="I30" s="310">
        <v>4870</v>
      </c>
      <c r="J30" s="310">
        <v>4838</v>
      </c>
      <c r="K30" s="310">
        <v>4371</v>
      </c>
      <c r="L30" s="310">
        <v>3230</v>
      </c>
      <c r="M30" s="310">
        <v>5176</v>
      </c>
      <c r="N30" s="310">
        <v>5135</v>
      </c>
      <c r="O30" s="310">
        <v>5202</v>
      </c>
      <c r="P30" s="310">
        <v>4225</v>
      </c>
      <c r="Q30" s="302">
        <v>5339</v>
      </c>
      <c r="R30" s="302">
        <v>5388</v>
      </c>
      <c r="S30" s="302">
        <v>5377</v>
      </c>
      <c r="T30" s="310"/>
      <c r="U30" s="310"/>
      <c r="V30" s="310"/>
      <c r="W30" s="310"/>
      <c r="X30" s="310"/>
      <c r="Y30" s="310"/>
      <c r="Z30" s="302"/>
      <c r="AA30" s="302"/>
      <c r="AB30" s="302"/>
      <c r="AC30" s="165">
        <f t="shared" si="2"/>
        <v>14832</v>
      </c>
      <c r="AD30" s="163">
        <f t="shared" si="3"/>
        <v>16104</v>
      </c>
      <c r="AE30" s="161">
        <f t="shared" si="4"/>
        <v>-2.7818991097923185E-3</v>
      </c>
      <c r="AF30" s="158">
        <f t="shared" si="5"/>
        <v>8.5760517799352745E-2</v>
      </c>
      <c r="AG30" s="80"/>
    </row>
    <row r="31" spans="1:33" x14ac:dyDescent="0.3">
      <c r="A31" s="221" t="s">
        <v>33</v>
      </c>
      <c r="B31" s="81">
        <v>18945</v>
      </c>
      <c r="C31" s="82">
        <v>20414</v>
      </c>
      <c r="D31" s="83">
        <f t="shared" si="1"/>
        <v>7.7540248086566371E-2</v>
      </c>
      <c r="E31" s="310">
        <v>1795</v>
      </c>
      <c r="F31" s="310">
        <v>1449</v>
      </c>
      <c r="G31" s="310">
        <v>1951</v>
      </c>
      <c r="H31" s="310">
        <v>1490</v>
      </c>
      <c r="I31" s="310">
        <v>1911</v>
      </c>
      <c r="J31" s="310">
        <v>1748</v>
      </c>
      <c r="K31" s="310">
        <v>1627</v>
      </c>
      <c r="L31" s="310">
        <v>1361</v>
      </c>
      <c r="M31" s="310">
        <v>1746</v>
      </c>
      <c r="N31" s="310">
        <v>2014</v>
      </c>
      <c r="O31" s="310">
        <v>1781</v>
      </c>
      <c r="P31" s="310">
        <v>1541</v>
      </c>
      <c r="Q31" s="302">
        <v>1802</v>
      </c>
      <c r="R31" s="302">
        <v>1801</v>
      </c>
      <c r="S31" s="302">
        <v>1792</v>
      </c>
      <c r="T31" s="310"/>
      <c r="U31" s="310"/>
      <c r="V31" s="310"/>
      <c r="W31" s="310"/>
      <c r="X31" s="310"/>
      <c r="Y31" s="310"/>
      <c r="Z31" s="302"/>
      <c r="AA31" s="302"/>
      <c r="AB31" s="302"/>
      <c r="AC31" s="165">
        <f t="shared" si="2"/>
        <v>5195</v>
      </c>
      <c r="AD31" s="163">
        <f t="shared" si="3"/>
        <v>5395</v>
      </c>
      <c r="AE31" s="161">
        <f t="shared" si="4"/>
        <v>-8.1496668375192205E-2</v>
      </c>
      <c r="AF31" s="158">
        <f t="shared" si="5"/>
        <v>3.8498556304138593E-2</v>
      </c>
      <c r="AG31" s="80"/>
    </row>
    <row r="32" spans="1:33" customFormat="1" ht="15" thickBot="1" x14ac:dyDescent="0.35">
      <c r="A32" s="32" t="s">
        <v>4</v>
      </c>
      <c r="B32" s="346">
        <v>1316926</v>
      </c>
      <c r="C32" s="347">
        <v>1565331</v>
      </c>
      <c r="D32" s="27">
        <f>(C32-B32)/B32</f>
        <v>0.18862487337936984</v>
      </c>
      <c r="E32" s="34">
        <f t="shared" ref="E32:AA32" si="12">+E23+E18+E13+E8</f>
        <v>128259</v>
      </c>
      <c r="F32" s="34">
        <f t="shared" si="12"/>
        <v>130327</v>
      </c>
      <c r="G32" s="34">
        <f t="shared" si="12"/>
        <v>168181</v>
      </c>
      <c r="H32" s="34">
        <f t="shared" si="12"/>
        <v>125664</v>
      </c>
      <c r="I32" s="34">
        <f t="shared" si="12"/>
        <v>149336</v>
      </c>
      <c r="J32" s="34">
        <f t="shared" si="12"/>
        <v>139052</v>
      </c>
      <c r="K32" s="34">
        <f t="shared" si="12"/>
        <v>119139</v>
      </c>
      <c r="L32" s="34">
        <f t="shared" si="12"/>
        <v>79742</v>
      </c>
      <c r="M32" s="34">
        <f t="shared" si="12"/>
        <v>136243</v>
      </c>
      <c r="N32" s="34">
        <f t="shared" si="12"/>
        <v>139051</v>
      </c>
      <c r="O32" s="34">
        <f t="shared" si="12"/>
        <v>139226</v>
      </c>
      <c r="P32" s="34">
        <f t="shared" si="12"/>
        <v>111111</v>
      </c>
      <c r="Q32" s="294">
        <f>+Q23+Q18+Q13+Q8</f>
        <v>141918</v>
      </c>
      <c r="R32" s="294">
        <f t="shared" si="12"/>
        <v>147079</v>
      </c>
      <c r="S32" s="294">
        <f t="shared" si="12"/>
        <v>161979</v>
      </c>
      <c r="T32" s="34">
        <f t="shared" si="12"/>
        <v>0</v>
      </c>
      <c r="U32" s="34">
        <f t="shared" si="12"/>
        <v>0</v>
      </c>
      <c r="V32" s="34">
        <f t="shared" si="12"/>
        <v>0</v>
      </c>
      <c r="W32" s="34">
        <f t="shared" si="12"/>
        <v>0</v>
      </c>
      <c r="X32" s="34">
        <f t="shared" si="12"/>
        <v>0</v>
      </c>
      <c r="Y32" s="34">
        <f t="shared" si="12"/>
        <v>0</v>
      </c>
      <c r="Z32" s="294">
        <f t="shared" si="12"/>
        <v>0</v>
      </c>
      <c r="AA32" s="294">
        <f t="shared" si="12"/>
        <v>0</v>
      </c>
      <c r="AB32" s="294">
        <f>+AB23+AB18+AB13+AB8</f>
        <v>0</v>
      </c>
      <c r="AC32" s="29">
        <f t="shared" si="2"/>
        <v>426767</v>
      </c>
      <c r="AD32" s="167">
        <f t="shared" si="3"/>
        <v>450976</v>
      </c>
      <c r="AE32" s="104">
        <f t="shared" si="4"/>
        <v>-3.6876936158067752E-2</v>
      </c>
      <c r="AF32" s="27">
        <f t="shared" si="5"/>
        <v>5.6726504158006591E-2</v>
      </c>
      <c r="AG32" s="62"/>
    </row>
    <row r="34" spans="1:31" ht="15" thickBot="1" x14ac:dyDescent="0.35"/>
    <row r="35" spans="1:31" ht="29.4" thickBot="1" x14ac:dyDescent="0.35">
      <c r="A35" s="93" t="s">
        <v>46</v>
      </c>
      <c r="B35" s="77" t="str">
        <f>B7</f>
        <v>TOTALE 2022</v>
      </c>
      <c r="C35" s="109" t="str">
        <f>C7</f>
        <v>TOTALE 2023</v>
      </c>
      <c r="E35" s="341" t="str">
        <f t="shared" ref="E35:AD35" si="13">E7</f>
        <v>2023-01</v>
      </c>
      <c r="F35" s="290" t="str">
        <f t="shared" si="13"/>
        <v>2023-02</v>
      </c>
      <c r="G35" s="290" t="str">
        <f t="shared" si="13"/>
        <v>2023-03</v>
      </c>
      <c r="H35" s="290" t="str">
        <f t="shared" si="13"/>
        <v>2023-04</v>
      </c>
      <c r="I35" s="290" t="str">
        <f t="shared" si="13"/>
        <v>2023-05</v>
      </c>
      <c r="J35" s="290" t="str">
        <f t="shared" si="13"/>
        <v>2023-06</v>
      </c>
      <c r="K35" s="290" t="str">
        <f t="shared" si="13"/>
        <v>2023-07</v>
      </c>
      <c r="L35" s="290" t="str">
        <f t="shared" si="13"/>
        <v>2023-08</v>
      </c>
      <c r="M35" s="290" t="str">
        <f t="shared" si="13"/>
        <v>2023-09</v>
      </c>
      <c r="N35" s="290" t="str">
        <f t="shared" si="13"/>
        <v>2023-10</v>
      </c>
      <c r="O35" s="290" t="str">
        <f t="shared" si="13"/>
        <v>2023-11</v>
      </c>
      <c r="P35" s="290" t="str">
        <f t="shared" si="13"/>
        <v>2023-12</v>
      </c>
      <c r="Q35" s="290" t="str">
        <f t="shared" si="13"/>
        <v>2024-01</v>
      </c>
      <c r="R35" s="290" t="str">
        <f t="shared" si="13"/>
        <v>2024-02</v>
      </c>
      <c r="S35" s="290" t="str">
        <f t="shared" si="13"/>
        <v>2024-03</v>
      </c>
      <c r="T35" s="290" t="str">
        <f t="shared" si="13"/>
        <v>2024-04</v>
      </c>
      <c r="U35" s="290" t="str">
        <f t="shared" si="13"/>
        <v>2024-05</v>
      </c>
      <c r="V35" s="290" t="str">
        <f t="shared" si="13"/>
        <v>2024-06</v>
      </c>
      <c r="W35" s="290" t="str">
        <f t="shared" si="13"/>
        <v>2024-07</v>
      </c>
      <c r="X35" s="290" t="str">
        <f t="shared" si="13"/>
        <v>2024-08</v>
      </c>
      <c r="Y35" s="290" t="str">
        <f t="shared" si="13"/>
        <v>2024-09</v>
      </c>
      <c r="Z35" s="340" t="str">
        <f t="shared" si="13"/>
        <v>2024-10</v>
      </c>
      <c r="AA35" s="340" t="str">
        <f t="shared" si="13"/>
        <v>2024-11</v>
      </c>
      <c r="AB35" s="340" t="str">
        <f t="shared" si="13"/>
        <v>2024-12</v>
      </c>
      <c r="AC35" s="164" t="str">
        <f t="shared" si="13"/>
        <v>Gen-Mar 2023</v>
      </c>
      <c r="AD35" s="166" t="str">
        <f t="shared" si="13"/>
        <v>Gen-Mar 2024</v>
      </c>
      <c r="AE35" s="72"/>
    </row>
    <row r="36" spans="1:31" s="223" customFormat="1" x14ac:dyDescent="0.3">
      <c r="A36" s="84" t="s">
        <v>16</v>
      </c>
      <c r="B36" s="110">
        <f t="shared" ref="B36:C59" si="14">B8/B$32*100</f>
        <v>30.611211260161923</v>
      </c>
      <c r="C36" s="111">
        <f t="shared" si="14"/>
        <v>30.022595859917168</v>
      </c>
      <c r="E36" s="342">
        <f t="shared" ref="E36:AD36" si="15">E8/E$32*100</f>
        <v>31.482391099260091</v>
      </c>
      <c r="F36" s="327">
        <f t="shared" si="15"/>
        <v>30.155685314631658</v>
      </c>
      <c r="G36" s="327">
        <f t="shared" si="15"/>
        <v>30.828690517953873</v>
      </c>
      <c r="H36" s="327">
        <f t="shared" si="15"/>
        <v>28.606442577030812</v>
      </c>
      <c r="I36" s="327">
        <f t="shared" si="15"/>
        <v>29.161756040070713</v>
      </c>
      <c r="J36" s="327">
        <f t="shared" si="15"/>
        <v>28.922992837211979</v>
      </c>
      <c r="K36" s="327">
        <f t="shared" si="15"/>
        <v>29.857561335918547</v>
      </c>
      <c r="L36" s="327">
        <f t="shared" si="15"/>
        <v>28.750219457751246</v>
      </c>
      <c r="M36" s="327">
        <f t="shared" si="15"/>
        <v>30.461748493500586</v>
      </c>
      <c r="N36" s="327">
        <f t="shared" si="15"/>
        <v>30.515422398975918</v>
      </c>
      <c r="O36" s="327">
        <f t="shared" si="15"/>
        <v>31.081119905764726</v>
      </c>
      <c r="P36" s="327">
        <f t="shared" si="15"/>
        <v>29.704529704529705</v>
      </c>
      <c r="Q36" s="331">
        <f t="shared" si="15"/>
        <v>28.761679279583984</v>
      </c>
      <c r="R36" s="331">
        <f t="shared" si="15"/>
        <v>28.113462832899327</v>
      </c>
      <c r="S36" s="331">
        <f t="shared" si="15"/>
        <v>26.536773285425891</v>
      </c>
      <c r="T36" s="327" t="e">
        <f t="shared" si="15"/>
        <v>#DIV/0!</v>
      </c>
      <c r="U36" s="327" t="e">
        <f t="shared" si="15"/>
        <v>#DIV/0!</v>
      </c>
      <c r="V36" s="327" t="e">
        <f t="shared" si="15"/>
        <v>#DIV/0!</v>
      </c>
      <c r="W36" s="327" t="e">
        <f t="shared" si="15"/>
        <v>#DIV/0!</v>
      </c>
      <c r="X36" s="327" t="e">
        <f t="shared" si="15"/>
        <v>#DIV/0!</v>
      </c>
      <c r="Y36" s="327" t="e">
        <f t="shared" si="15"/>
        <v>#DIV/0!</v>
      </c>
      <c r="Z36" s="331" t="e">
        <f t="shared" si="15"/>
        <v>#DIV/0!</v>
      </c>
      <c r="AA36" s="331" t="e">
        <f t="shared" si="15"/>
        <v>#DIV/0!</v>
      </c>
      <c r="AB36" s="331" t="e">
        <f t="shared" si="15"/>
        <v>#DIV/0!</v>
      </c>
      <c r="AC36" s="265">
        <f t="shared" si="15"/>
        <v>30.819627571953784</v>
      </c>
      <c r="AD36" s="269">
        <f t="shared" si="15"/>
        <v>27.751144185056408</v>
      </c>
    </row>
    <row r="37" spans="1:31" x14ac:dyDescent="0.3">
      <c r="A37" s="222" t="s">
        <v>12</v>
      </c>
      <c r="B37" s="265">
        <f t="shared" si="14"/>
        <v>5.5738135627969987</v>
      </c>
      <c r="C37" s="266">
        <f t="shared" si="14"/>
        <v>2.5765796499270759</v>
      </c>
      <c r="E37" s="343">
        <f t="shared" ref="E37:AB37" si="16">E9/E$32*100</f>
        <v>5.3173656429568297</v>
      </c>
      <c r="F37" s="328">
        <f t="shared" si="16"/>
        <v>6.4944332333284738</v>
      </c>
      <c r="G37" s="328">
        <f t="shared" si="16"/>
        <v>7.8855518756577734</v>
      </c>
      <c r="H37" s="328">
        <f t="shared" si="16"/>
        <v>2.6395785586962055</v>
      </c>
      <c r="I37" s="328">
        <f t="shared" si="16"/>
        <v>1.6807735576150427</v>
      </c>
      <c r="J37" s="328">
        <f t="shared" si="16"/>
        <v>1.7058366654201307</v>
      </c>
      <c r="K37" s="328">
        <f t="shared" si="16"/>
        <v>0.74366915955312707</v>
      </c>
      <c r="L37" s="328">
        <f t="shared" si="16"/>
        <v>0.75869679717087601</v>
      </c>
      <c r="M37" s="328">
        <f t="shared" si="16"/>
        <v>0.52773353493390485</v>
      </c>
      <c r="N37" s="328">
        <f t="shared" si="16"/>
        <v>0.48902920511179354</v>
      </c>
      <c r="O37" s="328">
        <f t="shared" si="16"/>
        <v>0.2801200925114562</v>
      </c>
      <c r="P37" s="328">
        <f t="shared" si="16"/>
        <v>0.27630027630027632</v>
      </c>
      <c r="Q37" s="332">
        <f t="shared" si="16"/>
        <v>0.24591665609718288</v>
      </c>
      <c r="R37" s="332">
        <f t="shared" si="16"/>
        <v>0.28488091433855273</v>
      </c>
      <c r="S37" s="332">
        <f t="shared" si="16"/>
        <v>0.25805814333956872</v>
      </c>
      <c r="T37" s="328" t="e">
        <f t="shared" si="16"/>
        <v>#DIV/0!</v>
      </c>
      <c r="U37" s="328" t="e">
        <f t="shared" si="16"/>
        <v>#DIV/0!</v>
      </c>
      <c r="V37" s="328" t="e">
        <f t="shared" si="16"/>
        <v>#DIV/0!</v>
      </c>
      <c r="W37" s="328" t="e">
        <f t="shared" si="16"/>
        <v>#DIV/0!</v>
      </c>
      <c r="X37" s="328" t="e">
        <f t="shared" si="16"/>
        <v>#DIV/0!</v>
      </c>
      <c r="Y37" s="328" t="e">
        <f t="shared" si="16"/>
        <v>#DIV/0!</v>
      </c>
      <c r="Z37" s="332" t="e">
        <f t="shared" si="16"/>
        <v>#DIV/0!</v>
      </c>
      <c r="AA37" s="332" t="e">
        <f t="shared" si="16"/>
        <v>#DIV/0!</v>
      </c>
      <c r="AB37" s="332" t="e">
        <f t="shared" si="16"/>
        <v>#DIV/0!</v>
      </c>
      <c r="AC37" s="265">
        <f>AC9/AC$32*100</f>
        <v>6.6888958143436579</v>
      </c>
      <c r="AD37" s="269">
        <f t="shared" ref="AD37:AD59" si="17">AD9/AD$32*100</f>
        <v>0.26298516994252469</v>
      </c>
      <c r="AE37" s="72"/>
    </row>
    <row r="38" spans="1:31" x14ac:dyDescent="0.3">
      <c r="A38" s="221" t="s">
        <v>13</v>
      </c>
      <c r="B38" s="267">
        <f t="shared" si="14"/>
        <v>7.6928392331839461</v>
      </c>
      <c r="C38" s="268">
        <f t="shared" si="14"/>
        <v>10.271118376880034</v>
      </c>
      <c r="E38" s="344">
        <f t="shared" ref="E38:AB38" si="18">E10/E$32*100</f>
        <v>7.5893309631292922</v>
      </c>
      <c r="F38" s="329">
        <f t="shared" si="18"/>
        <v>6.4376529805796192</v>
      </c>
      <c r="G38" s="329">
        <f t="shared" si="18"/>
        <v>6.6422485298577127</v>
      </c>
      <c r="H38" s="329">
        <f t="shared" si="18"/>
        <v>10.562293099057806</v>
      </c>
      <c r="I38" s="329">
        <f t="shared" si="18"/>
        <v>10.629720897841111</v>
      </c>
      <c r="J38" s="329">
        <f t="shared" si="18"/>
        <v>10.491758478842447</v>
      </c>
      <c r="K38" s="329">
        <f t="shared" si="18"/>
        <v>11.710690873685358</v>
      </c>
      <c r="L38" s="329">
        <f t="shared" si="18"/>
        <v>11.327782097263675</v>
      </c>
      <c r="M38" s="329">
        <f t="shared" si="18"/>
        <v>11.79510139970494</v>
      </c>
      <c r="N38" s="329">
        <f t="shared" si="18"/>
        <v>12.364528122775097</v>
      </c>
      <c r="O38" s="329">
        <f t="shared" si="18"/>
        <v>13.151279215089135</v>
      </c>
      <c r="P38" s="329">
        <f t="shared" si="18"/>
        <v>11.869211869211869</v>
      </c>
      <c r="Q38" s="333">
        <f t="shared" si="18"/>
        <v>11.341760735072366</v>
      </c>
      <c r="R38" s="333">
        <f t="shared" si="18"/>
        <v>10.662977039550174</v>
      </c>
      <c r="S38" s="333">
        <f t="shared" si="18"/>
        <v>10.056859222491804</v>
      </c>
      <c r="T38" s="329" t="e">
        <f t="shared" si="18"/>
        <v>#DIV/0!</v>
      </c>
      <c r="U38" s="329" t="e">
        <f t="shared" si="18"/>
        <v>#DIV/0!</v>
      </c>
      <c r="V38" s="329" t="e">
        <f t="shared" si="18"/>
        <v>#DIV/0!</v>
      </c>
      <c r="W38" s="329" t="e">
        <f t="shared" si="18"/>
        <v>#DIV/0!</v>
      </c>
      <c r="X38" s="329" t="e">
        <f t="shared" si="18"/>
        <v>#DIV/0!</v>
      </c>
      <c r="Y38" s="329" t="e">
        <f t="shared" si="18"/>
        <v>#DIV/0!</v>
      </c>
      <c r="Z38" s="333" t="e">
        <f t="shared" si="18"/>
        <v>#DIV/0!</v>
      </c>
      <c r="AA38" s="333" t="e">
        <f t="shared" si="18"/>
        <v>#DIV/0!</v>
      </c>
      <c r="AB38" s="333" t="e">
        <f t="shared" si="18"/>
        <v>#DIV/0!</v>
      </c>
      <c r="AC38" s="265">
        <f t="shared" ref="AC38:AC59" si="19">AC10/AC$32*100</f>
        <v>6.8644014181040243</v>
      </c>
      <c r="AD38" s="269">
        <f t="shared" si="17"/>
        <v>10.658882069112325</v>
      </c>
      <c r="AE38" s="72"/>
    </row>
    <row r="39" spans="1:31" x14ac:dyDescent="0.3">
      <c r="A39" s="221" t="s">
        <v>14</v>
      </c>
      <c r="B39" s="267">
        <f t="shared" si="14"/>
        <v>15.588651146685539</v>
      </c>
      <c r="C39" s="268">
        <f t="shared" si="14"/>
        <v>15.38601100981198</v>
      </c>
      <c r="E39" s="344">
        <f t="shared" ref="E39:AB39" si="20">E11/E$32*100</f>
        <v>16.677971916200811</v>
      </c>
      <c r="F39" s="329">
        <f t="shared" si="20"/>
        <v>15.416605922026902</v>
      </c>
      <c r="G39" s="329">
        <f t="shared" si="20"/>
        <v>14.610449456240598</v>
      </c>
      <c r="H39" s="329">
        <f t="shared" si="20"/>
        <v>13.824166030048382</v>
      </c>
      <c r="I39" s="329">
        <f t="shared" si="20"/>
        <v>15.118256816842557</v>
      </c>
      <c r="J39" s="329">
        <f t="shared" si="20"/>
        <v>15.017403561257659</v>
      </c>
      <c r="K39" s="329">
        <f t="shared" si="20"/>
        <v>15.526401933875558</v>
      </c>
      <c r="L39" s="329">
        <f t="shared" si="20"/>
        <v>14.837852072935215</v>
      </c>
      <c r="M39" s="329">
        <f t="shared" si="20"/>
        <v>16.234962530185037</v>
      </c>
      <c r="N39" s="329">
        <f t="shared" si="20"/>
        <v>15.775506828429856</v>
      </c>
      <c r="O39" s="329">
        <f t="shared" si="20"/>
        <v>15.859825032680677</v>
      </c>
      <c r="P39" s="329">
        <f t="shared" si="20"/>
        <v>15.74101574101574</v>
      </c>
      <c r="Q39" s="333">
        <f t="shared" si="20"/>
        <v>15.391282289772967</v>
      </c>
      <c r="R39" s="333">
        <f t="shared" si="20"/>
        <v>15.452239952678493</v>
      </c>
      <c r="S39" s="333">
        <f t="shared" si="20"/>
        <v>14.643256224572321</v>
      </c>
      <c r="T39" s="329" t="e">
        <f t="shared" si="20"/>
        <v>#DIV/0!</v>
      </c>
      <c r="U39" s="329" t="e">
        <f t="shared" si="20"/>
        <v>#DIV/0!</v>
      </c>
      <c r="V39" s="329" t="e">
        <f t="shared" si="20"/>
        <v>#DIV/0!</v>
      </c>
      <c r="W39" s="329" t="e">
        <f t="shared" si="20"/>
        <v>#DIV/0!</v>
      </c>
      <c r="X39" s="329" t="e">
        <f t="shared" si="20"/>
        <v>#DIV/0!</v>
      </c>
      <c r="Y39" s="329" t="e">
        <f t="shared" si="20"/>
        <v>#DIV/0!</v>
      </c>
      <c r="Z39" s="333" t="e">
        <f t="shared" si="20"/>
        <v>#DIV/0!</v>
      </c>
      <c r="AA39" s="333" t="e">
        <f t="shared" si="20"/>
        <v>#DIV/0!</v>
      </c>
      <c r="AB39" s="333" t="e">
        <f t="shared" si="20"/>
        <v>#DIV/0!</v>
      </c>
      <c r="AC39" s="265">
        <f t="shared" si="19"/>
        <v>15.478000876356418</v>
      </c>
      <c r="AD39" s="269">
        <f t="shared" si="17"/>
        <v>15.142490952955367</v>
      </c>
      <c r="AE39" s="72"/>
    </row>
    <row r="40" spans="1:31" x14ac:dyDescent="0.3">
      <c r="A40" s="221" t="s">
        <v>15</v>
      </c>
      <c r="B40" s="267">
        <f t="shared" si="14"/>
        <v>1.7559073174954403</v>
      </c>
      <c r="C40" s="268">
        <f t="shared" si="14"/>
        <v>1.7888868232980755</v>
      </c>
      <c r="E40" s="344">
        <f t="shared" ref="E40:AB40" si="21">E12/E$32*100</f>
        <v>1.8977225769731561</v>
      </c>
      <c r="F40" s="329">
        <f t="shared" si="21"/>
        <v>1.8069931786966631</v>
      </c>
      <c r="G40" s="329">
        <f t="shared" si="21"/>
        <v>1.6904406561977872</v>
      </c>
      <c r="H40" s="329">
        <f t="shared" si="21"/>
        <v>1.5804048892284186</v>
      </c>
      <c r="I40" s="329">
        <f t="shared" si="21"/>
        <v>1.7330047677720042</v>
      </c>
      <c r="J40" s="329">
        <f t="shared" si="21"/>
        <v>1.7079941316917413</v>
      </c>
      <c r="K40" s="329">
        <f t="shared" si="21"/>
        <v>1.8767993688045055</v>
      </c>
      <c r="L40" s="329">
        <f t="shared" si="21"/>
        <v>1.8258884903814803</v>
      </c>
      <c r="M40" s="329">
        <f t="shared" si="21"/>
        <v>1.9039510286767025</v>
      </c>
      <c r="N40" s="329">
        <f t="shared" si="21"/>
        <v>1.8863582426591683</v>
      </c>
      <c r="O40" s="329">
        <f t="shared" si="21"/>
        <v>1.7898955654834587</v>
      </c>
      <c r="P40" s="329">
        <f t="shared" si="21"/>
        <v>1.818001818001818</v>
      </c>
      <c r="Q40" s="333">
        <f t="shared" si="21"/>
        <v>1.782719598641469</v>
      </c>
      <c r="R40" s="333">
        <f t="shared" si="21"/>
        <v>1.7133649263321074</v>
      </c>
      <c r="S40" s="333">
        <f t="shared" si="21"/>
        <v>1.5785996950221943</v>
      </c>
      <c r="T40" s="329" t="e">
        <f t="shared" si="21"/>
        <v>#DIV/0!</v>
      </c>
      <c r="U40" s="329" t="e">
        <f t="shared" si="21"/>
        <v>#DIV/0!</v>
      </c>
      <c r="V40" s="329" t="e">
        <f t="shared" si="21"/>
        <v>#DIV/0!</v>
      </c>
      <c r="W40" s="329" t="e">
        <f t="shared" si="21"/>
        <v>#DIV/0!</v>
      </c>
      <c r="X40" s="329" t="e">
        <f t="shared" si="21"/>
        <v>#DIV/0!</v>
      </c>
      <c r="Y40" s="329" t="e">
        <f t="shared" si="21"/>
        <v>#DIV/0!</v>
      </c>
      <c r="Z40" s="333" t="e">
        <f t="shared" si="21"/>
        <v>#DIV/0!</v>
      </c>
      <c r="AA40" s="333" t="e">
        <f t="shared" si="21"/>
        <v>#DIV/0!</v>
      </c>
      <c r="AB40" s="333" t="e">
        <f t="shared" si="21"/>
        <v>#DIV/0!</v>
      </c>
      <c r="AC40" s="265">
        <f>AC12/AC$32*100</f>
        <v>1.7883294631496811</v>
      </c>
      <c r="AD40" s="269">
        <f t="shared" si="17"/>
        <v>1.6867859930461933</v>
      </c>
      <c r="AE40" s="72"/>
    </row>
    <row r="41" spans="1:31" x14ac:dyDescent="0.3">
      <c r="A41" s="84" t="s">
        <v>21</v>
      </c>
      <c r="B41" s="110">
        <f t="shared" si="14"/>
        <v>30.502321314941007</v>
      </c>
      <c r="C41" s="111">
        <f t="shared" si="14"/>
        <v>30.747171045612713</v>
      </c>
      <c r="E41" s="342">
        <f t="shared" ref="E41:AB41" si="22">E13/E$32*100</f>
        <v>27.49280752227914</v>
      </c>
      <c r="F41" s="327">
        <f t="shared" si="22"/>
        <v>30.398919640596343</v>
      </c>
      <c r="G41" s="327">
        <f t="shared" si="22"/>
        <v>33.776704859645264</v>
      </c>
      <c r="H41" s="327">
        <f t="shared" si="22"/>
        <v>36.449579831932773</v>
      </c>
      <c r="I41" s="327">
        <f t="shared" si="22"/>
        <v>33.409224835270798</v>
      </c>
      <c r="J41" s="327">
        <f t="shared" si="22"/>
        <v>32.32675545838967</v>
      </c>
      <c r="K41" s="327">
        <f t="shared" si="22"/>
        <v>29.830701953180739</v>
      </c>
      <c r="L41" s="327">
        <f t="shared" si="22"/>
        <v>28.612274585538362</v>
      </c>
      <c r="M41" s="327">
        <f t="shared" si="22"/>
        <v>28.18346630652584</v>
      </c>
      <c r="N41" s="327">
        <f t="shared" si="22"/>
        <v>28.269483858440431</v>
      </c>
      <c r="O41" s="327">
        <f t="shared" si="22"/>
        <v>28.145604987574156</v>
      </c>
      <c r="P41" s="327">
        <f t="shared" si="22"/>
        <v>30.341730341730344</v>
      </c>
      <c r="Q41" s="331">
        <f t="shared" si="22"/>
        <v>30.647979819332289</v>
      </c>
      <c r="R41" s="331">
        <f t="shared" si="22"/>
        <v>33.557475914304561</v>
      </c>
      <c r="S41" s="331">
        <f t="shared" si="22"/>
        <v>38.426586162403773</v>
      </c>
      <c r="T41" s="327" t="e">
        <f t="shared" si="22"/>
        <v>#DIV/0!</v>
      </c>
      <c r="U41" s="327" t="e">
        <f t="shared" si="22"/>
        <v>#DIV/0!</v>
      </c>
      <c r="V41" s="327" t="e">
        <f t="shared" si="22"/>
        <v>#DIV/0!</v>
      </c>
      <c r="W41" s="327" t="e">
        <f t="shared" si="22"/>
        <v>#DIV/0!</v>
      </c>
      <c r="X41" s="327" t="e">
        <f t="shared" si="22"/>
        <v>#DIV/0!</v>
      </c>
      <c r="Y41" s="327" t="e">
        <f t="shared" si="22"/>
        <v>#DIV/0!</v>
      </c>
      <c r="Z41" s="331" t="e">
        <f t="shared" si="22"/>
        <v>#DIV/0!</v>
      </c>
      <c r="AA41" s="331" t="e">
        <f t="shared" si="22"/>
        <v>#DIV/0!</v>
      </c>
      <c r="AB41" s="331" t="e">
        <f t="shared" si="22"/>
        <v>#DIV/0!</v>
      </c>
      <c r="AC41" s="265">
        <f t="shared" si="19"/>
        <v>30.856650115871187</v>
      </c>
      <c r="AD41" s="269">
        <f t="shared" si="17"/>
        <v>34.390743631590155</v>
      </c>
      <c r="AE41" s="72"/>
    </row>
    <row r="42" spans="1:31" x14ac:dyDescent="0.3">
      <c r="A42" s="221" t="s">
        <v>17</v>
      </c>
      <c r="B42" s="267">
        <f t="shared" si="14"/>
        <v>1.5407091970239786</v>
      </c>
      <c r="C42" s="268">
        <f t="shared" si="14"/>
        <v>1.4705515957966717</v>
      </c>
      <c r="E42" s="344">
        <f t="shared" ref="E42:AB42" si="23">E14/E$32*100</f>
        <v>1.595989365268714</v>
      </c>
      <c r="F42" s="329">
        <f t="shared" si="23"/>
        <v>1.4010911016136334</v>
      </c>
      <c r="G42" s="329">
        <f t="shared" si="23"/>
        <v>1.3616282457590334</v>
      </c>
      <c r="H42" s="329">
        <f t="shared" si="23"/>
        <v>1.3177998472116119</v>
      </c>
      <c r="I42" s="329">
        <f t="shared" si="23"/>
        <v>1.463813146193818</v>
      </c>
      <c r="J42" s="329">
        <f t="shared" si="23"/>
        <v>1.3915657451888501</v>
      </c>
      <c r="K42" s="329">
        <f t="shared" si="23"/>
        <v>1.5100009232912817</v>
      </c>
      <c r="L42" s="329">
        <f t="shared" si="23"/>
        <v>1.7807428958390812</v>
      </c>
      <c r="M42" s="329">
        <f t="shared" si="23"/>
        <v>1.537693679675286</v>
      </c>
      <c r="N42" s="329">
        <f t="shared" si="23"/>
        <v>1.4936965573782282</v>
      </c>
      <c r="O42" s="329">
        <f t="shared" si="23"/>
        <v>1.406346515737003</v>
      </c>
      <c r="P42" s="329">
        <f t="shared" si="23"/>
        <v>1.5570015570015572</v>
      </c>
      <c r="Q42" s="333">
        <f t="shared" si="23"/>
        <v>1.4733860398258147</v>
      </c>
      <c r="R42" s="333">
        <f t="shared" si="23"/>
        <v>1.4101265306399964</v>
      </c>
      <c r="S42" s="333">
        <f t="shared" si="23"/>
        <v>1.3495576587088449</v>
      </c>
      <c r="T42" s="329" t="e">
        <f t="shared" si="23"/>
        <v>#DIV/0!</v>
      </c>
      <c r="U42" s="329" t="e">
        <f t="shared" si="23"/>
        <v>#DIV/0!</v>
      </c>
      <c r="V42" s="329" t="e">
        <f t="shared" si="23"/>
        <v>#DIV/0!</v>
      </c>
      <c r="W42" s="329" t="e">
        <f t="shared" si="23"/>
        <v>#DIV/0!</v>
      </c>
      <c r="X42" s="329" t="e">
        <f t="shared" si="23"/>
        <v>#DIV/0!</v>
      </c>
      <c r="Y42" s="329" t="e">
        <f t="shared" si="23"/>
        <v>#DIV/0!</v>
      </c>
      <c r="Z42" s="333" t="e">
        <f t="shared" si="23"/>
        <v>#DIV/0!</v>
      </c>
      <c r="AA42" s="333" t="e">
        <f t="shared" si="23"/>
        <v>#DIV/0!</v>
      </c>
      <c r="AB42" s="333" t="e">
        <f t="shared" si="23"/>
        <v>#DIV/0!</v>
      </c>
      <c r="AC42" s="265">
        <f t="shared" si="19"/>
        <v>1.4441135326770815</v>
      </c>
      <c r="AD42" s="269">
        <f t="shared" si="17"/>
        <v>1.4082789328035195</v>
      </c>
      <c r="AE42" s="72"/>
    </row>
    <row r="43" spans="1:31" x14ac:dyDescent="0.3">
      <c r="A43" s="221" t="s">
        <v>18</v>
      </c>
      <c r="B43" s="267">
        <f t="shared" si="14"/>
        <v>14.639395076109061</v>
      </c>
      <c r="C43" s="268">
        <f t="shared" si="14"/>
        <v>13.915970488030965</v>
      </c>
      <c r="E43" s="344">
        <f t="shared" ref="E43:AB43" si="24">E15/E$32*100</f>
        <v>10.001637312001497</v>
      </c>
      <c r="F43" s="329">
        <f t="shared" si="24"/>
        <v>14.140584836603312</v>
      </c>
      <c r="G43" s="329">
        <f t="shared" si="24"/>
        <v>17.749329591333147</v>
      </c>
      <c r="H43" s="329">
        <f t="shared" si="24"/>
        <v>21.298064680417621</v>
      </c>
      <c r="I43" s="329">
        <f t="shared" si="24"/>
        <v>17.236968982696737</v>
      </c>
      <c r="J43" s="329">
        <f t="shared" si="24"/>
        <v>16.078157811466216</v>
      </c>
      <c r="K43" s="329">
        <f t="shared" si="24"/>
        <v>12.438412274737912</v>
      </c>
      <c r="L43" s="329">
        <f t="shared" si="24"/>
        <v>9.8793609390283663</v>
      </c>
      <c r="M43" s="329">
        <f t="shared" si="24"/>
        <v>10.266949494652938</v>
      </c>
      <c r="N43" s="329">
        <f t="shared" si="24"/>
        <v>10.878742331950148</v>
      </c>
      <c r="O43" s="329">
        <f t="shared" si="24"/>
        <v>11.315415224167898</v>
      </c>
      <c r="P43" s="329">
        <f t="shared" si="24"/>
        <v>12.865512865512866</v>
      </c>
      <c r="Q43" s="333">
        <f t="shared" si="24"/>
        <v>13.266816048704181</v>
      </c>
      <c r="R43" s="333">
        <f t="shared" si="24"/>
        <v>17.085375886428384</v>
      </c>
      <c r="S43" s="333">
        <f t="shared" si="24"/>
        <v>23.212885620975559</v>
      </c>
      <c r="T43" s="329" t="e">
        <f t="shared" si="24"/>
        <v>#DIV/0!</v>
      </c>
      <c r="U43" s="329" t="e">
        <f t="shared" si="24"/>
        <v>#DIV/0!</v>
      </c>
      <c r="V43" s="329" t="e">
        <f t="shared" si="24"/>
        <v>#DIV/0!</v>
      </c>
      <c r="W43" s="329" t="e">
        <f t="shared" si="24"/>
        <v>#DIV/0!</v>
      </c>
      <c r="X43" s="329" t="e">
        <f t="shared" si="24"/>
        <v>#DIV/0!</v>
      </c>
      <c r="Y43" s="329" t="e">
        <f t="shared" si="24"/>
        <v>#DIV/0!</v>
      </c>
      <c r="Z43" s="333" t="e">
        <f t="shared" si="24"/>
        <v>#DIV/0!</v>
      </c>
      <c r="AA43" s="333" t="e">
        <f t="shared" si="24"/>
        <v>#DIV/0!</v>
      </c>
      <c r="AB43" s="333" t="e">
        <f t="shared" si="24"/>
        <v>#DIV/0!</v>
      </c>
      <c r="AC43" s="265">
        <f t="shared" si="19"/>
        <v>14.318820339904445</v>
      </c>
      <c r="AD43" s="269">
        <f t="shared" si="17"/>
        <v>18.084554388703612</v>
      </c>
      <c r="AE43" s="72"/>
    </row>
    <row r="44" spans="1:31" x14ac:dyDescent="0.3">
      <c r="A44" s="221" t="s">
        <v>19</v>
      </c>
      <c r="B44" s="267">
        <f t="shared" si="14"/>
        <v>6.6389455443965728</v>
      </c>
      <c r="C44" s="268">
        <f t="shared" si="14"/>
        <v>6.6180890814786135</v>
      </c>
      <c r="E44" s="344">
        <f t="shared" ref="E44:AB44" si="25">E16/E$32*100</f>
        <v>7.0708488293219185</v>
      </c>
      <c r="F44" s="329">
        <f t="shared" si="25"/>
        <v>6.5281944646926577</v>
      </c>
      <c r="G44" s="329">
        <f t="shared" si="25"/>
        <v>6.3871662078356053</v>
      </c>
      <c r="H44" s="329">
        <f t="shared" si="25"/>
        <v>5.8624586198115605</v>
      </c>
      <c r="I44" s="329">
        <f t="shared" si="25"/>
        <v>6.2208710558740021</v>
      </c>
      <c r="J44" s="329">
        <f t="shared" si="25"/>
        <v>6.2458648563127461</v>
      </c>
      <c r="K44" s="329">
        <f t="shared" si="25"/>
        <v>6.5881029721585715</v>
      </c>
      <c r="L44" s="329">
        <f t="shared" si="25"/>
        <v>7.5543628200948048</v>
      </c>
      <c r="M44" s="329">
        <f t="shared" si="25"/>
        <v>6.9221904978604405</v>
      </c>
      <c r="N44" s="329">
        <f t="shared" si="25"/>
        <v>6.8226765719052711</v>
      </c>
      <c r="O44" s="329">
        <f t="shared" si="25"/>
        <v>6.6402827058164426</v>
      </c>
      <c r="P44" s="329">
        <f t="shared" si="25"/>
        <v>7.1082071082071083</v>
      </c>
      <c r="Q44" s="333">
        <f t="shared" si="25"/>
        <v>6.4833213545850423</v>
      </c>
      <c r="R44" s="333">
        <f t="shared" si="25"/>
        <v>6.4808708245228761</v>
      </c>
      <c r="S44" s="333">
        <f t="shared" si="25"/>
        <v>6.0291766216608327</v>
      </c>
      <c r="T44" s="329" t="e">
        <f t="shared" si="25"/>
        <v>#DIV/0!</v>
      </c>
      <c r="U44" s="329" t="e">
        <f t="shared" si="25"/>
        <v>#DIV/0!</v>
      </c>
      <c r="V44" s="329" t="e">
        <f t="shared" si="25"/>
        <v>#DIV/0!</v>
      </c>
      <c r="W44" s="329" t="e">
        <f t="shared" si="25"/>
        <v>#DIV/0!</v>
      </c>
      <c r="X44" s="329" t="e">
        <f t="shared" si="25"/>
        <v>#DIV/0!</v>
      </c>
      <c r="Y44" s="329" t="e">
        <f t="shared" si="25"/>
        <v>#DIV/0!</v>
      </c>
      <c r="Z44" s="333" t="e">
        <f t="shared" si="25"/>
        <v>#DIV/0!</v>
      </c>
      <c r="AA44" s="333" t="e">
        <f t="shared" si="25"/>
        <v>#DIV/0!</v>
      </c>
      <c r="AB44" s="333" t="e">
        <f t="shared" si="25"/>
        <v>#DIV/0!</v>
      </c>
      <c r="AC44" s="265">
        <f t="shared" si="19"/>
        <v>6.6357051974496626</v>
      </c>
      <c r="AD44" s="269">
        <f t="shared" si="17"/>
        <v>6.319405023770666</v>
      </c>
      <c r="AE44" s="72"/>
    </row>
    <row r="45" spans="1:31" x14ac:dyDescent="0.3">
      <c r="A45" s="221" t="s">
        <v>20</v>
      </c>
      <c r="B45" s="267">
        <f t="shared" si="14"/>
        <v>7.6832714974113951</v>
      </c>
      <c r="C45" s="268">
        <f t="shared" si="14"/>
        <v>8.7425598803064641</v>
      </c>
      <c r="E45" s="344">
        <f t="shared" ref="E45:AB45" si="26">E17/E$32*100</f>
        <v>8.8243320156870091</v>
      </c>
      <c r="F45" s="329">
        <f t="shared" si="26"/>
        <v>8.3290492376867427</v>
      </c>
      <c r="G45" s="329">
        <f t="shared" si="26"/>
        <v>8.2785808147174773</v>
      </c>
      <c r="H45" s="329">
        <f t="shared" si="26"/>
        <v>7.9712566844919781</v>
      </c>
      <c r="I45" s="329">
        <f t="shared" si="26"/>
        <v>8.4875716505062417</v>
      </c>
      <c r="J45" s="329">
        <f t="shared" si="26"/>
        <v>8.6111670454218565</v>
      </c>
      <c r="K45" s="329">
        <f t="shared" si="26"/>
        <v>9.2941857829929759</v>
      </c>
      <c r="L45" s="329">
        <f t="shared" si="26"/>
        <v>9.3978079305761071</v>
      </c>
      <c r="M45" s="329">
        <f t="shared" si="26"/>
        <v>9.4566326343371774</v>
      </c>
      <c r="N45" s="329">
        <f t="shared" si="26"/>
        <v>9.074368397206781</v>
      </c>
      <c r="O45" s="329">
        <f t="shared" si="26"/>
        <v>8.7835605418528147</v>
      </c>
      <c r="P45" s="329">
        <f t="shared" si="26"/>
        <v>8.8110088110088114</v>
      </c>
      <c r="Q45" s="333">
        <f t="shared" si="26"/>
        <v>9.4244563762172522</v>
      </c>
      <c r="R45" s="333">
        <f t="shared" si="26"/>
        <v>8.5811026727133033</v>
      </c>
      <c r="S45" s="333">
        <f t="shared" si="26"/>
        <v>7.8349662610585318</v>
      </c>
      <c r="T45" s="329" t="e">
        <f t="shared" si="26"/>
        <v>#DIV/0!</v>
      </c>
      <c r="U45" s="329" t="e">
        <f t="shared" si="26"/>
        <v>#DIV/0!</v>
      </c>
      <c r="V45" s="329" t="e">
        <f t="shared" si="26"/>
        <v>#DIV/0!</v>
      </c>
      <c r="W45" s="329" t="e">
        <f t="shared" si="26"/>
        <v>#DIV/0!</v>
      </c>
      <c r="X45" s="329" t="e">
        <f t="shared" si="26"/>
        <v>#DIV/0!</v>
      </c>
      <c r="Y45" s="329" t="e">
        <f t="shared" si="26"/>
        <v>#DIV/0!</v>
      </c>
      <c r="Z45" s="333" t="e">
        <f t="shared" si="26"/>
        <v>#DIV/0!</v>
      </c>
      <c r="AA45" s="333" t="e">
        <f t="shared" si="26"/>
        <v>#DIV/0!</v>
      </c>
      <c r="AB45" s="333" t="e">
        <f t="shared" si="26"/>
        <v>#DIV/0!</v>
      </c>
      <c r="AC45" s="265">
        <f t="shared" si="19"/>
        <v>8.4580110458400011</v>
      </c>
      <c r="AD45" s="269">
        <f t="shared" si="17"/>
        <v>8.5785052863123532</v>
      </c>
      <c r="AE45" s="72"/>
    </row>
    <row r="46" spans="1:31" x14ac:dyDescent="0.3">
      <c r="A46" s="84" t="s">
        <v>26</v>
      </c>
      <c r="B46" s="110">
        <f t="shared" si="14"/>
        <v>23.04913108253615</v>
      </c>
      <c r="C46" s="111">
        <f t="shared" si="14"/>
        <v>24.145116911375293</v>
      </c>
      <c r="E46" s="342">
        <f t="shared" ref="E46:AB46" si="27">E18/E$32*100</f>
        <v>24.0544523191355</v>
      </c>
      <c r="F46" s="327">
        <f t="shared" si="27"/>
        <v>24.588918643105419</v>
      </c>
      <c r="G46" s="327">
        <f t="shared" si="27"/>
        <v>22.422865840968957</v>
      </c>
      <c r="H46" s="327">
        <f t="shared" si="27"/>
        <v>21.60204991087344</v>
      </c>
      <c r="I46" s="327">
        <f t="shared" si="27"/>
        <v>23.69087159157872</v>
      </c>
      <c r="J46" s="327">
        <f t="shared" si="27"/>
        <v>23.890343180968269</v>
      </c>
      <c r="K46" s="327">
        <f t="shared" si="27"/>
        <v>24.694684360285045</v>
      </c>
      <c r="L46" s="327">
        <f t="shared" si="27"/>
        <v>25.141079982944998</v>
      </c>
      <c r="M46" s="327">
        <f t="shared" si="27"/>
        <v>25.985922212517345</v>
      </c>
      <c r="N46" s="327">
        <f t="shared" si="27"/>
        <v>25.382773227089338</v>
      </c>
      <c r="O46" s="327">
        <f t="shared" si="27"/>
        <v>25.164121643945812</v>
      </c>
      <c r="P46" s="327">
        <f t="shared" si="27"/>
        <v>23.754623754623754</v>
      </c>
      <c r="Q46" s="331">
        <f t="shared" si="27"/>
        <v>24.937640045660171</v>
      </c>
      <c r="R46" s="331">
        <f t="shared" si="27"/>
        <v>22.903337662072765</v>
      </c>
      <c r="S46" s="331">
        <f t="shared" si="27"/>
        <v>21.503404762345738</v>
      </c>
      <c r="T46" s="327" t="e">
        <f t="shared" si="27"/>
        <v>#DIV/0!</v>
      </c>
      <c r="U46" s="327" t="e">
        <f t="shared" si="27"/>
        <v>#DIV/0!</v>
      </c>
      <c r="V46" s="327" t="e">
        <f t="shared" si="27"/>
        <v>#DIV/0!</v>
      </c>
      <c r="W46" s="327" t="e">
        <f t="shared" si="27"/>
        <v>#DIV/0!</v>
      </c>
      <c r="X46" s="327" t="e">
        <f t="shared" si="27"/>
        <v>#DIV/0!</v>
      </c>
      <c r="Y46" s="327" t="e">
        <f t="shared" si="27"/>
        <v>#DIV/0!</v>
      </c>
      <c r="Z46" s="331" t="e">
        <f t="shared" si="27"/>
        <v>#DIV/0!</v>
      </c>
      <c r="AA46" s="331" t="e">
        <f t="shared" si="27"/>
        <v>#DIV/0!</v>
      </c>
      <c r="AB46" s="331" t="e">
        <f t="shared" si="27"/>
        <v>#DIV/0!</v>
      </c>
      <c r="AC46" s="265">
        <f t="shared" si="19"/>
        <v>23.574690639154387</v>
      </c>
      <c r="AD46" s="269">
        <f t="shared" si="17"/>
        <v>23.040693961541191</v>
      </c>
      <c r="AE46" s="72"/>
    </row>
    <row r="47" spans="1:31" x14ac:dyDescent="0.3">
      <c r="A47" s="221" t="s">
        <v>22</v>
      </c>
      <c r="B47" s="267">
        <f t="shared" si="14"/>
        <v>10.359731678165668</v>
      </c>
      <c r="C47" s="268">
        <f t="shared" si="14"/>
        <v>11.036387831072151</v>
      </c>
      <c r="E47" s="344">
        <f t="shared" ref="E47:AB47" si="28">E19/E$32*100</f>
        <v>11.256909846482507</v>
      </c>
      <c r="F47" s="329">
        <f t="shared" si="28"/>
        <v>11.000023019021384</v>
      </c>
      <c r="G47" s="329">
        <f t="shared" si="28"/>
        <v>10.181887371343969</v>
      </c>
      <c r="H47" s="329">
        <f t="shared" si="28"/>
        <v>9.8198370257193783</v>
      </c>
      <c r="I47" s="329">
        <f t="shared" si="28"/>
        <v>10.509856966839878</v>
      </c>
      <c r="J47" s="329">
        <f t="shared" si="28"/>
        <v>10.701751862612548</v>
      </c>
      <c r="K47" s="329">
        <f t="shared" si="28"/>
        <v>11.150001259033566</v>
      </c>
      <c r="L47" s="329">
        <f t="shared" si="28"/>
        <v>10.942790499360438</v>
      </c>
      <c r="M47" s="329">
        <f t="shared" si="28"/>
        <v>11.80757910498154</v>
      </c>
      <c r="N47" s="329">
        <f t="shared" si="28"/>
        <v>12.433567539967349</v>
      </c>
      <c r="O47" s="329">
        <f t="shared" si="28"/>
        <v>11.971183543303693</v>
      </c>
      <c r="P47" s="329">
        <f t="shared" si="28"/>
        <v>10.700110700110701</v>
      </c>
      <c r="Q47" s="333">
        <f t="shared" si="28"/>
        <v>12.431122197325216</v>
      </c>
      <c r="R47" s="333">
        <f t="shared" si="28"/>
        <v>10.984572916595843</v>
      </c>
      <c r="S47" s="333">
        <f t="shared" si="28"/>
        <v>9.8568332932046747</v>
      </c>
      <c r="T47" s="329" t="e">
        <f t="shared" si="28"/>
        <v>#DIV/0!</v>
      </c>
      <c r="U47" s="329" t="e">
        <f t="shared" si="28"/>
        <v>#DIV/0!</v>
      </c>
      <c r="V47" s="329" t="e">
        <f t="shared" si="28"/>
        <v>#DIV/0!</v>
      </c>
      <c r="W47" s="329" t="e">
        <f t="shared" si="28"/>
        <v>#DIV/0!</v>
      </c>
      <c r="X47" s="329" t="e">
        <f t="shared" si="28"/>
        <v>#DIV/0!</v>
      </c>
      <c r="Y47" s="329" t="e">
        <f t="shared" si="28"/>
        <v>#DIV/0!</v>
      </c>
      <c r="Z47" s="333" t="e">
        <f t="shared" si="28"/>
        <v>#DIV/0!</v>
      </c>
      <c r="AA47" s="333" t="e">
        <f t="shared" si="28"/>
        <v>#DIV/0!</v>
      </c>
      <c r="AB47" s="333" t="e">
        <f t="shared" si="28"/>
        <v>#DIV/0!</v>
      </c>
      <c r="AC47" s="265">
        <f t="shared" si="19"/>
        <v>10.7548146881085</v>
      </c>
      <c r="AD47" s="269">
        <f t="shared" si="17"/>
        <v>11.034733555665934</v>
      </c>
      <c r="AE47" s="72"/>
    </row>
    <row r="48" spans="1:31" x14ac:dyDescent="0.3">
      <c r="A48" s="221" t="s">
        <v>23</v>
      </c>
      <c r="B48" s="267">
        <f t="shared" si="14"/>
        <v>1.1564810779041494</v>
      </c>
      <c r="C48" s="268">
        <f t="shared" si="14"/>
        <v>1.0571566013833495</v>
      </c>
      <c r="E48" s="344">
        <f t="shared" ref="E48:AB48" si="29">E20/E$32*100</f>
        <v>1.1422200391395536</v>
      </c>
      <c r="F48" s="329">
        <f t="shared" si="29"/>
        <v>1.1317685514129843</v>
      </c>
      <c r="G48" s="329">
        <f t="shared" si="29"/>
        <v>0.94659919967178208</v>
      </c>
      <c r="H48" s="329">
        <f t="shared" si="29"/>
        <v>0.88251209574738998</v>
      </c>
      <c r="I48" s="329">
        <f t="shared" si="29"/>
        <v>1.0037767182728881</v>
      </c>
      <c r="J48" s="329">
        <f t="shared" si="29"/>
        <v>0.9694215113770388</v>
      </c>
      <c r="K48" s="329">
        <f t="shared" si="29"/>
        <v>1.0449978596429381</v>
      </c>
      <c r="L48" s="329">
        <f t="shared" si="29"/>
        <v>1.2527902485515787</v>
      </c>
      <c r="M48" s="329">
        <f t="shared" si="29"/>
        <v>1.1222594922307936</v>
      </c>
      <c r="N48" s="329">
        <f t="shared" si="29"/>
        <v>1.0780217330332036</v>
      </c>
      <c r="O48" s="329">
        <f t="shared" si="29"/>
        <v>1.0644563515435337</v>
      </c>
      <c r="P48" s="329">
        <f t="shared" si="29"/>
        <v>1.1754011754011755</v>
      </c>
      <c r="Q48" s="333">
        <f t="shared" si="29"/>
        <v>1.1330486619033526</v>
      </c>
      <c r="R48" s="333">
        <f t="shared" si="29"/>
        <v>1.1538016984069785</v>
      </c>
      <c r="S48" s="333">
        <f t="shared" si="29"/>
        <v>1.004451194290618</v>
      </c>
      <c r="T48" s="329" t="e">
        <f t="shared" si="29"/>
        <v>#DIV/0!</v>
      </c>
      <c r="U48" s="329" t="e">
        <f t="shared" si="29"/>
        <v>#DIV/0!</v>
      </c>
      <c r="V48" s="329" t="e">
        <f t="shared" si="29"/>
        <v>#DIV/0!</v>
      </c>
      <c r="W48" s="329" t="e">
        <f t="shared" si="29"/>
        <v>#DIV/0!</v>
      </c>
      <c r="X48" s="329" t="e">
        <f t="shared" si="29"/>
        <v>#DIV/0!</v>
      </c>
      <c r="Y48" s="329" t="e">
        <f t="shared" si="29"/>
        <v>#DIV/0!</v>
      </c>
      <c r="Z48" s="333" t="e">
        <f t="shared" si="29"/>
        <v>#DIV/0!</v>
      </c>
      <c r="AA48" s="333" t="e">
        <f t="shared" si="29"/>
        <v>#DIV/0!</v>
      </c>
      <c r="AB48" s="333" t="e">
        <f t="shared" si="29"/>
        <v>#DIV/0!</v>
      </c>
      <c r="AC48" s="265">
        <f t="shared" si="19"/>
        <v>1.061937778694229</v>
      </c>
      <c r="AD48" s="269">
        <f t="shared" si="17"/>
        <v>1.0936280422904989</v>
      </c>
      <c r="AE48" s="72"/>
    </row>
    <row r="49" spans="1:31" x14ac:dyDescent="0.3">
      <c r="A49" s="221" t="s">
        <v>24</v>
      </c>
      <c r="B49" s="267">
        <f t="shared" si="14"/>
        <v>1.9314676754806268</v>
      </c>
      <c r="C49" s="268">
        <f t="shared" si="14"/>
        <v>1.7649941130661821</v>
      </c>
      <c r="E49" s="344">
        <f t="shared" ref="E49:AB49" si="30">E21/E$32*100</f>
        <v>1.9546386608347173</v>
      </c>
      <c r="F49" s="329">
        <f t="shared" si="30"/>
        <v>1.6550676375578353</v>
      </c>
      <c r="G49" s="329">
        <f t="shared" si="30"/>
        <v>1.5465480642878802</v>
      </c>
      <c r="H49" s="329">
        <f t="shared" si="30"/>
        <v>1.4880952380952379</v>
      </c>
      <c r="I49" s="329">
        <f t="shared" si="30"/>
        <v>1.5776503991000161</v>
      </c>
      <c r="J49" s="329">
        <f t="shared" si="30"/>
        <v>1.6001208181112101</v>
      </c>
      <c r="K49" s="329">
        <f t="shared" si="30"/>
        <v>1.8331528718555639</v>
      </c>
      <c r="L49" s="329">
        <f t="shared" si="30"/>
        <v>1.8672719520453462</v>
      </c>
      <c r="M49" s="329">
        <f t="shared" si="30"/>
        <v>1.8966112020434078</v>
      </c>
      <c r="N49" s="329">
        <f t="shared" si="30"/>
        <v>1.9891982078517956</v>
      </c>
      <c r="O49" s="329">
        <f t="shared" si="30"/>
        <v>1.877522876474222</v>
      </c>
      <c r="P49" s="329">
        <f t="shared" si="30"/>
        <v>2.0475020475020473</v>
      </c>
      <c r="Q49" s="333">
        <f t="shared" si="30"/>
        <v>1.89616539128229</v>
      </c>
      <c r="R49" s="333">
        <f t="shared" si="30"/>
        <v>1.7154046464825026</v>
      </c>
      <c r="S49" s="333">
        <f t="shared" si="30"/>
        <v>1.5958858864420697</v>
      </c>
      <c r="T49" s="329" t="e">
        <f t="shared" si="30"/>
        <v>#DIV/0!</v>
      </c>
      <c r="U49" s="329" t="e">
        <f t="shared" si="30"/>
        <v>#DIV/0!</v>
      </c>
      <c r="V49" s="329" t="e">
        <f t="shared" si="30"/>
        <v>#DIV/0!</v>
      </c>
      <c r="W49" s="329" t="e">
        <f t="shared" si="30"/>
        <v>#DIV/0!</v>
      </c>
      <c r="X49" s="329" t="e">
        <f t="shared" si="30"/>
        <v>#DIV/0!</v>
      </c>
      <c r="Y49" s="329" t="e">
        <f t="shared" si="30"/>
        <v>#DIV/0!</v>
      </c>
      <c r="Z49" s="333" t="e">
        <f t="shared" si="30"/>
        <v>#DIV/0!</v>
      </c>
      <c r="AA49" s="333" t="e">
        <f t="shared" si="30"/>
        <v>#DIV/0!</v>
      </c>
      <c r="AB49" s="333" t="e">
        <f t="shared" si="30"/>
        <v>#DIV/0!</v>
      </c>
      <c r="AC49" s="265">
        <f t="shared" si="19"/>
        <v>1.7023340605060839</v>
      </c>
      <c r="AD49" s="269">
        <f t="shared" si="17"/>
        <v>1.7293603207266017</v>
      </c>
      <c r="AE49" s="72"/>
    </row>
    <row r="50" spans="1:31" x14ac:dyDescent="0.3">
      <c r="A50" s="221" t="s">
        <v>25</v>
      </c>
      <c r="B50" s="267">
        <f t="shared" si="14"/>
        <v>9.6014506509857043</v>
      </c>
      <c r="C50" s="268">
        <f t="shared" si="14"/>
        <v>10.286578365853611</v>
      </c>
      <c r="E50" s="344">
        <f t="shared" ref="E50:AB50" si="31">E22/E$32*100</f>
        <v>9.700683772678719</v>
      </c>
      <c r="F50" s="329">
        <f t="shared" si="31"/>
        <v>10.802059435113215</v>
      </c>
      <c r="G50" s="329">
        <f t="shared" si="31"/>
        <v>9.7478312056653245</v>
      </c>
      <c r="H50" s="329">
        <f t="shared" si="31"/>
        <v>9.4116055513114336</v>
      </c>
      <c r="I50" s="329">
        <f t="shared" si="31"/>
        <v>10.599587507365941</v>
      </c>
      <c r="J50" s="329">
        <f t="shared" si="31"/>
        <v>10.619048988867474</v>
      </c>
      <c r="K50" s="329">
        <f t="shared" si="31"/>
        <v>10.666532369752977</v>
      </c>
      <c r="L50" s="329">
        <f t="shared" si="31"/>
        <v>11.078227282987635</v>
      </c>
      <c r="M50" s="329">
        <f t="shared" si="31"/>
        <v>11.1594724132616</v>
      </c>
      <c r="N50" s="329">
        <f t="shared" si="31"/>
        <v>9.8819857462369924</v>
      </c>
      <c r="O50" s="329">
        <f t="shared" si="31"/>
        <v>10.250958872624366</v>
      </c>
      <c r="P50" s="329">
        <f t="shared" si="31"/>
        <v>9.8316098316098319</v>
      </c>
      <c r="Q50" s="333">
        <f t="shared" si="31"/>
        <v>9.4773037951493109</v>
      </c>
      <c r="R50" s="333">
        <f t="shared" si="31"/>
        <v>9.0495584005874381</v>
      </c>
      <c r="S50" s="333">
        <f t="shared" si="31"/>
        <v>9.046234388408374</v>
      </c>
      <c r="T50" s="329" t="e">
        <f t="shared" si="31"/>
        <v>#DIV/0!</v>
      </c>
      <c r="U50" s="329" t="e">
        <f t="shared" si="31"/>
        <v>#DIV/0!</v>
      </c>
      <c r="V50" s="329" t="e">
        <f t="shared" si="31"/>
        <v>#DIV/0!</v>
      </c>
      <c r="W50" s="329" t="e">
        <f t="shared" si="31"/>
        <v>#DIV/0!</v>
      </c>
      <c r="X50" s="329" t="e">
        <f t="shared" si="31"/>
        <v>#DIV/0!</v>
      </c>
      <c r="Y50" s="329" t="e">
        <f t="shared" si="31"/>
        <v>#DIV/0!</v>
      </c>
      <c r="Z50" s="333" t="e">
        <f t="shared" si="31"/>
        <v>#DIV/0!</v>
      </c>
      <c r="AA50" s="333" t="e">
        <f t="shared" si="31"/>
        <v>#DIV/0!</v>
      </c>
      <c r="AB50" s="333" t="e">
        <f t="shared" si="31"/>
        <v>#DIV/0!</v>
      </c>
      <c r="AC50" s="265">
        <f t="shared" si="19"/>
        <v>10.055604111845575</v>
      </c>
      <c r="AD50" s="269">
        <f t="shared" si="17"/>
        <v>9.1829720428581556</v>
      </c>
      <c r="AE50" s="72"/>
    </row>
    <row r="51" spans="1:31" x14ac:dyDescent="0.3">
      <c r="A51" s="84" t="s">
        <v>34</v>
      </c>
      <c r="B51" s="110">
        <f t="shared" si="14"/>
        <v>15.837336342360922</v>
      </c>
      <c r="C51" s="111">
        <f t="shared" si="14"/>
        <v>15.08511618309482</v>
      </c>
      <c r="E51" s="342">
        <f t="shared" ref="E51:AB51" si="32">E23/E$32*100</f>
        <v>16.970349059325272</v>
      </c>
      <c r="F51" s="327">
        <f t="shared" si="32"/>
        <v>14.856476401666576</v>
      </c>
      <c r="G51" s="327">
        <f t="shared" si="32"/>
        <v>12.97173878143191</v>
      </c>
      <c r="H51" s="327">
        <f t="shared" si="32"/>
        <v>13.341927680162973</v>
      </c>
      <c r="I51" s="327">
        <f t="shared" si="32"/>
        <v>13.738147533079767</v>
      </c>
      <c r="J51" s="327">
        <f t="shared" si="32"/>
        <v>14.859908523430084</v>
      </c>
      <c r="K51" s="327">
        <f t="shared" si="32"/>
        <v>15.617052350615667</v>
      </c>
      <c r="L51" s="327">
        <f t="shared" si="32"/>
        <v>17.49642597376539</v>
      </c>
      <c r="M51" s="327">
        <f t="shared" si="32"/>
        <v>15.368862987456236</v>
      </c>
      <c r="N51" s="327">
        <f t="shared" si="32"/>
        <v>15.832320515494317</v>
      </c>
      <c r="O51" s="327">
        <f t="shared" si="32"/>
        <v>15.609153462715298</v>
      </c>
      <c r="P51" s="327">
        <f t="shared" si="32"/>
        <v>16.199116199116197</v>
      </c>
      <c r="Q51" s="331">
        <f t="shared" si="32"/>
        <v>15.652700855423554</v>
      </c>
      <c r="R51" s="331">
        <f t="shared" si="32"/>
        <v>15.425723590723353</v>
      </c>
      <c r="S51" s="331">
        <f t="shared" si="32"/>
        <v>13.533235789824607</v>
      </c>
      <c r="T51" s="327" t="e">
        <f t="shared" si="32"/>
        <v>#DIV/0!</v>
      </c>
      <c r="U51" s="327" t="e">
        <f t="shared" si="32"/>
        <v>#DIV/0!</v>
      </c>
      <c r="V51" s="327" t="e">
        <f t="shared" si="32"/>
        <v>#DIV/0!</v>
      </c>
      <c r="W51" s="327" t="e">
        <f t="shared" si="32"/>
        <v>#DIV/0!</v>
      </c>
      <c r="X51" s="327" t="e">
        <f t="shared" si="32"/>
        <v>#DIV/0!</v>
      </c>
      <c r="Y51" s="327" t="e">
        <f t="shared" si="32"/>
        <v>#DIV/0!</v>
      </c>
      <c r="Z51" s="331" t="e">
        <f t="shared" si="32"/>
        <v>#DIV/0!</v>
      </c>
      <c r="AA51" s="331" t="e">
        <f t="shared" si="32"/>
        <v>#DIV/0!</v>
      </c>
      <c r="AB51" s="331" t="e">
        <f t="shared" si="32"/>
        <v>#DIV/0!</v>
      </c>
      <c r="AC51" s="265">
        <f t="shared" si="19"/>
        <v>14.749031673020641</v>
      </c>
      <c r="AD51" s="269">
        <f t="shared" si="17"/>
        <v>14.817418221812249</v>
      </c>
      <c r="AE51" s="72"/>
    </row>
    <row r="52" spans="1:31" x14ac:dyDescent="0.3">
      <c r="A52" s="221" t="s">
        <v>105</v>
      </c>
      <c r="B52" s="267">
        <f t="shared" si="14"/>
        <v>1.4348566282387925</v>
      </c>
      <c r="C52" s="268">
        <f t="shared" si="14"/>
        <v>1.3653342328236009</v>
      </c>
      <c r="E52" s="344">
        <f t="shared" ref="E52:AB52" si="33">E24/E$32*100</f>
        <v>1.4883945765989131</v>
      </c>
      <c r="F52" s="329">
        <f t="shared" si="33"/>
        <v>1.2806248897005224</v>
      </c>
      <c r="G52" s="329">
        <f t="shared" si="33"/>
        <v>1.1226000558921638</v>
      </c>
      <c r="H52" s="329">
        <f t="shared" si="33"/>
        <v>1.0989623121976064</v>
      </c>
      <c r="I52" s="329">
        <f t="shared" si="33"/>
        <v>1.2836824342422457</v>
      </c>
      <c r="J52" s="329">
        <f t="shared" si="33"/>
        <v>1.3441014872134167</v>
      </c>
      <c r="K52" s="329">
        <f t="shared" si="33"/>
        <v>1.3597562511016543</v>
      </c>
      <c r="L52" s="329">
        <f t="shared" si="33"/>
        <v>1.5161395500489077</v>
      </c>
      <c r="M52" s="329">
        <f t="shared" si="33"/>
        <v>1.4591575346990304</v>
      </c>
      <c r="N52" s="329">
        <f t="shared" si="33"/>
        <v>1.549791083846934</v>
      </c>
      <c r="O52" s="329">
        <f t="shared" si="33"/>
        <v>1.4551879677646418</v>
      </c>
      <c r="P52" s="329">
        <f t="shared" si="33"/>
        <v>1.5669015669015671</v>
      </c>
      <c r="Q52" s="333">
        <f t="shared" si="33"/>
        <v>1.5353936780394313</v>
      </c>
      <c r="R52" s="333">
        <f t="shared" si="33"/>
        <v>1.4121662507903916</v>
      </c>
      <c r="S52" s="333">
        <f t="shared" si="33"/>
        <v>1.3149852758690941</v>
      </c>
      <c r="T52" s="329" t="e">
        <f t="shared" si="33"/>
        <v>#DIV/0!</v>
      </c>
      <c r="U52" s="329" t="e">
        <f t="shared" si="33"/>
        <v>#DIV/0!</v>
      </c>
      <c r="V52" s="329" t="e">
        <f t="shared" si="33"/>
        <v>#DIV/0!</v>
      </c>
      <c r="W52" s="329" t="e">
        <f t="shared" si="33"/>
        <v>#DIV/0!</v>
      </c>
      <c r="X52" s="329" t="e">
        <f t="shared" si="33"/>
        <v>#DIV/0!</v>
      </c>
      <c r="Y52" s="329" t="e">
        <f t="shared" si="33"/>
        <v>#DIV/0!</v>
      </c>
      <c r="Z52" s="333" t="e">
        <f t="shared" si="33"/>
        <v>#DIV/0!</v>
      </c>
      <c r="AA52" s="333" t="e">
        <f t="shared" si="33"/>
        <v>#DIV/0!</v>
      </c>
      <c r="AB52" s="333" t="e">
        <f t="shared" si="33"/>
        <v>#DIV/0!</v>
      </c>
      <c r="AC52" s="265">
        <f t="shared" si="19"/>
        <v>1.2807925636237105</v>
      </c>
      <c r="AD52" s="269">
        <f t="shared" si="17"/>
        <v>1.4160398779535941</v>
      </c>
      <c r="AE52" s="72"/>
    </row>
    <row r="53" spans="1:31" x14ac:dyDescent="0.3">
      <c r="A53" s="221" t="s">
        <v>27</v>
      </c>
      <c r="B53" s="267">
        <f t="shared" si="14"/>
        <v>0.50443229156383884</v>
      </c>
      <c r="C53" s="268">
        <f t="shared" si="14"/>
        <v>0.4469342266907127</v>
      </c>
      <c r="E53" s="344">
        <f t="shared" ref="E53:AB53" si="34">E25/E$32*100</f>
        <v>0.48261720425077381</v>
      </c>
      <c r="F53" s="329">
        <f t="shared" si="34"/>
        <v>0.43122300060616758</v>
      </c>
      <c r="G53" s="329">
        <f t="shared" si="34"/>
        <v>0.36448825967261461</v>
      </c>
      <c r="H53" s="329">
        <f t="shared" si="34"/>
        <v>0.45995670995671001</v>
      </c>
      <c r="I53" s="329">
        <f t="shared" si="34"/>
        <v>0.57186478812878339</v>
      </c>
      <c r="J53" s="329">
        <f t="shared" si="34"/>
        <v>0.43796565313695596</v>
      </c>
      <c r="K53" s="329">
        <f t="shared" si="34"/>
        <v>0.47171790933279617</v>
      </c>
      <c r="L53" s="329">
        <f t="shared" si="34"/>
        <v>0.42135888239572628</v>
      </c>
      <c r="M53" s="329">
        <f t="shared" si="34"/>
        <v>0.44038959799769528</v>
      </c>
      <c r="N53" s="329">
        <f t="shared" si="34"/>
        <v>0.43365383923884038</v>
      </c>
      <c r="O53" s="329">
        <f t="shared" si="34"/>
        <v>0.40006895263815667</v>
      </c>
      <c r="P53" s="329">
        <f t="shared" si="34"/>
        <v>0.45270045270045273</v>
      </c>
      <c r="Q53" s="333">
        <f t="shared" si="34"/>
        <v>0.47210360912639693</v>
      </c>
      <c r="R53" s="333">
        <f t="shared" si="34"/>
        <v>0.43174076516701904</v>
      </c>
      <c r="S53" s="333">
        <f t="shared" si="34"/>
        <v>0.39140876286432191</v>
      </c>
      <c r="T53" s="329" t="e">
        <f t="shared" si="34"/>
        <v>#DIV/0!</v>
      </c>
      <c r="U53" s="329" t="e">
        <f t="shared" si="34"/>
        <v>#DIV/0!</v>
      </c>
      <c r="V53" s="329" t="e">
        <f t="shared" si="34"/>
        <v>#DIV/0!</v>
      </c>
      <c r="W53" s="329" t="e">
        <f t="shared" si="34"/>
        <v>#DIV/0!</v>
      </c>
      <c r="X53" s="329" t="e">
        <f t="shared" si="34"/>
        <v>#DIV/0!</v>
      </c>
      <c r="Y53" s="329" t="e">
        <f t="shared" si="34"/>
        <v>#DIV/0!</v>
      </c>
      <c r="Z53" s="333" t="e">
        <f t="shared" si="34"/>
        <v>#DIV/0!</v>
      </c>
      <c r="AA53" s="333" t="e">
        <f t="shared" si="34"/>
        <v>#DIV/0!</v>
      </c>
      <c r="AB53" s="333" t="e">
        <f t="shared" si="34"/>
        <v>#DIV/0!</v>
      </c>
      <c r="AC53" s="265">
        <f t="shared" si="19"/>
        <v>0.42036989739131658</v>
      </c>
      <c r="AD53" s="269">
        <f t="shared" si="17"/>
        <v>0.42995636131412757</v>
      </c>
      <c r="AE53" s="72"/>
    </row>
    <row r="54" spans="1:31" x14ac:dyDescent="0.3">
      <c r="A54" s="221" t="s">
        <v>28</v>
      </c>
      <c r="B54" s="267">
        <f t="shared" si="14"/>
        <v>4.125896215884568</v>
      </c>
      <c r="C54" s="268">
        <f t="shared" si="14"/>
        <v>3.9548185016459776</v>
      </c>
      <c r="E54" s="344">
        <f t="shared" ref="E54:AB54" si="35">E26/E$32*100</f>
        <v>4.469082091705066</v>
      </c>
      <c r="F54" s="329">
        <f t="shared" si="35"/>
        <v>3.8510822776554363</v>
      </c>
      <c r="G54" s="329">
        <f t="shared" si="35"/>
        <v>3.3945570546018868</v>
      </c>
      <c r="H54" s="329">
        <f t="shared" si="35"/>
        <v>3.6605551311433664</v>
      </c>
      <c r="I54" s="329">
        <f t="shared" si="35"/>
        <v>3.6903358868591631</v>
      </c>
      <c r="J54" s="329">
        <f t="shared" si="35"/>
        <v>4.3063026781347986</v>
      </c>
      <c r="K54" s="329">
        <f t="shared" si="35"/>
        <v>4.3621316277625297</v>
      </c>
      <c r="L54" s="329">
        <f t="shared" si="35"/>
        <v>4.0417847558375763</v>
      </c>
      <c r="M54" s="329">
        <f t="shared" si="35"/>
        <v>3.8108379880067234</v>
      </c>
      <c r="N54" s="329">
        <f t="shared" si="35"/>
        <v>4.0416825481298231</v>
      </c>
      <c r="O54" s="329">
        <f t="shared" si="35"/>
        <v>3.9130622153908035</v>
      </c>
      <c r="P54" s="329">
        <f t="shared" si="35"/>
        <v>4.2003042003041999</v>
      </c>
      <c r="Q54" s="333">
        <f t="shared" si="35"/>
        <v>4.1298496314773319</v>
      </c>
      <c r="R54" s="333">
        <f t="shared" si="35"/>
        <v>4.0039706552261034</v>
      </c>
      <c r="S54" s="333">
        <f t="shared" si="35"/>
        <v>3.5374956012816474</v>
      </c>
      <c r="T54" s="329" t="e">
        <f t="shared" si="35"/>
        <v>#DIV/0!</v>
      </c>
      <c r="U54" s="329" t="e">
        <f t="shared" si="35"/>
        <v>#DIV/0!</v>
      </c>
      <c r="V54" s="329" t="e">
        <f t="shared" si="35"/>
        <v>#DIV/0!</v>
      </c>
      <c r="W54" s="329" t="e">
        <f t="shared" si="35"/>
        <v>#DIV/0!</v>
      </c>
      <c r="X54" s="329" t="e">
        <f t="shared" si="35"/>
        <v>#DIV/0!</v>
      </c>
      <c r="Y54" s="329" t="e">
        <f t="shared" si="35"/>
        <v>#DIV/0!</v>
      </c>
      <c r="Z54" s="333" t="e">
        <f t="shared" si="35"/>
        <v>#DIV/0!</v>
      </c>
      <c r="AA54" s="333" t="e">
        <f t="shared" si="35"/>
        <v>#DIV/0!</v>
      </c>
      <c r="AB54" s="333" t="e">
        <f t="shared" si="35"/>
        <v>#DIV/0!</v>
      </c>
      <c r="AC54" s="265">
        <f t="shared" si="19"/>
        <v>3.8569055245602404</v>
      </c>
      <c r="AD54" s="269">
        <f t="shared" si="17"/>
        <v>3.8760377492372102</v>
      </c>
      <c r="AE54" s="72"/>
    </row>
    <row r="55" spans="1:31" x14ac:dyDescent="0.3">
      <c r="A55" s="221" t="s">
        <v>29</v>
      </c>
      <c r="B55" s="267">
        <f t="shared" si="14"/>
        <v>0.22150067657560105</v>
      </c>
      <c r="C55" s="268">
        <f t="shared" si="14"/>
        <v>0.35187445977879439</v>
      </c>
      <c r="E55" s="344">
        <f t="shared" ref="E55:AB55" si="36">E27/E$32*100</f>
        <v>0.24481712784288043</v>
      </c>
      <c r="F55" s="329">
        <f t="shared" si="36"/>
        <v>1.1179571385821818</v>
      </c>
      <c r="G55" s="329">
        <f t="shared" si="36"/>
        <v>0.17243327129699551</v>
      </c>
      <c r="H55" s="329">
        <f t="shared" si="36"/>
        <v>0.16631652661064425</v>
      </c>
      <c r="I55" s="329">
        <f t="shared" si="36"/>
        <v>0.17544329565543473</v>
      </c>
      <c r="J55" s="329">
        <f t="shared" si="36"/>
        <v>0.19345280902108564</v>
      </c>
      <c r="K55" s="329">
        <f t="shared" si="36"/>
        <v>0.19892730340190867</v>
      </c>
      <c r="L55" s="329">
        <f t="shared" si="36"/>
        <v>1.1976122996664242</v>
      </c>
      <c r="M55" s="329">
        <f t="shared" si="36"/>
        <v>0.20551514573225782</v>
      </c>
      <c r="N55" s="329">
        <f t="shared" si="36"/>
        <v>0.21790566051304916</v>
      </c>
      <c r="O55" s="329">
        <f t="shared" si="36"/>
        <v>0.51211698964273911</v>
      </c>
      <c r="P55" s="329">
        <f t="shared" si="36"/>
        <v>0.19710019710019711</v>
      </c>
      <c r="Q55" s="333">
        <f t="shared" si="36"/>
        <v>0.20645724996124523</v>
      </c>
      <c r="R55" s="333">
        <f t="shared" si="36"/>
        <v>0.67854690336485834</v>
      </c>
      <c r="S55" s="333">
        <f t="shared" si="36"/>
        <v>0.18027028195012934</v>
      </c>
      <c r="T55" s="329" t="e">
        <f t="shared" si="36"/>
        <v>#DIV/0!</v>
      </c>
      <c r="U55" s="329" t="e">
        <f t="shared" si="36"/>
        <v>#DIV/0!</v>
      </c>
      <c r="V55" s="329" t="e">
        <f t="shared" si="36"/>
        <v>#DIV/0!</v>
      </c>
      <c r="W55" s="329" t="e">
        <f t="shared" si="36"/>
        <v>#DIV/0!</v>
      </c>
      <c r="X55" s="329" t="e">
        <f t="shared" si="36"/>
        <v>#DIV/0!</v>
      </c>
      <c r="Y55" s="329" t="e">
        <f t="shared" si="36"/>
        <v>#DIV/0!</v>
      </c>
      <c r="Z55" s="333" t="e">
        <f t="shared" si="36"/>
        <v>#DIV/0!</v>
      </c>
      <c r="AA55" s="333" t="e">
        <f t="shared" si="36"/>
        <v>#DIV/0!</v>
      </c>
      <c r="AB55" s="333" t="e">
        <f t="shared" si="36"/>
        <v>#DIV/0!</v>
      </c>
      <c r="AC55" s="265">
        <f t="shared" si="19"/>
        <v>0.48293331021377001</v>
      </c>
      <c r="AD55" s="269">
        <f t="shared" si="17"/>
        <v>0.35101646207336978</v>
      </c>
      <c r="AE55" s="72"/>
    </row>
    <row r="56" spans="1:31" x14ac:dyDescent="0.3">
      <c r="A56" s="221" t="s">
        <v>30</v>
      </c>
      <c r="B56" s="267">
        <f t="shared" si="14"/>
        <v>2.751863050771266</v>
      </c>
      <c r="C56" s="268">
        <f t="shared" si="14"/>
        <v>2.6205320152734468</v>
      </c>
      <c r="E56" s="344">
        <f t="shared" ref="E56:AB56" si="37">E28/E$32*100</f>
        <v>3.004077686556109</v>
      </c>
      <c r="F56" s="329">
        <f t="shared" si="37"/>
        <v>2.5719919893805581</v>
      </c>
      <c r="G56" s="329">
        <f t="shared" si="37"/>
        <v>2.3861197162580789</v>
      </c>
      <c r="H56" s="329">
        <f t="shared" si="37"/>
        <v>2.3825439266615738</v>
      </c>
      <c r="I56" s="329">
        <f t="shared" si="37"/>
        <v>2.235227942358172</v>
      </c>
      <c r="J56" s="329">
        <f t="shared" si="37"/>
        <v>2.4429709748870923</v>
      </c>
      <c r="K56" s="329">
        <f t="shared" si="37"/>
        <v>2.6288620854631986</v>
      </c>
      <c r="L56" s="329">
        <f t="shared" si="37"/>
        <v>2.7363246469865312</v>
      </c>
      <c r="M56" s="329">
        <f t="shared" si="37"/>
        <v>2.759040831455561</v>
      </c>
      <c r="N56" s="329">
        <f t="shared" si="37"/>
        <v>2.815513732371576</v>
      </c>
      <c r="O56" s="329">
        <f t="shared" si="37"/>
        <v>2.775343685805812</v>
      </c>
      <c r="P56" s="329">
        <f t="shared" si="37"/>
        <v>2.8989028989028989</v>
      </c>
      <c r="Q56" s="333">
        <f t="shared" si="37"/>
        <v>2.6916952042728903</v>
      </c>
      <c r="R56" s="333">
        <f t="shared" si="37"/>
        <v>2.5931642178693082</v>
      </c>
      <c r="S56" s="333">
        <f t="shared" si="37"/>
        <v>2.3570956728958694</v>
      </c>
      <c r="T56" s="329" t="e">
        <f t="shared" si="37"/>
        <v>#DIV/0!</v>
      </c>
      <c r="U56" s="329" t="e">
        <f t="shared" si="37"/>
        <v>#DIV/0!</v>
      </c>
      <c r="V56" s="329" t="e">
        <f t="shared" si="37"/>
        <v>#DIV/0!</v>
      </c>
      <c r="W56" s="329" t="e">
        <f t="shared" si="37"/>
        <v>#DIV/0!</v>
      </c>
      <c r="X56" s="329" t="e">
        <f t="shared" si="37"/>
        <v>#DIV/0!</v>
      </c>
      <c r="Y56" s="329" t="e">
        <f t="shared" si="37"/>
        <v>#DIV/0!</v>
      </c>
      <c r="Z56" s="333" t="e">
        <f t="shared" si="37"/>
        <v>#DIV/0!</v>
      </c>
      <c r="AA56" s="333" t="e">
        <f t="shared" si="37"/>
        <v>#DIV/0!</v>
      </c>
      <c r="AB56" s="333" t="e">
        <f t="shared" si="37"/>
        <v>#DIV/0!</v>
      </c>
      <c r="AC56" s="265">
        <f t="shared" si="19"/>
        <v>2.6286006181358914</v>
      </c>
      <c r="AD56" s="269">
        <f t="shared" si="17"/>
        <v>2.539381253104378</v>
      </c>
      <c r="AE56" s="72"/>
    </row>
    <row r="57" spans="1:31" x14ac:dyDescent="0.3">
      <c r="A57" s="221" t="s">
        <v>31</v>
      </c>
      <c r="B57" s="267">
        <f t="shared" si="14"/>
        <v>1.5639451267573121</v>
      </c>
      <c r="C57" s="268">
        <f t="shared" si="14"/>
        <v>1.471254322568198</v>
      </c>
      <c r="E57" s="344">
        <f t="shared" ref="E57:AB57" si="38">E29/E$32*100</f>
        <v>1.7394490834951153</v>
      </c>
      <c r="F57" s="329">
        <f t="shared" si="38"/>
        <v>1.3251283310442195</v>
      </c>
      <c r="G57" s="329">
        <f t="shared" si="38"/>
        <v>1.1654110749727971</v>
      </c>
      <c r="H57" s="329">
        <f t="shared" si="38"/>
        <v>1.1992296918767509</v>
      </c>
      <c r="I57" s="329">
        <f t="shared" si="38"/>
        <v>1.2408260566775593</v>
      </c>
      <c r="J57" s="329">
        <f t="shared" si="38"/>
        <v>1.3987572994275523</v>
      </c>
      <c r="K57" s="329">
        <f t="shared" si="38"/>
        <v>1.5612016216352327</v>
      </c>
      <c r="L57" s="329">
        <f t="shared" si="38"/>
        <v>1.8258884903814803</v>
      </c>
      <c r="M57" s="329">
        <f t="shared" si="38"/>
        <v>1.6132938939982238</v>
      </c>
      <c r="N57" s="329">
        <f t="shared" si="38"/>
        <v>1.6324945523584871</v>
      </c>
      <c r="O57" s="329">
        <f t="shared" si="38"/>
        <v>1.5377874822231481</v>
      </c>
      <c r="P57" s="329">
        <f t="shared" si="38"/>
        <v>1.6938016938016938</v>
      </c>
      <c r="Q57" s="333">
        <f t="shared" si="38"/>
        <v>1.5854225679617806</v>
      </c>
      <c r="R57" s="333">
        <f t="shared" si="38"/>
        <v>1.4182854112415777</v>
      </c>
      <c r="S57" s="333">
        <f t="shared" si="38"/>
        <v>1.3260978274961568</v>
      </c>
      <c r="T57" s="329" t="e">
        <f t="shared" si="38"/>
        <v>#DIV/0!</v>
      </c>
      <c r="U57" s="329" t="e">
        <f t="shared" si="38"/>
        <v>#DIV/0!</v>
      </c>
      <c r="V57" s="329" t="e">
        <f t="shared" si="38"/>
        <v>#DIV/0!</v>
      </c>
      <c r="W57" s="329" t="e">
        <f t="shared" si="38"/>
        <v>#DIV/0!</v>
      </c>
      <c r="X57" s="329" t="e">
        <f t="shared" si="38"/>
        <v>#DIV/0!</v>
      </c>
      <c r="Y57" s="329" t="e">
        <f t="shared" si="38"/>
        <v>#DIV/0!</v>
      </c>
      <c r="Z57" s="333" t="e">
        <f t="shared" si="38"/>
        <v>#DIV/0!</v>
      </c>
      <c r="AA57" s="333" t="e">
        <f t="shared" si="38"/>
        <v>#DIV/0!</v>
      </c>
      <c r="AB57" s="333" t="e">
        <f t="shared" si="38"/>
        <v>#DIV/0!</v>
      </c>
      <c r="AC57" s="265">
        <f t="shared" si="19"/>
        <v>1.3867051576152796</v>
      </c>
      <c r="AD57" s="269">
        <f t="shared" si="17"/>
        <v>1.4377705243738026</v>
      </c>
      <c r="AE57" s="72"/>
    </row>
    <row r="58" spans="1:31" x14ac:dyDescent="0.3">
      <c r="A58" s="221" t="s">
        <v>32</v>
      </c>
      <c r="B58" s="267">
        <f t="shared" si="14"/>
        <v>3.7962649381969831</v>
      </c>
      <c r="C58" s="268">
        <f t="shared" si="14"/>
        <v>3.5702353048652333</v>
      </c>
      <c r="E58" s="344">
        <f t="shared" ref="E58:AB58" si="39">E30/E$32*100</f>
        <v>4.1423993637873364</v>
      </c>
      <c r="F58" s="329">
        <f t="shared" si="39"/>
        <v>3.1666500418178889</v>
      </c>
      <c r="G58" s="329">
        <f t="shared" si="39"/>
        <v>3.206069651149654</v>
      </c>
      <c r="H58" s="329">
        <f t="shared" si="39"/>
        <v>3.1886618283677106</v>
      </c>
      <c r="I58" s="329">
        <f t="shared" si="39"/>
        <v>3.2611024803128519</v>
      </c>
      <c r="J58" s="329">
        <f t="shared" si="39"/>
        <v>3.4792739406840605</v>
      </c>
      <c r="K58" s="329">
        <f t="shared" si="39"/>
        <v>3.6688238108427971</v>
      </c>
      <c r="L58" s="329">
        <f t="shared" si="39"/>
        <v>4.0505630658874869</v>
      </c>
      <c r="M58" s="329">
        <f t="shared" si="39"/>
        <v>3.7990942653934519</v>
      </c>
      <c r="N58" s="329">
        <f t="shared" si="39"/>
        <v>3.6928896591897935</v>
      </c>
      <c r="O58" s="329">
        <f t="shared" si="39"/>
        <v>3.7363710801143464</v>
      </c>
      <c r="P58" s="329">
        <f t="shared" si="39"/>
        <v>3.8025038025038023</v>
      </c>
      <c r="Q58" s="333">
        <f t="shared" si="39"/>
        <v>3.7620315957101989</v>
      </c>
      <c r="R58" s="333">
        <f t="shared" si="39"/>
        <v>3.6633373901100765</v>
      </c>
      <c r="S58" s="333">
        <f t="shared" si="39"/>
        <v>3.3195661165953614</v>
      </c>
      <c r="T58" s="329" t="e">
        <f t="shared" si="39"/>
        <v>#DIV/0!</v>
      </c>
      <c r="U58" s="329" t="e">
        <f t="shared" si="39"/>
        <v>#DIV/0!</v>
      </c>
      <c r="V58" s="329" t="e">
        <f t="shared" si="39"/>
        <v>#DIV/0!</v>
      </c>
      <c r="W58" s="329" t="e">
        <f t="shared" si="39"/>
        <v>#DIV/0!</v>
      </c>
      <c r="X58" s="329" t="e">
        <f t="shared" si="39"/>
        <v>#DIV/0!</v>
      </c>
      <c r="Y58" s="329" t="e">
        <f t="shared" si="39"/>
        <v>#DIV/0!</v>
      </c>
      <c r="Z58" s="333" t="e">
        <f t="shared" si="39"/>
        <v>#DIV/0!</v>
      </c>
      <c r="AA58" s="333" t="e">
        <f t="shared" si="39"/>
        <v>#DIV/0!</v>
      </c>
      <c r="AB58" s="333" t="e">
        <f t="shared" si="39"/>
        <v>#DIV/0!</v>
      </c>
      <c r="AC58" s="265">
        <f t="shared" si="19"/>
        <v>3.475432730272022</v>
      </c>
      <c r="AD58" s="269">
        <f t="shared" si="17"/>
        <v>3.5709217341942807</v>
      </c>
      <c r="AE58" s="72"/>
    </row>
    <row r="59" spans="1:31" x14ac:dyDescent="0.3">
      <c r="A59" s="221" t="s">
        <v>33</v>
      </c>
      <c r="B59" s="267">
        <f t="shared" si="14"/>
        <v>1.4385774143725616</v>
      </c>
      <c r="C59" s="268">
        <f t="shared" si="14"/>
        <v>1.3041331194488577</v>
      </c>
      <c r="E59" s="344">
        <f t="shared" ref="E59:AB59" si="40">E31/E$32*100</f>
        <v>1.3995119250890775</v>
      </c>
      <c r="F59" s="329">
        <f t="shared" si="40"/>
        <v>1.1118187328796028</v>
      </c>
      <c r="G59" s="329">
        <f t="shared" si="40"/>
        <v>1.160059697587718</v>
      </c>
      <c r="H59" s="329">
        <f t="shared" si="40"/>
        <v>1.1857015533486122</v>
      </c>
      <c r="I59" s="329">
        <f t="shared" si="40"/>
        <v>1.2796646488455563</v>
      </c>
      <c r="J59" s="329">
        <f t="shared" si="40"/>
        <v>1.2570836809251216</v>
      </c>
      <c r="K59" s="329">
        <f t="shared" si="40"/>
        <v>1.3656317410755503</v>
      </c>
      <c r="L59" s="329">
        <f t="shared" si="40"/>
        <v>1.70675428256126</v>
      </c>
      <c r="M59" s="329">
        <f t="shared" si="40"/>
        <v>1.2815337301732934</v>
      </c>
      <c r="N59" s="329">
        <f t="shared" si="40"/>
        <v>1.4483894398458119</v>
      </c>
      <c r="O59" s="329">
        <f t="shared" si="40"/>
        <v>1.27921508913565</v>
      </c>
      <c r="P59" s="329">
        <f t="shared" si="40"/>
        <v>1.3869013869013869</v>
      </c>
      <c r="Q59" s="333">
        <f t="shared" si="40"/>
        <v>1.2697473188742794</v>
      </c>
      <c r="R59" s="333">
        <f t="shared" si="40"/>
        <v>1.2245119969540179</v>
      </c>
      <c r="S59" s="333">
        <f t="shared" si="40"/>
        <v>1.1063162508720268</v>
      </c>
      <c r="T59" s="329" t="e">
        <f t="shared" si="40"/>
        <v>#DIV/0!</v>
      </c>
      <c r="U59" s="329" t="e">
        <f t="shared" si="40"/>
        <v>#DIV/0!</v>
      </c>
      <c r="V59" s="329" t="e">
        <f t="shared" si="40"/>
        <v>#DIV/0!</v>
      </c>
      <c r="W59" s="329" t="e">
        <f t="shared" si="40"/>
        <v>#DIV/0!</v>
      </c>
      <c r="X59" s="329" t="e">
        <f t="shared" si="40"/>
        <v>#DIV/0!</v>
      </c>
      <c r="Y59" s="329" t="e">
        <f t="shared" si="40"/>
        <v>#DIV/0!</v>
      </c>
      <c r="Z59" s="333" t="e">
        <f t="shared" si="40"/>
        <v>#DIV/0!</v>
      </c>
      <c r="AA59" s="333" t="e">
        <f t="shared" si="40"/>
        <v>#DIV/0!</v>
      </c>
      <c r="AB59" s="333" t="e">
        <f t="shared" si="40"/>
        <v>#DIV/0!</v>
      </c>
      <c r="AC59" s="265">
        <f t="shared" si="19"/>
        <v>1.2172918712084111</v>
      </c>
      <c r="AD59" s="269">
        <f t="shared" si="17"/>
        <v>1.1962942595614845</v>
      </c>
      <c r="AE59" s="72"/>
    </row>
    <row r="60" spans="1:31" ht="15" thickBot="1" x14ac:dyDescent="0.35">
      <c r="A60" s="88" t="s">
        <v>4</v>
      </c>
      <c r="B60" s="112">
        <f t="shared" ref="B60" si="41">B32/B$32*100</f>
        <v>100</v>
      </c>
      <c r="C60" s="113">
        <f>C32/C$32*100</f>
        <v>100</v>
      </c>
      <c r="E60" s="345">
        <f t="shared" ref="E60:AD60" si="42">E32/E$32*100</f>
        <v>100</v>
      </c>
      <c r="F60" s="330">
        <f t="shared" si="42"/>
        <v>100</v>
      </c>
      <c r="G60" s="330">
        <f t="shared" si="42"/>
        <v>100</v>
      </c>
      <c r="H60" s="330">
        <f t="shared" si="42"/>
        <v>100</v>
      </c>
      <c r="I60" s="330">
        <f t="shared" si="42"/>
        <v>100</v>
      </c>
      <c r="J60" s="330">
        <f t="shared" si="42"/>
        <v>100</v>
      </c>
      <c r="K60" s="330">
        <f t="shared" si="42"/>
        <v>100</v>
      </c>
      <c r="L60" s="330">
        <f t="shared" si="42"/>
        <v>100</v>
      </c>
      <c r="M60" s="330">
        <f t="shared" si="42"/>
        <v>100</v>
      </c>
      <c r="N60" s="330">
        <f t="shared" si="42"/>
        <v>100</v>
      </c>
      <c r="O60" s="330">
        <f t="shared" si="42"/>
        <v>100</v>
      </c>
      <c r="P60" s="330">
        <f t="shared" si="42"/>
        <v>100</v>
      </c>
      <c r="Q60" s="334">
        <f t="shared" si="42"/>
        <v>100</v>
      </c>
      <c r="R60" s="334">
        <f t="shared" si="42"/>
        <v>100</v>
      </c>
      <c r="S60" s="334">
        <f t="shared" si="42"/>
        <v>100</v>
      </c>
      <c r="T60" s="330" t="e">
        <f t="shared" si="42"/>
        <v>#DIV/0!</v>
      </c>
      <c r="U60" s="330" t="e">
        <f t="shared" si="42"/>
        <v>#DIV/0!</v>
      </c>
      <c r="V60" s="330" t="e">
        <f t="shared" si="42"/>
        <v>#DIV/0!</v>
      </c>
      <c r="W60" s="330" t="e">
        <f t="shared" si="42"/>
        <v>#DIV/0!</v>
      </c>
      <c r="X60" s="330" t="e">
        <f t="shared" si="42"/>
        <v>#DIV/0!</v>
      </c>
      <c r="Y60" s="330" t="e">
        <f t="shared" si="42"/>
        <v>#DIV/0!</v>
      </c>
      <c r="Z60" s="334" t="e">
        <f t="shared" si="42"/>
        <v>#DIV/0!</v>
      </c>
      <c r="AA60" s="334" t="e">
        <f t="shared" si="42"/>
        <v>#DIV/0!</v>
      </c>
      <c r="AB60" s="334" t="e">
        <f t="shared" si="42"/>
        <v>#DIV/0!</v>
      </c>
      <c r="AC60" s="168">
        <f t="shared" si="42"/>
        <v>100</v>
      </c>
      <c r="AD60" s="114">
        <f t="shared" si="42"/>
        <v>100</v>
      </c>
      <c r="AE60" s="72"/>
    </row>
  </sheetData>
  <sortState xmlns:xlrd2="http://schemas.microsoft.com/office/spreadsheetml/2017/richdata2" ref="AH10:AK29">
    <sortCondition ref="AK10:AK29"/>
  </sortState>
  <phoneticPr fontId="35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75" fitToWidth="2" orientation="landscape" r:id="rId1"/>
  <headerFooter>
    <oddHeader>&amp;R&amp;G</oddHeader>
    <oddFooter>&amp;L&amp;"Trebuchet MS,Grassetto"&amp;12&amp;K03+000ANFIA - Area Studi e Statistiche&amp;R&amp;"Trebuchet MS,Grassetto"&amp;12&amp;K03+000www.anfia.it</oddFooter>
  </headerFooter>
  <rowBreaks count="1" manualBreakCount="1">
    <brk id="33" max="16383" man="1"/>
  </rowBreaks>
  <colBreaks count="1" manualBreakCount="1">
    <brk id="16" max="32" man="1"/>
  </colBreaks>
  <ignoredErrors>
    <ignoredError sqref="AC33:AD36 AC38:AD39 AD37 AC41:AD61 AD40 AC9:AD3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AF86"/>
  <sheetViews>
    <sheetView showGridLines="0" zoomScaleNormal="100" workbookViewId="0"/>
  </sheetViews>
  <sheetFormatPr defaultColWidth="8.88671875" defaultRowHeight="14.4" x14ac:dyDescent="0.3"/>
  <cols>
    <col min="1" max="1" width="26.44140625" style="7" customWidth="1"/>
    <col min="2" max="3" width="11.109375" style="7" customWidth="1"/>
    <col min="4" max="4" width="8.109375" style="7" customWidth="1"/>
    <col min="5" max="5" width="9.33203125" style="7" customWidth="1"/>
    <col min="6" max="6" width="7.6640625" style="7" customWidth="1"/>
    <col min="7" max="7" width="8.5546875" style="7" customWidth="1"/>
    <col min="8" max="9" width="7.6640625" style="7" customWidth="1"/>
    <col min="10" max="16" width="9.33203125" style="7" customWidth="1"/>
    <col min="17" max="18" width="9.33203125" style="335" customWidth="1"/>
    <col min="19" max="19" width="8.109375" style="335" customWidth="1"/>
    <col min="20" max="25" width="9.33203125" style="7" hidden="1" customWidth="1"/>
    <col min="26" max="26" width="9.33203125" style="335" hidden="1" customWidth="1"/>
    <col min="27" max="28" width="8.5546875" style="335" hidden="1" customWidth="1"/>
    <col min="29" max="29" width="10.109375" style="7" customWidth="1"/>
    <col min="30" max="30" width="10.33203125" style="7" customWidth="1"/>
    <col min="31" max="31" width="10.6640625" style="115" customWidth="1"/>
    <col min="32" max="32" width="10.6640625" style="7" customWidth="1"/>
    <col min="33" max="16384" width="8.88671875" style="7"/>
  </cols>
  <sheetData>
    <row r="3" spans="1:32" ht="16.2" x14ac:dyDescent="0.35">
      <c r="B3" s="23" t="s">
        <v>0</v>
      </c>
      <c r="C3" s="19" t="s">
        <v>42</v>
      </c>
      <c r="D3" s="2"/>
      <c r="E3" s="2"/>
      <c r="F3" s="2"/>
      <c r="G3" s="2"/>
      <c r="H3" s="2"/>
      <c r="I3" s="2"/>
    </row>
    <row r="4" spans="1:32" ht="16.2" x14ac:dyDescent="0.35">
      <c r="B4" s="22" t="s">
        <v>74</v>
      </c>
      <c r="C4" s="4"/>
      <c r="D4" s="4"/>
      <c r="E4" s="4"/>
      <c r="F4" s="4"/>
      <c r="G4" s="4"/>
      <c r="H4" s="2"/>
      <c r="I4" s="2"/>
    </row>
    <row r="5" spans="1:32" ht="16.2" x14ac:dyDescent="0.35">
      <c r="B5" s="22" t="str">
        <f>'PC FUEL'!B5</f>
        <v>successive alla pubblicazione del comunicato stampa (Aggiornamento 02.04.2024)</v>
      </c>
      <c r="C5" s="4"/>
      <c r="D5" s="4"/>
      <c r="E5" s="4"/>
      <c r="F5" s="4"/>
      <c r="G5" s="4"/>
      <c r="H5" s="2"/>
      <c r="I5" s="2"/>
    </row>
    <row r="6" spans="1:32" ht="15" thickBot="1" x14ac:dyDescent="0.35"/>
    <row r="7" spans="1:32" s="43" customFormat="1" ht="29.4" thickBot="1" x14ac:dyDescent="0.4">
      <c r="A7" s="93" t="s">
        <v>45</v>
      </c>
      <c r="B7" s="60" t="str">
        <f>'PC FUEL'!B7</f>
        <v>TOTALE 2022</v>
      </c>
      <c r="C7" s="201" t="str">
        <f>'PC FUEL'!C7</f>
        <v>TOTALE 2023</v>
      </c>
      <c r="D7" s="10" t="str">
        <f>'PC FUEL'!D7</f>
        <v>Var % 23/22</v>
      </c>
      <c r="E7" s="30" t="str">
        <f>'PC FUEL'!E7</f>
        <v>2023-01</v>
      </c>
      <c r="F7" s="30" t="str">
        <f>'PC FUEL'!F7</f>
        <v>2023-02</v>
      </c>
      <c r="G7" s="30" t="str">
        <f>'PC FUEL'!G7</f>
        <v>2023-03</v>
      </c>
      <c r="H7" s="30" t="str">
        <f>'PC FUEL'!H7</f>
        <v>2023-04</v>
      </c>
      <c r="I7" s="30" t="str">
        <f>'PC FUEL'!I7</f>
        <v>2023-05</v>
      </c>
      <c r="J7" s="30" t="str">
        <f>'PC FUEL'!J7</f>
        <v>2023-06</v>
      </c>
      <c r="K7" s="30" t="str">
        <f>'PC FUEL'!K7</f>
        <v>2023-07</v>
      </c>
      <c r="L7" s="30" t="str">
        <f>'PC FUEL'!L7</f>
        <v>2023-08</v>
      </c>
      <c r="M7" s="30" t="str">
        <f>'PC FUEL'!M7</f>
        <v>2023-09</v>
      </c>
      <c r="N7" s="30" t="str">
        <f>'PC FUEL'!N7</f>
        <v>2023-10</v>
      </c>
      <c r="O7" s="30" t="str">
        <f>'PC FUEL'!O7</f>
        <v>2023-11</v>
      </c>
      <c r="P7" s="30" t="str">
        <f>'PC FUEL'!P7</f>
        <v>2023-12</v>
      </c>
      <c r="Q7" s="30" t="str">
        <f>'PC FUEL'!Q7</f>
        <v>2024-01</v>
      </c>
      <c r="R7" s="30" t="str">
        <f>'PC FUEL'!R7</f>
        <v>2024-02</v>
      </c>
      <c r="S7" s="30" t="str">
        <f>'PC FUEL'!S7</f>
        <v>2024-03</v>
      </c>
      <c r="T7" s="30" t="str">
        <f>'PC FUEL'!T7</f>
        <v>2024-04</v>
      </c>
      <c r="U7" s="30" t="str">
        <f>'PC FUEL'!U7</f>
        <v>2024-05</v>
      </c>
      <c r="V7" s="30" t="str">
        <f>'PC FUEL'!V7</f>
        <v>2024-06</v>
      </c>
      <c r="W7" s="30" t="str">
        <f>'PC FUEL'!W7</f>
        <v>2024-07</v>
      </c>
      <c r="X7" s="30" t="str">
        <f>'PC FUEL'!X7</f>
        <v>2024-08</v>
      </c>
      <c r="Y7" s="30" t="str">
        <f>'PC FUEL'!Y7</f>
        <v>2024-09</v>
      </c>
      <c r="Z7" s="30" t="str">
        <f>'PC FUEL'!Z7</f>
        <v>2024-10</v>
      </c>
      <c r="AA7" s="30" t="str">
        <f>'PC FUEL'!AA7</f>
        <v>2024-11</v>
      </c>
      <c r="AB7" s="30" t="str">
        <f>'PC FUEL'!AB7</f>
        <v>2024-12</v>
      </c>
      <c r="AC7" s="103" t="s">
        <v>107</v>
      </c>
      <c r="AD7" s="159" t="s">
        <v>108</v>
      </c>
      <c r="AE7" s="194" t="s">
        <v>109</v>
      </c>
      <c r="AF7" s="89" t="s">
        <v>104</v>
      </c>
    </row>
    <row r="8" spans="1:32" s="46" customFormat="1" x14ac:dyDescent="0.35">
      <c r="A8" s="59" t="s">
        <v>3</v>
      </c>
      <c r="B8" s="48">
        <v>247713</v>
      </c>
      <c r="C8" s="203">
        <v>289743</v>
      </c>
      <c r="D8" s="13">
        <f>(C8-B8)/B8*100</f>
        <v>16.967216092817093</v>
      </c>
      <c r="E8" s="47">
        <v>24371</v>
      </c>
      <c r="F8" s="47">
        <v>21690</v>
      </c>
      <c r="G8" s="47">
        <v>26370</v>
      </c>
      <c r="H8" s="47">
        <v>21077</v>
      </c>
      <c r="I8" s="47">
        <v>26706</v>
      </c>
      <c r="J8" s="47">
        <v>25641</v>
      </c>
      <c r="K8" s="47">
        <v>23706</v>
      </c>
      <c r="L8" s="47">
        <v>16841</v>
      </c>
      <c r="M8" s="47">
        <v>28380</v>
      </c>
      <c r="N8" s="47">
        <v>26888</v>
      </c>
      <c r="O8" s="47">
        <v>26749</v>
      </c>
      <c r="P8" s="47">
        <v>21324</v>
      </c>
      <c r="Q8" s="293">
        <v>30311</v>
      </c>
      <c r="R8" s="293">
        <v>29326</v>
      </c>
      <c r="S8" s="293">
        <v>28047</v>
      </c>
      <c r="T8" s="47"/>
      <c r="U8" s="47"/>
      <c r="V8" s="47"/>
      <c r="W8" s="47"/>
      <c r="X8" s="47"/>
      <c r="Y8" s="47"/>
      <c r="Z8" s="293"/>
      <c r="AA8" s="293"/>
      <c r="AB8" s="293"/>
      <c r="AC8" s="177">
        <f>SUM(E8:G8)</f>
        <v>72431</v>
      </c>
      <c r="AD8" s="191">
        <f>SUM(Q8:AB8)</f>
        <v>87684</v>
      </c>
      <c r="AE8" s="196">
        <f>S8/G8-1</f>
        <v>6.3594994311717779E-2</v>
      </c>
      <c r="AF8" s="148">
        <f>(AD8-AC8)/AC8</f>
        <v>0.21058662727285279</v>
      </c>
    </row>
    <row r="9" spans="1:32" s="46" customFormat="1" x14ac:dyDescent="0.35">
      <c r="A9" s="58" t="s">
        <v>2</v>
      </c>
      <c r="B9" s="45">
        <v>97071</v>
      </c>
      <c r="C9" s="202">
        <v>79196</v>
      </c>
      <c r="D9" s="12">
        <f t="shared" ref="D9:D21" si="0">(C9-B9)/B9*100</f>
        <v>-18.414356501941878</v>
      </c>
      <c r="E9" s="44">
        <v>8207</v>
      </c>
      <c r="F9" s="44">
        <v>6991</v>
      </c>
      <c r="G9" s="44">
        <v>8083</v>
      </c>
      <c r="H9" s="44">
        <v>5699</v>
      </c>
      <c r="I9" s="44">
        <v>6744</v>
      </c>
      <c r="J9" s="44">
        <v>6631</v>
      </c>
      <c r="K9" s="44">
        <v>6702</v>
      </c>
      <c r="L9" s="44">
        <v>4428</v>
      </c>
      <c r="M9" s="44">
        <v>6870</v>
      </c>
      <c r="N9" s="44">
        <v>6285</v>
      </c>
      <c r="O9" s="44">
        <v>6598</v>
      </c>
      <c r="P9" s="44">
        <v>5958</v>
      </c>
      <c r="Q9" s="298">
        <v>7119</v>
      </c>
      <c r="R9" s="298">
        <v>6908</v>
      </c>
      <c r="S9" s="298">
        <v>6236</v>
      </c>
      <c r="T9" s="44"/>
      <c r="U9" s="44"/>
      <c r="V9" s="44"/>
      <c r="W9" s="44"/>
      <c r="X9" s="44"/>
      <c r="Y9" s="44"/>
      <c r="Z9" s="298"/>
      <c r="AA9" s="298"/>
      <c r="AB9" s="298"/>
      <c r="AC9" s="176">
        <f t="shared" ref="AC9:AC20" si="1">SUM(E9:G9)</f>
        <v>23281</v>
      </c>
      <c r="AD9" s="190">
        <f t="shared" ref="AD9:AD20" si="2">SUM(Q9:AB9)</f>
        <v>20263</v>
      </c>
      <c r="AE9" s="195">
        <f t="shared" ref="AE9:AE19" si="3">S9/G9-1</f>
        <v>-0.22850426821724612</v>
      </c>
      <c r="AF9" s="147">
        <f t="shared" ref="AF9:AF19" si="4">(AD9-AC9)/AC9</f>
        <v>-0.12963360680383146</v>
      </c>
    </row>
    <row r="10" spans="1:32" s="46" customFormat="1" x14ac:dyDescent="0.35">
      <c r="A10" s="59" t="s">
        <v>90</v>
      </c>
      <c r="B10" s="48">
        <v>0</v>
      </c>
      <c r="C10" s="203">
        <v>21</v>
      </c>
      <c r="D10" s="13" t="s">
        <v>47</v>
      </c>
      <c r="E10" s="47">
        <v>0</v>
      </c>
      <c r="F10" s="47">
        <v>0</v>
      </c>
      <c r="G10" s="47">
        <v>0</v>
      </c>
      <c r="H10" s="47">
        <v>0</v>
      </c>
      <c r="I10" s="47">
        <v>6</v>
      </c>
      <c r="J10" s="47">
        <v>4</v>
      </c>
      <c r="K10" s="47">
        <v>3</v>
      </c>
      <c r="L10" s="47">
        <v>1</v>
      </c>
      <c r="M10" s="47">
        <v>2</v>
      </c>
      <c r="N10" s="47">
        <v>4</v>
      </c>
      <c r="O10" s="47">
        <v>0</v>
      </c>
      <c r="P10" s="47">
        <v>1</v>
      </c>
      <c r="Q10" s="293">
        <v>0</v>
      </c>
      <c r="R10" s="293">
        <v>0</v>
      </c>
      <c r="S10" s="293">
        <v>0</v>
      </c>
      <c r="T10" s="47"/>
      <c r="U10" s="47"/>
      <c r="V10" s="47"/>
      <c r="W10" s="47"/>
      <c r="X10" s="47"/>
      <c r="Y10" s="47"/>
      <c r="Z10" s="293"/>
      <c r="AA10" s="293"/>
      <c r="AB10" s="293"/>
      <c r="AC10" s="176">
        <f t="shared" si="1"/>
        <v>0</v>
      </c>
      <c r="AD10" s="190">
        <f t="shared" si="2"/>
        <v>0</v>
      </c>
      <c r="AE10" s="318" t="s">
        <v>47</v>
      </c>
      <c r="AF10" s="319" t="s">
        <v>47</v>
      </c>
    </row>
    <row r="11" spans="1:32" s="46" customFormat="1" x14ac:dyDescent="0.35">
      <c r="A11" s="59" t="s">
        <v>51</v>
      </c>
      <c r="B11" s="48">
        <v>103727</v>
      </c>
      <c r="C11" s="203">
        <v>124137</v>
      </c>
      <c r="D11" s="13">
        <f t="shared" si="0"/>
        <v>19.67665120942474</v>
      </c>
      <c r="E11" s="47">
        <f t="shared" ref="E11:P11" si="5">SUM(E12:E13)</f>
        <v>12203</v>
      </c>
      <c r="F11" s="47">
        <f t="shared" si="5"/>
        <v>10924</v>
      </c>
      <c r="G11" s="47">
        <f t="shared" si="5"/>
        <v>10527</v>
      </c>
      <c r="H11" s="47">
        <f t="shared" si="5"/>
        <v>8943</v>
      </c>
      <c r="I11" s="47">
        <f t="shared" si="5"/>
        <v>11370</v>
      </c>
      <c r="J11" s="47">
        <f t="shared" si="5"/>
        <v>10705</v>
      </c>
      <c r="K11" s="47">
        <f t="shared" si="5"/>
        <v>9761</v>
      </c>
      <c r="L11" s="47">
        <f t="shared" si="5"/>
        <v>6218</v>
      </c>
      <c r="M11" s="47">
        <f t="shared" si="5"/>
        <v>10026</v>
      </c>
      <c r="N11" s="47">
        <f t="shared" si="5"/>
        <v>12747</v>
      </c>
      <c r="O11" s="47">
        <f t="shared" si="5"/>
        <v>11692</v>
      </c>
      <c r="P11" s="47">
        <f t="shared" si="5"/>
        <v>9021</v>
      </c>
      <c r="Q11" s="293">
        <f t="shared" ref="Q11:AB11" si="6">SUM(Q12:Q13)</f>
        <v>14807</v>
      </c>
      <c r="R11" s="293">
        <f t="shared" si="6"/>
        <v>12567</v>
      </c>
      <c r="S11" s="293">
        <f t="shared" si="6"/>
        <v>11658</v>
      </c>
      <c r="T11" s="47">
        <f t="shared" si="6"/>
        <v>0</v>
      </c>
      <c r="U11" s="47">
        <f t="shared" si="6"/>
        <v>0</v>
      </c>
      <c r="V11" s="47">
        <f t="shared" si="6"/>
        <v>0</v>
      </c>
      <c r="W11" s="47">
        <f t="shared" si="6"/>
        <v>0</v>
      </c>
      <c r="X11" s="47">
        <f t="shared" si="6"/>
        <v>0</v>
      </c>
      <c r="Y11" s="47">
        <f t="shared" si="6"/>
        <v>0</v>
      </c>
      <c r="Z11" s="293">
        <f t="shared" si="6"/>
        <v>0</v>
      </c>
      <c r="AA11" s="293">
        <f t="shared" si="6"/>
        <v>0</v>
      </c>
      <c r="AB11" s="293">
        <f t="shared" si="6"/>
        <v>0</v>
      </c>
      <c r="AC11" s="177">
        <f t="shared" si="1"/>
        <v>33654</v>
      </c>
      <c r="AD11" s="191">
        <f t="shared" si="2"/>
        <v>39032</v>
      </c>
      <c r="AE11" s="196">
        <f t="shared" si="3"/>
        <v>0.10743801652892571</v>
      </c>
      <c r="AF11" s="148">
        <f t="shared" si="4"/>
        <v>0.15980269804480893</v>
      </c>
    </row>
    <row r="12" spans="1:32" s="46" customFormat="1" x14ac:dyDescent="0.35">
      <c r="A12" s="64" t="s">
        <v>49</v>
      </c>
      <c r="B12" s="48">
        <v>97734</v>
      </c>
      <c r="C12" s="203">
        <v>123042</v>
      </c>
      <c r="D12" s="13">
        <f t="shared" si="0"/>
        <v>25.894775615446008</v>
      </c>
      <c r="E12" s="47">
        <v>12098</v>
      </c>
      <c r="F12" s="47">
        <v>10816</v>
      </c>
      <c r="G12" s="47">
        <v>10441</v>
      </c>
      <c r="H12" s="47">
        <v>8888</v>
      </c>
      <c r="I12" s="47">
        <v>11319</v>
      </c>
      <c r="J12" s="47">
        <v>10632</v>
      </c>
      <c r="K12" s="47">
        <v>9676</v>
      </c>
      <c r="L12" s="47">
        <v>6167</v>
      </c>
      <c r="M12" s="47">
        <v>9966</v>
      </c>
      <c r="N12" s="47">
        <v>12660</v>
      </c>
      <c r="O12" s="47">
        <v>11522</v>
      </c>
      <c r="P12" s="47">
        <v>8857</v>
      </c>
      <c r="Q12" s="293">
        <v>14644</v>
      </c>
      <c r="R12" s="293">
        <v>12341</v>
      </c>
      <c r="S12" s="293">
        <v>11484</v>
      </c>
      <c r="T12" s="47"/>
      <c r="U12" s="47"/>
      <c r="V12" s="47"/>
      <c r="W12" s="47"/>
      <c r="X12" s="47"/>
      <c r="Y12" s="47"/>
      <c r="Z12" s="293"/>
      <c r="AA12" s="293"/>
      <c r="AB12" s="293"/>
      <c r="AC12" s="177">
        <f t="shared" si="1"/>
        <v>33355</v>
      </c>
      <c r="AD12" s="191">
        <f t="shared" si="2"/>
        <v>38469</v>
      </c>
      <c r="AE12" s="196">
        <f t="shared" si="3"/>
        <v>9.989464610669474E-2</v>
      </c>
      <c r="AF12" s="148">
        <f t="shared" si="4"/>
        <v>0.1533203417778444</v>
      </c>
    </row>
    <row r="13" spans="1:32" s="46" customFormat="1" x14ac:dyDescent="0.35">
      <c r="A13" s="65" t="s">
        <v>50</v>
      </c>
      <c r="B13" s="48">
        <v>5993</v>
      </c>
      <c r="C13" s="203">
        <v>1095</v>
      </c>
      <c r="D13" s="13">
        <f>(C13-B13)/B13*100</f>
        <v>-81.728683464041382</v>
      </c>
      <c r="E13" s="47">
        <v>105</v>
      </c>
      <c r="F13" s="47">
        <v>108</v>
      </c>
      <c r="G13" s="47">
        <v>86</v>
      </c>
      <c r="H13" s="47">
        <v>55</v>
      </c>
      <c r="I13" s="47">
        <v>51</v>
      </c>
      <c r="J13" s="47">
        <v>73</v>
      </c>
      <c r="K13" s="47">
        <v>85</v>
      </c>
      <c r="L13" s="47">
        <v>51</v>
      </c>
      <c r="M13" s="47">
        <v>60</v>
      </c>
      <c r="N13" s="47">
        <v>87</v>
      </c>
      <c r="O13" s="47">
        <v>170</v>
      </c>
      <c r="P13" s="47">
        <v>164</v>
      </c>
      <c r="Q13" s="293">
        <v>163</v>
      </c>
      <c r="R13" s="293">
        <v>226</v>
      </c>
      <c r="S13" s="293">
        <v>174</v>
      </c>
      <c r="T13" s="47"/>
      <c r="U13" s="47"/>
      <c r="V13" s="47"/>
      <c r="W13" s="47"/>
      <c r="X13" s="47"/>
      <c r="Y13" s="47"/>
      <c r="Z13" s="293"/>
      <c r="AA13" s="293"/>
      <c r="AB13" s="293"/>
      <c r="AC13" s="177">
        <f t="shared" si="1"/>
        <v>299</v>
      </c>
      <c r="AD13" s="191">
        <f t="shared" si="2"/>
        <v>563</v>
      </c>
      <c r="AE13" s="196">
        <f t="shared" si="3"/>
        <v>1.0232558139534884</v>
      </c>
      <c r="AF13" s="148">
        <f t="shared" si="4"/>
        <v>0.882943143812709</v>
      </c>
    </row>
    <row r="14" spans="1:32" s="46" customFormat="1" x14ac:dyDescent="0.35">
      <c r="A14" s="59" t="s">
        <v>52</v>
      </c>
      <c r="B14" s="50">
        <v>265102</v>
      </c>
      <c r="C14" s="204">
        <v>306715</v>
      </c>
      <c r="D14" s="14">
        <f t="shared" si="0"/>
        <v>15.696977012621558</v>
      </c>
      <c r="E14" s="49">
        <f>SUM(E15:E16)</f>
        <v>29483</v>
      </c>
      <c r="F14" s="49">
        <f t="shared" ref="F14:P14" si="7">SUM(F15:F16)</f>
        <v>25484</v>
      </c>
      <c r="G14" s="49">
        <f t="shared" si="7"/>
        <v>31622</v>
      </c>
      <c r="H14" s="49">
        <f t="shared" si="7"/>
        <v>20074</v>
      </c>
      <c r="I14" s="49">
        <f t="shared" si="7"/>
        <v>29208</v>
      </c>
      <c r="J14" s="49">
        <f t="shared" si="7"/>
        <v>26547</v>
      </c>
      <c r="K14" s="49">
        <f t="shared" si="7"/>
        <v>22339</v>
      </c>
      <c r="L14" s="49">
        <f t="shared" si="7"/>
        <v>15418</v>
      </c>
      <c r="M14" s="49">
        <f t="shared" si="7"/>
        <v>29974</v>
      </c>
      <c r="N14" s="49">
        <f t="shared" si="7"/>
        <v>29845</v>
      </c>
      <c r="O14" s="49">
        <f t="shared" si="7"/>
        <v>26108</v>
      </c>
      <c r="P14" s="49">
        <f t="shared" si="7"/>
        <v>20613</v>
      </c>
      <c r="Q14" s="299">
        <f>SUM(Q15:Q16)</f>
        <v>30572</v>
      </c>
      <c r="R14" s="299">
        <f t="shared" ref="R14:AB14" si="8">SUM(R15:R16)</f>
        <v>29724</v>
      </c>
      <c r="S14" s="299">
        <f t="shared" si="8"/>
        <v>29131</v>
      </c>
      <c r="T14" s="49">
        <f t="shared" si="8"/>
        <v>0</v>
      </c>
      <c r="U14" s="49">
        <f t="shared" si="8"/>
        <v>0</v>
      </c>
      <c r="V14" s="49">
        <f t="shared" si="8"/>
        <v>0</v>
      </c>
      <c r="W14" s="49">
        <f t="shared" si="8"/>
        <v>0</v>
      </c>
      <c r="X14" s="49">
        <f t="shared" si="8"/>
        <v>0</v>
      </c>
      <c r="Y14" s="49">
        <f t="shared" si="8"/>
        <v>0</v>
      </c>
      <c r="Z14" s="299">
        <f t="shared" si="8"/>
        <v>0</v>
      </c>
      <c r="AA14" s="299">
        <f t="shared" si="8"/>
        <v>0</v>
      </c>
      <c r="AB14" s="299">
        <f t="shared" si="8"/>
        <v>0</v>
      </c>
      <c r="AC14" s="178">
        <f t="shared" si="1"/>
        <v>86589</v>
      </c>
      <c r="AD14" s="192">
        <f t="shared" si="2"/>
        <v>89427</v>
      </c>
      <c r="AE14" s="197">
        <f t="shared" si="3"/>
        <v>-7.8774271077098224E-2</v>
      </c>
      <c r="AF14" s="149">
        <f t="shared" si="4"/>
        <v>3.2775525759623045E-2</v>
      </c>
    </row>
    <row r="15" spans="1:32" s="46" customFormat="1" x14ac:dyDescent="0.35">
      <c r="A15" s="64" t="s">
        <v>53</v>
      </c>
      <c r="B15" s="50">
        <v>249921</v>
      </c>
      <c r="C15" s="204">
        <v>289424</v>
      </c>
      <c r="D15" s="14">
        <f t="shared" si="0"/>
        <v>15.806194757543384</v>
      </c>
      <c r="E15" s="49">
        <v>27998</v>
      </c>
      <c r="F15" s="49">
        <v>24057</v>
      </c>
      <c r="G15" s="49">
        <v>29888</v>
      </c>
      <c r="H15" s="49">
        <v>18905</v>
      </c>
      <c r="I15" s="49">
        <v>27886</v>
      </c>
      <c r="J15" s="49">
        <v>25092</v>
      </c>
      <c r="K15" s="49">
        <v>20925</v>
      </c>
      <c r="L15" s="49">
        <v>14351</v>
      </c>
      <c r="M15" s="49">
        <v>28245</v>
      </c>
      <c r="N15" s="49">
        <v>28137</v>
      </c>
      <c r="O15" s="49">
        <v>24448</v>
      </c>
      <c r="P15" s="49">
        <v>19492</v>
      </c>
      <c r="Q15" s="299">
        <v>29038</v>
      </c>
      <c r="R15" s="299">
        <v>28274</v>
      </c>
      <c r="S15" s="299">
        <v>27491</v>
      </c>
      <c r="T15" s="49"/>
      <c r="U15" s="49"/>
      <c r="V15" s="49"/>
      <c r="W15" s="49"/>
      <c r="X15" s="49"/>
      <c r="Y15" s="49"/>
      <c r="Z15" s="299"/>
      <c r="AA15" s="299"/>
      <c r="AB15" s="299"/>
      <c r="AC15" s="178">
        <f t="shared" si="1"/>
        <v>81943</v>
      </c>
      <c r="AD15" s="192">
        <f t="shared" si="2"/>
        <v>84803</v>
      </c>
      <c r="AE15" s="197">
        <f t="shared" si="3"/>
        <v>-8.0199411134903587E-2</v>
      </c>
      <c r="AF15" s="149">
        <f t="shared" si="4"/>
        <v>3.4902310142416071E-2</v>
      </c>
    </row>
    <row r="16" spans="1:32" s="46" customFormat="1" x14ac:dyDescent="0.35">
      <c r="A16" s="65" t="s">
        <v>44</v>
      </c>
      <c r="B16" s="50">
        <v>15181</v>
      </c>
      <c r="C16" s="204">
        <v>17291</v>
      </c>
      <c r="D16" s="14">
        <f t="shared" si="0"/>
        <v>13.898952638166129</v>
      </c>
      <c r="E16" s="49">
        <v>1485</v>
      </c>
      <c r="F16" s="49">
        <v>1427</v>
      </c>
      <c r="G16" s="49">
        <v>1734</v>
      </c>
      <c r="H16" s="49">
        <v>1169</v>
      </c>
      <c r="I16" s="49">
        <v>1322</v>
      </c>
      <c r="J16" s="49">
        <v>1455</v>
      </c>
      <c r="K16" s="49">
        <v>1414</v>
      </c>
      <c r="L16" s="49">
        <v>1067</v>
      </c>
      <c r="M16" s="49">
        <v>1729</v>
      </c>
      <c r="N16" s="49">
        <v>1708</v>
      </c>
      <c r="O16" s="49">
        <v>1660</v>
      </c>
      <c r="P16" s="49">
        <v>1121</v>
      </c>
      <c r="Q16" s="299">
        <v>1534</v>
      </c>
      <c r="R16" s="299">
        <v>1450</v>
      </c>
      <c r="S16" s="299">
        <v>1640</v>
      </c>
      <c r="T16" s="49"/>
      <c r="U16" s="49"/>
      <c r="V16" s="49"/>
      <c r="W16" s="49"/>
      <c r="X16" s="49"/>
      <c r="Y16" s="49"/>
      <c r="Z16" s="299"/>
      <c r="AA16" s="299"/>
      <c r="AB16" s="299"/>
      <c r="AC16" s="178">
        <f t="shared" si="1"/>
        <v>4646</v>
      </c>
      <c r="AD16" s="192">
        <f t="shared" si="2"/>
        <v>4624</v>
      </c>
      <c r="AE16" s="197">
        <f t="shared" si="3"/>
        <v>-5.4209919261822392E-2</v>
      </c>
      <c r="AF16" s="149">
        <f t="shared" si="4"/>
        <v>-4.7352561343090831E-3</v>
      </c>
    </row>
    <row r="17" spans="1:32" s="46" customFormat="1" x14ac:dyDescent="0.35">
      <c r="A17" s="59" t="s">
        <v>54</v>
      </c>
      <c r="B17" s="50">
        <v>33083</v>
      </c>
      <c r="C17" s="204">
        <v>42977</v>
      </c>
      <c r="D17" s="14">
        <f t="shared" si="0"/>
        <v>29.906598555149174</v>
      </c>
      <c r="E17" s="49">
        <f t="shared" ref="E17:P17" si="9">SUM(E18:E19)</f>
        <v>2848</v>
      </c>
      <c r="F17" s="49">
        <f t="shared" si="9"/>
        <v>3623</v>
      </c>
      <c r="G17" s="49">
        <f t="shared" si="9"/>
        <v>5469</v>
      </c>
      <c r="H17" s="49">
        <f t="shared" si="9"/>
        <v>2835</v>
      </c>
      <c r="I17" s="49">
        <f t="shared" si="9"/>
        <v>3823</v>
      </c>
      <c r="J17" s="49">
        <f t="shared" si="9"/>
        <v>3871</v>
      </c>
      <c r="K17" s="49">
        <f t="shared" si="9"/>
        <v>2961</v>
      </c>
      <c r="L17" s="49">
        <f t="shared" si="9"/>
        <v>2721</v>
      </c>
      <c r="M17" s="49">
        <f t="shared" si="9"/>
        <v>3274</v>
      </c>
      <c r="N17" s="49">
        <f t="shared" si="9"/>
        <v>3678</v>
      </c>
      <c r="O17" s="49">
        <f t="shared" si="9"/>
        <v>4557</v>
      </c>
      <c r="P17" s="49">
        <f t="shared" si="9"/>
        <v>3317</v>
      </c>
      <c r="Q17" s="299">
        <f t="shared" ref="Q17:AB17" si="10">SUM(Q18:Q19)</f>
        <v>1981</v>
      </c>
      <c r="R17" s="299">
        <f t="shared" si="10"/>
        <v>2716</v>
      </c>
      <c r="S17" s="299">
        <f t="shared" si="10"/>
        <v>2792</v>
      </c>
      <c r="T17" s="49">
        <f t="shared" si="10"/>
        <v>0</v>
      </c>
      <c r="U17" s="49">
        <f t="shared" si="10"/>
        <v>0</v>
      </c>
      <c r="V17" s="49">
        <f t="shared" si="10"/>
        <v>0</v>
      </c>
      <c r="W17" s="49">
        <f t="shared" si="10"/>
        <v>0</v>
      </c>
      <c r="X17" s="49">
        <f t="shared" si="10"/>
        <v>0</v>
      </c>
      <c r="Y17" s="49">
        <f t="shared" si="10"/>
        <v>0</v>
      </c>
      <c r="Z17" s="299">
        <f t="shared" si="10"/>
        <v>0</v>
      </c>
      <c r="AA17" s="299">
        <f t="shared" si="10"/>
        <v>0</v>
      </c>
      <c r="AB17" s="299">
        <f t="shared" si="10"/>
        <v>0</v>
      </c>
      <c r="AC17" s="178">
        <f t="shared" si="1"/>
        <v>11940</v>
      </c>
      <c r="AD17" s="192">
        <f t="shared" si="2"/>
        <v>7489</v>
      </c>
      <c r="AE17" s="197">
        <f t="shared" si="3"/>
        <v>-0.48948619491680379</v>
      </c>
      <c r="AF17" s="149">
        <f t="shared" si="4"/>
        <v>-0.37278056951423788</v>
      </c>
    </row>
    <row r="18" spans="1:32" s="46" customFormat="1" x14ac:dyDescent="0.35">
      <c r="A18" s="65" t="s">
        <v>56</v>
      </c>
      <c r="B18" s="48">
        <v>18541</v>
      </c>
      <c r="C18" s="203">
        <v>24166</v>
      </c>
      <c r="D18" s="13">
        <f>(C18-B18)/B18*100</f>
        <v>30.338169462272802</v>
      </c>
      <c r="E18" s="47">
        <v>1456</v>
      </c>
      <c r="F18" s="47">
        <v>2165</v>
      </c>
      <c r="G18" s="47">
        <v>3656</v>
      </c>
      <c r="H18" s="47">
        <v>1537</v>
      </c>
      <c r="I18" s="47">
        <v>2170</v>
      </c>
      <c r="J18" s="47">
        <v>2258</v>
      </c>
      <c r="K18" s="47">
        <v>1316</v>
      </c>
      <c r="L18" s="47">
        <v>1558</v>
      </c>
      <c r="M18" s="47">
        <v>1619</v>
      </c>
      <c r="N18" s="47">
        <v>2028</v>
      </c>
      <c r="O18" s="47">
        <v>2886</v>
      </c>
      <c r="P18" s="47">
        <v>1517</v>
      </c>
      <c r="Q18" s="293">
        <v>898</v>
      </c>
      <c r="R18" s="293">
        <v>1538</v>
      </c>
      <c r="S18" s="293">
        <v>1470</v>
      </c>
      <c r="T18" s="47"/>
      <c r="U18" s="47"/>
      <c r="V18" s="47"/>
      <c r="W18" s="47"/>
      <c r="X18" s="47"/>
      <c r="Y18" s="47"/>
      <c r="Z18" s="293"/>
      <c r="AA18" s="293"/>
      <c r="AB18" s="293"/>
      <c r="AC18" s="177">
        <f t="shared" si="1"/>
        <v>7277</v>
      </c>
      <c r="AD18" s="191">
        <f t="shared" si="2"/>
        <v>3906</v>
      </c>
      <c r="AE18" s="196">
        <f t="shared" si="3"/>
        <v>-0.59792122538293224</v>
      </c>
      <c r="AF18" s="148">
        <f t="shared" si="4"/>
        <v>-0.46324034629655075</v>
      </c>
    </row>
    <row r="19" spans="1:32" s="46" customFormat="1" x14ac:dyDescent="0.35">
      <c r="A19" s="65" t="s">
        <v>55</v>
      </c>
      <c r="B19" s="50">
        <v>14542</v>
      </c>
      <c r="C19" s="204">
        <v>18811</v>
      </c>
      <c r="D19" s="14">
        <f t="shared" si="0"/>
        <v>29.356347132443954</v>
      </c>
      <c r="E19" s="49">
        <v>1392</v>
      </c>
      <c r="F19" s="49">
        <v>1458</v>
      </c>
      <c r="G19" s="49">
        <v>1813</v>
      </c>
      <c r="H19" s="49">
        <v>1298</v>
      </c>
      <c r="I19" s="49">
        <v>1653</v>
      </c>
      <c r="J19" s="49">
        <v>1613</v>
      </c>
      <c r="K19" s="49">
        <v>1645</v>
      </c>
      <c r="L19" s="49">
        <v>1163</v>
      </c>
      <c r="M19" s="49">
        <v>1655</v>
      </c>
      <c r="N19" s="49">
        <v>1650</v>
      </c>
      <c r="O19" s="49">
        <v>1671</v>
      </c>
      <c r="P19" s="49">
        <v>1800</v>
      </c>
      <c r="Q19" s="299">
        <v>1083</v>
      </c>
      <c r="R19" s="299">
        <v>1178</v>
      </c>
      <c r="S19" s="299">
        <v>1322</v>
      </c>
      <c r="T19" s="49"/>
      <c r="U19" s="49"/>
      <c r="V19" s="49"/>
      <c r="W19" s="49"/>
      <c r="X19" s="49"/>
      <c r="Y19" s="49"/>
      <c r="Z19" s="299"/>
      <c r="AA19" s="299"/>
      <c r="AB19" s="299"/>
      <c r="AC19" s="178">
        <f t="shared" si="1"/>
        <v>4663</v>
      </c>
      <c r="AD19" s="192">
        <f t="shared" si="2"/>
        <v>3583</v>
      </c>
      <c r="AE19" s="197">
        <f t="shared" si="3"/>
        <v>-0.27082184225041372</v>
      </c>
      <c r="AF19" s="149">
        <f t="shared" si="4"/>
        <v>-0.23161055114733003</v>
      </c>
    </row>
    <row r="20" spans="1:32" s="43" customFormat="1" ht="15" thickBot="1" x14ac:dyDescent="0.4">
      <c r="A20" s="206" t="s">
        <v>48</v>
      </c>
      <c r="B20" s="48">
        <v>0</v>
      </c>
      <c r="C20" s="203">
        <v>0</v>
      </c>
      <c r="D20" s="13" t="s">
        <v>47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293">
        <v>0</v>
      </c>
      <c r="R20" s="293">
        <v>0</v>
      </c>
      <c r="S20" s="293">
        <v>0</v>
      </c>
      <c r="T20" s="47"/>
      <c r="U20" s="47"/>
      <c r="V20" s="47"/>
      <c r="W20" s="47"/>
      <c r="X20" s="47"/>
      <c r="Y20" s="47"/>
      <c r="Z20" s="293"/>
      <c r="AA20" s="293"/>
      <c r="AB20" s="293"/>
      <c r="AC20" s="178">
        <f t="shared" si="1"/>
        <v>0</v>
      </c>
      <c r="AD20" s="192">
        <f t="shared" si="2"/>
        <v>0</v>
      </c>
      <c r="AE20" s="317" t="s">
        <v>47</v>
      </c>
      <c r="AF20" s="316" t="s">
        <v>47</v>
      </c>
    </row>
    <row r="21" spans="1:32" s="46" customFormat="1" ht="15" thickBot="1" x14ac:dyDescent="0.4">
      <c r="A21" s="57" t="s">
        <v>4</v>
      </c>
      <c r="B21" s="52">
        <v>746696</v>
      </c>
      <c r="C21" s="205">
        <v>842789</v>
      </c>
      <c r="D21" s="16">
        <f t="shared" si="0"/>
        <v>12.869092642789035</v>
      </c>
      <c r="E21" s="51">
        <f>E9+E8+E11+E14+E17+E20+E10</f>
        <v>77112</v>
      </c>
      <c r="F21" s="51">
        <f t="shared" ref="F21:S21" si="11">F9+F8+F11+F14+F17+F20+F10</f>
        <v>68712</v>
      </c>
      <c r="G21" s="51">
        <f t="shared" si="11"/>
        <v>82071</v>
      </c>
      <c r="H21" s="51">
        <f t="shared" si="11"/>
        <v>58628</v>
      </c>
      <c r="I21" s="51">
        <f t="shared" si="11"/>
        <v>77857</v>
      </c>
      <c r="J21" s="51">
        <f t="shared" si="11"/>
        <v>73399</v>
      </c>
      <c r="K21" s="51">
        <f t="shared" si="11"/>
        <v>65472</v>
      </c>
      <c r="L21" s="51">
        <f t="shared" si="11"/>
        <v>45627</v>
      </c>
      <c r="M21" s="51">
        <f t="shared" si="11"/>
        <v>78526</v>
      </c>
      <c r="N21" s="51">
        <f t="shared" si="11"/>
        <v>79447</v>
      </c>
      <c r="O21" s="51">
        <f t="shared" si="11"/>
        <v>75704</v>
      </c>
      <c r="P21" s="356">
        <f t="shared" si="11"/>
        <v>60234</v>
      </c>
      <c r="Q21" s="304">
        <f t="shared" si="11"/>
        <v>84790</v>
      </c>
      <c r="R21" s="304">
        <f t="shared" si="11"/>
        <v>81241</v>
      </c>
      <c r="S21" s="304">
        <f t="shared" si="11"/>
        <v>77864</v>
      </c>
      <c r="T21" s="51">
        <f t="shared" ref="T21:Z21" si="12">T9+T8+T11+T14+T17+T20+T10</f>
        <v>0</v>
      </c>
      <c r="U21" s="51">
        <f t="shared" si="12"/>
        <v>0</v>
      </c>
      <c r="V21" s="51">
        <f t="shared" si="12"/>
        <v>0</v>
      </c>
      <c r="W21" s="51">
        <f t="shared" si="12"/>
        <v>0</v>
      </c>
      <c r="X21" s="51">
        <f t="shared" si="12"/>
        <v>0</v>
      </c>
      <c r="Y21" s="51">
        <f t="shared" si="12"/>
        <v>0</v>
      </c>
      <c r="Z21" s="304">
        <f t="shared" si="12"/>
        <v>0</v>
      </c>
      <c r="AA21" s="304">
        <f>AA9+AA8+AA11+AA14+AA17+AA20+AA10</f>
        <v>0</v>
      </c>
      <c r="AB21" s="304">
        <f>AB9+AB8+AB11+AB14+AB17+AB20+AB10</f>
        <v>0</v>
      </c>
      <c r="AC21" s="179">
        <f>SUM(E21:G21)</f>
        <v>227895</v>
      </c>
      <c r="AD21" s="188">
        <f>SUM(Q21:AB21)</f>
        <v>243895</v>
      </c>
      <c r="AE21" s="198">
        <f>S21/G21-1</f>
        <v>-5.1260493962544618E-2</v>
      </c>
      <c r="AF21" s="150">
        <f>(AD21-AC21)/AC21</f>
        <v>7.0207771122666143E-2</v>
      </c>
    </row>
    <row r="22" spans="1:32" s="53" customFormat="1" ht="15" thickBot="1" x14ac:dyDescent="0.4">
      <c r="A22" s="46"/>
      <c r="B22" s="209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307"/>
      <c r="R22" s="307"/>
      <c r="S22" s="307"/>
      <c r="T22" s="46"/>
      <c r="U22" s="307"/>
      <c r="V22" s="307"/>
      <c r="W22" s="307"/>
      <c r="X22" s="307"/>
      <c r="Y22" s="46"/>
      <c r="Z22" s="307"/>
      <c r="AA22" s="307"/>
      <c r="AB22" s="307"/>
      <c r="AC22" s="46"/>
      <c r="AD22" s="46"/>
      <c r="AE22" s="116"/>
      <c r="AF22" s="46"/>
    </row>
    <row r="23" spans="1:32" s="157" customFormat="1" ht="15" thickBot="1" x14ac:dyDescent="0.4">
      <c r="A23" s="25" t="s">
        <v>40</v>
      </c>
      <c r="B23" s="15">
        <f>B11+B14+B17+B20+B10</f>
        <v>401912</v>
      </c>
      <c r="C23" s="15">
        <f>C11+C14+C17+C20+C10</f>
        <v>473850</v>
      </c>
      <c r="D23" s="66">
        <f>(C23-B23)/B23*100</f>
        <v>17.898943052210434</v>
      </c>
      <c r="E23" s="26">
        <f>E11+E14+E17+E20+E10</f>
        <v>44534</v>
      </c>
      <c r="F23" s="26">
        <f t="shared" ref="F23:U23" si="13">F11+F14+F17+F20+F10</f>
        <v>40031</v>
      </c>
      <c r="G23" s="26">
        <f t="shared" si="13"/>
        <v>47618</v>
      </c>
      <c r="H23" s="26">
        <f t="shared" si="13"/>
        <v>31852</v>
      </c>
      <c r="I23" s="26">
        <f t="shared" si="13"/>
        <v>44407</v>
      </c>
      <c r="J23" s="26">
        <f t="shared" si="13"/>
        <v>41127</v>
      </c>
      <c r="K23" s="26">
        <f t="shared" si="13"/>
        <v>35064</v>
      </c>
      <c r="L23" s="26">
        <f t="shared" si="13"/>
        <v>24358</v>
      </c>
      <c r="M23" s="26">
        <f t="shared" si="13"/>
        <v>43276</v>
      </c>
      <c r="N23" s="26">
        <f t="shared" si="13"/>
        <v>46274</v>
      </c>
      <c r="O23" s="26">
        <f t="shared" si="13"/>
        <v>42357</v>
      </c>
      <c r="P23" s="26">
        <f>P11+P14+P17+P20+P10</f>
        <v>32952</v>
      </c>
      <c r="Q23" s="306">
        <f>Q11+Q14+Q17+Q20+Q10</f>
        <v>47360</v>
      </c>
      <c r="R23" s="306">
        <f t="shared" si="13"/>
        <v>45007</v>
      </c>
      <c r="S23" s="306">
        <f t="shared" si="13"/>
        <v>43581</v>
      </c>
      <c r="T23" s="26">
        <f t="shared" si="13"/>
        <v>0</v>
      </c>
      <c r="U23" s="26">
        <f t="shared" si="13"/>
        <v>0</v>
      </c>
      <c r="V23" s="26">
        <f>V11+V14+V17+V20+V10</f>
        <v>0</v>
      </c>
      <c r="W23" s="26">
        <f>W11+W14+W17+W20+W10</f>
        <v>0</v>
      </c>
      <c r="X23" s="26">
        <f t="shared" ref="X23:Z23" si="14">X11+X14+X17+X20+X10</f>
        <v>0</v>
      </c>
      <c r="Y23" s="26">
        <f t="shared" si="14"/>
        <v>0</v>
      </c>
      <c r="Z23" s="306">
        <f t="shared" si="14"/>
        <v>0</v>
      </c>
      <c r="AA23" s="306">
        <f t="shared" ref="AA23:AB23" si="15">AA11+AA14+AA17+AA20</f>
        <v>0</v>
      </c>
      <c r="AB23" s="306">
        <f t="shared" si="15"/>
        <v>0</v>
      </c>
      <c r="AC23" s="15">
        <f>SUM(E23:G23)</f>
        <v>132183</v>
      </c>
      <c r="AD23" s="193">
        <f>SUM(Q23:AB23)</f>
        <v>135948</v>
      </c>
      <c r="AE23" s="198">
        <f>S23/G23-1</f>
        <v>-8.4778865135032966E-2</v>
      </c>
      <c r="AF23" s="17">
        <f>(AD23-AC23)/AC23</f>
        <v>2.8483239145729783E-2</v>
      </c>
    </row>
    <row r="24" spans="1:32" x14ac:dyDescent="0.3">
      <c r="A24" s="151"/>
      <c r="B24" s="152"/>
      <c r="C24" s="152"/>
      <c r="D24" s="153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336"/>
      <c r="R24" s="336"/>
      <c r="S24" s="336"/>
      <c r="T24" s="154"/>
      <c r="U24" s="154"/>
      <c r="V24" s="154"/>
      <c r="W24" s="154"/>
      <c r="X24" s="154"/>
      <c r="Y24" s="154"/>
      <c r="Z24" s="336"/>
      <c r="AA24" s="336"/>
      <c r="AB24" s="336"/>
      <c r="AC24" s="152"/>
      <c r="AD24" s="152"/>
      <c r="AE24" s="155"/>
      <c r="AF24" s="156"/>
    </row>
    <row r="25" spans="1:32" ht="15" thickBot="1" x14ac:dyDescent="0.35"/>
    <row r="26" spans="1:32" ht="29.4" thickBot="1" x14ac:dyDescent="0.35">
      <c r="A26" s="94" t="s">
        <v>46</v>
      </c>
      <c r="B26" s="60" t="str">
        <f>B7</f>
        <v>TOTALE 2022</v>
      </c>
      <c r="C26" s="95" t="str">
        <f>C7</f>
        <v>TOTALE 2023</v>
      </c>
      <c r="E26" s="96" t="str">
        <f t="shared" ref="E26:AD26" si="16">E7</f>
        <v>2023-01</v>
      </c>
      <c r="F26" s="30" t="str">
        <f t="shared" si="16"/>
        <v>2023-02</v>
      </c>
      <c r="G26" s="30" t="str">
        <f t="shared" si="16"/>
        <v>2023-03</v>
      </c>
      <c r="H26" s="30" t="str">
        <f t="shared" si="16"/>
        <v>2023-04</v>
      </c>
      <c r="I26" s="30" t="str">
        <f t="shared" si="16"/>
        <v>2023-05</v>
      </c>
      <c r="J26" s="30" t="str">
        <f t="shared" si="16"/>
        <v>2023-06</v>
      </c>
      <c r="K26" s="30" t="str">
        <f t="shared" si="16"/>
        <v>2023-07</v>
      </c>
      <c r="L26" s="30" t="str">
        <f t="shared" si="16"/>
        <v>2023-08</v>
      </c>
      <c r="M26" s="30" t="str">
        <f t="shared" si="16"/>
        <v>2023-09</v>
      </c>
      <c r="N26" s="30" t="str">
        <f t="shared" si="16"/>
        <v>2023-10</v>
      </c>
      <c r="O26" s="30" t="str">
        <f t="shared" si="16"/>
        <v>2023-11</v>
      </c>
      <c r="P26" s="30" t="str">
        <f t="shared" si="16"/>
        <v>2023-12</v>
      </c>
      <c r="Q26" s="30" t="str">
        <f t="shared" si="16"/>
        <v>2024-01</v>
      </c>
      <c r="R26" s="30" t="str">
        <f t="shared" si="16"/>
        <v>2024-02</v>
      </c>
      <c r="S26" s="30" t="str">
        <f t="shared" si="16"/>
        <v>2024-03</v>
      </c>
      <c r="T26" s="30" t="str">
        <f t="shared" si="16"/>
        <v>2024-04</v>
      </c>
      <c r="U26" s="30" t="str">
        <f t="shared" si="16"/>
        <v>2024-05</v>
      </c>
      <c r="V26" s="30" t="str">
        <f t="shared" si="16"/>
        <v>2024-06</v>
      </c>
      <c r="W26" s="30" t="str">
        <f t="shared" si="16"/>
        <v>2024-07</v>
      </c>
      <c r="X26" s="30" t="str">
        <f t="shared" si="16"/>
        <v>2024-08</v>
      </c>
      <c r="Y26" s="30" t="str">
        <f t="shared" si="16"/>
        <v>2024-09</v>
      </c>
      <c r="Z26" s="312" t="str">
        <f t="shared" si="16"/>
        <v>2024-10</v>
      </c>
      <c r="AA26" s="312" t="str">
        <f t="shared" si="16"/>
        <v>2024-11</v>
      </c>
      <c r="AB26" s="312" t="str">
        <f t="shared" si="16"/>
        <v>2024-12</v>
      </c>
      <c r="AC26" s="103" t="str">
        <f t="shared" si="16"/>
        <v>Gen-Mar 2023</v>
      </c>
      <c r="AD26" s="159" t="str">
        <f t="shared" si="16"/>
        <v>Gen-Mar 2024</v>
      </c>
      <c r="AE26" s="7"/>
    </row>
    <row r="27" spans="1:32" ht="15" x14ac:dyDescent="0.35">
      <c r="A27" s="59" t="s">
        <v>3</v>
      </c>
      <c r="B27" s="119">
        <f t="shared" ref="B27:C40" si="17">B8/B$21*100</f>
        <v>33.174544928592091</v>
      </c>
      <c r="C27" s="135">
        <f t="shared" si="17"/>
        <v>34.379067595803932</v>
      </c>
      <c r="E27" s="141">
        <f t="shared" ref="E27:AD27" si="18">E8/E$21*100</f>
        <v>31.604678908600476</v>
      </c>
      <c r="F27" s="126">
        <f t="shared" si="18"/>
        <v>31.566538595878452</v>
      </c>
      <c r="G27" s="126">
        <f t="shared" si="18"/>
        <v>32.130716087290274</v>
      </c>
      <c r="H27" s="126">
        <f t="shared" si="18"/>
        <v>35.950399126697143</v>
      </c>
      <c r="I27" s="126">
        <f t="shared" si="18"/>
        <v>34.301347341921726</v>
      </c>
      <c r="J27" s="126">
        <f t="shared" si="18"/>
        <v>34.933718443030557</v>
      </c>
      <c r="K27" s="126">
        <f t="shared" si="18"/>
        <v>36.207844574780054</v>
      </c>
      <c r="L27" s="126">
        <f t="shared" si="18"/>
        <v>36.910162842176781</v>
      </c>
      <c r="M27" s="126">
        <f t="shared" si="18"/>
        <v>36.140896008965186</v>
      </c>
      <c r="N27" s="126">
        <f t="shared" si="18"/>
        <v>33.843946278651174</v>
      </c>
      <c r="O27" s="126">
        <f t="shared" si="18"/>
        <v>35.333667969988376</v>
      </c>
      <c r="P27" s="127">
        <f t="shared" si="18"/>
        <v>35.401932463392768</v>
      </c>
      <c r="Q27" s="321">
        <f t="shared" si="18"/>
        <v>35.748319377285057</v>
      </c>
      <c r="R27" s="321">
        <f t="shared" si="18"/>
        <v>36.097536957939958</v>
      </c>
      <c r="S27" s="321">
        <f t="shared" si="18"/>
        <v>36.020497277304017</v>
      </c>
      <c r="T27" s="126" t="e">
        <f t="shared" si="18"/>
        <v>#DIV/0!</v>
      </c>
      <c r="U27" s="126" t="e">
        <f t="shared" si="18"/>
        <v>#DIV/0!</v>
      </c>
      <c r="V27" s="126" t="e">
        <f t="shared" si="18"/>
        <v>#DIV/0!</v>
      </c>
      <c r="W27" s="126" t="e">
        <f t="shared" si="18"/>
        <v>#DIV/0!</v>
      </c>
      <c r="X27" s="126" t="e">
        <f t="shared" si="18"/>
        <v>#DIV/0!</v>
      </c>
      <c r="Y27" s="126" t="e">
        <f t="shared" si="18"/>
        <v>#DIV/0!</v>
      </c>
      <c r="Z27" s="321" t="e">
        <f t="shared" si="18"/>
        <v>#DIV/0!</v>
      </c>
      <c r="AA27" s="321" t="e">
        <f t="shared" si="18"/>
        <v>#DIV/0!</v>
      </c>
      <c r="AB27" s="321" t="e">
        <f t="shared" si="18"/>
        <v>#DIV/0!</v>
      </c>
      <c r="AC27" s="119">
        <f t="shared" si="18"/>
        <v>31.782619188661442</v>
      </c>
      <c r="AD27" s="142">
        <f t="shared" si="18"/>
        <v>35.951536521863922</v>
      </c>
      <c r="AE27" s="7"/>
    </row>
    <row r="28" spans="1:32" ht="15" x14ac:dyDescent="0.35">
      <c r="A28" s="58" t="s">
        <v>2</v>
      </c>
      <c r="B28" s="118">
        <f t="shared" si="17"/>
        <v>13.000069640121282</v>
      </c>
      <c r="C28" s="134">
        <f t="shared" si="17"/>
        <v>9.3968953083156048</v>
      </c>
      <c r="E28" s="139">
        <f t="shared" ref="E28:AD28" si="19">E9/E$21*100</f>
        <v>10.642960888058928</v>
      </c>
      <c r="F28" s="124">
        <f t="shared" si="19"/>
        <v>10.174350913959715</v>
      </c>
      <c r="G28" s="124">
        <f t="shared" si="19"/>
        <v>9.848789462782225</v>
      </c>
      <c r="H28" s="124">
        <f t="shared" si="19"/>
        <v>9.7206113120010915</v>
      </c>
      <c r="I28" s="124">
        <f t="shared" si="19"/>
        <v>8.6620342422646637</v>
      </c>
      <c r="J28" s="124">
        <f t="shared" si="19"/>
        <v>9.0341830270167165</v>
      </c>
      <c r="K28" s="124">
        <f t="shared" si="19"/>
        <v>10.236436950146627</v>
      </c>
      <c r="L28" s="124">
        <f t="shared" si="19"/>
        <v>9.704780064435532</v>
      </c>
      <c r="M28" s="124">
        <f t="shared" si="19"/>
        <v>8.7486946998446378</v>
      </c>
      <c r="N28" s="124">
        <f t="shared" si="19"/>
        <v>7.9109343335808786</v>
      </c>
      <c r="O28" s="124">
        <f t="shared" si="19"/>
        <v>8.7155236183028624</v>
      </c>
      <c r="P28" s="125">
        <f t="shared" si="19"/>
        <v>9.8914234485506523</v>
      </c>
      <c r="Q28" s="322">
        <f t="shared" si="19"/>
        <v>8.39603726854582</v>
      </c>
      <c r="R28" s="322">
        <f t="shared" si="19"/>
        <v>8.5030957275267411</v>
      </c>
      <c r="S28" s="322">
        <f t="shared" si="19"/>
        <v>8.008835919038324</v>
      </c>
      <c r="T28" s="124" t="e">
        <f t="shared" si="19"/>
        <v>#DIV/0!</v>
      </c>
      <c r="U28" s="124" t="e">
        <f t="shared" si="19"/>
        <v>#DIV/0!</v>
      </c>
      <c r="V28" s="124" t="e">
        <f t="shared" si="19"/>
        <v>#DIV/0!</v>
      </c>
      <c r="W28" s="124" t="e">
        <f t="shared" si="19"/>
        <v>#DIV/0!</v>
      </c>
      <c r="X28" s="124" t="e">
        <f t="shared" si="19"/>
        <v>#DIV/0!</v>
      </c>
      <c r="Y28" s="124" t="e">
        <f t="shared" si="19"/>
        <v>#DIV/0!</v>
      </c>
      <c r="Z28" s="322" t="e">
        <f t="shared" si="19"/>
        <v>#DIV/0!</v>
      </c>
      <c r="AA28" s="322" t="e">
        <f t="shared" si="19"/>
        <v>#DIV/0!</v>
      </c>
      <c r="AB28" s="322" t="e">
        <f t="shared" si="19"/>
        <v>#DIV/0!</v>
      </c>
      <c r="AC28" s="118">
        <f>AC9/AC$21*100</f>
        <v>10.215669496917441</v>
      </c>
      <c r="AD28" s="140">
        <f t="shared" si="19"/>
        <v>8.3080833965435943</v>
      </c>
      <c r="AE28" s="7"/>
    </row>
    <row r="29" spans="1:32" ht="15" x14ac:dyDescent="0.35">
      <c r="A29" s="59" t="s">
        <v>90</v>
      </c>
      <c r="B29" s="119">
        <f t="shared" si="17"/>
        <v>0</v>
      </c>
      <c r="C29" s="135">
        <f t="shared" si="17"/>
        <v>2.4917268735116381E-3</v>
      </c>
      <c r="E29" s="141">
        <f t="shared" ref="E29:AD29" si="20">E10/E$21*100</f>
        <v>0</v>
      </c>
      <c r="F29" s="126">
        <f t="shared" si="20"/>
        <v>0</v>
      </c>
      <c r="G29" s="126">
        <f t="shared" si="20"/>
        <v>0</v>
      </c>
      <c r="H29" s="126">
        <f t="shared" si="20"/>
        <v>0</v>
      </c>
      <c r="I29" s="126">
        <f t="shared" si="20"/>
        <v>7.7064361585984561E-3</v>
      </c>
      <c r="J29" s="126">
        <f t="shared" si="20"/>
        <v>5.449665526778294E-3</v>
      </c>
      <c r="K29" s="126">
        <f t="shared" si="20"/>
        <v>4.5821114369501469E-3</v>
      </c>
      <c r="L29" s="126">
        <f t="shared" si="20"/>
        <v>2.1916847480658382E-3</v>
      </c>
      <c r="M29" s="126">
        <f t="shared" si="20"/>
        <v>2.5469271324147415E-3</v>
      </c>
      <c r="N29" s="126">
        <f t="shared" si="20"/>
        <v>5.0348030762646795E-3</v>
      </c>
      <c r="O29" s="126">
        <f t="shared" si="20"/>
        <v>0</v>
      </c>
      <c r="P29" s="127">
        <f t="shared" si="20"/>
        <v>1.6601919181857422E-3</v>
      </c>
      <c r="Q29" s="321">
        <f t="shared" si="20"/>
        <v>0</v>
      </c>
      <c r="R29" s="321">
        <f t="shared" si="20"/>
        <v>0</v>
      </c>
      <c r="S29" s="321">
        <f t="shared" si="20"/>
        <v>0</v>
      </c>
      <c r="T29" s="126" t="e">
        <f t="shared" si="20"/>
        <v>#DIV/0!</v>
      </c>
      <c r="U29" s="126" t="e">
        <f t="shared" si="20"/>
        <v>#DIV/0!</v>
      </c>
      <c r="V29" s="126" t="e">
        <f t="shared" si="20"/>
        <v>#DIV/0!</v>
      </c>
      <c r="W29" s="126" t="e">
        <f t="shared" si="20"/>
        <v>#DIV/0!</v>
      </c>
      <c r="X29" s="126" t="e">
        <f t="shared" si="20"/>
        <v>#DIV/0!</v>
      </c>
      <c r="Y29" s="126" t="e">
        <f t="shared" si="20"/>
        <v>#DIV/0!</v>
      </c>
      <c r="Z29" s="321" t="e">
        <f t="shared" si="20"/>
        <v>#DIV/0!</v>
      </c>
      <c r="AA29" s="321" t="e">
        <f t="shared" si="20"/>
        <v>#DIV/0!</v>
      </c>
      <c r="AB29" s="321" t="e">
        <f t="shared" si="20"/>
        <v>#DIV/0!</v>
      </c>
      <c r="AC29" s="119">
        <f t="shared" si="20"/>
        <v>0</v>
      </c>
      <c r="AD29" s="142">
        <f t="shared" si="20"/>
        <v>0</v>
      </c>
      <c r="AE29" s="7"/>
    </row>
    <row r="30" spans="1:32" ht="15" x14ac:dyDescent="0.35">
      <c r="A30" s="59" t="s">
        <v>51</v>
      </c>
      <c r="B30" s="119">
        <f t="shared" si="17"/>
        <v>13.891463192517437</v>
      </c>
      <c r="C30" s="135">
        <f t="shared" si="17"/>
        <v>14.729309471291154</v>
      </c>
      <c r="E30" s="141">
        <f t="shared" ref="E30:AD30" si="21">E11/E$21*100</f>
        <v>15.825033717190578</v>
      </c>
      <c r="F30" s="126">
        <f t="shared" si="21"/>
        <v>15.898241937361743</v>
      </c>
      <c r="G30" s="126">
        <f t="shared" si="21"/>
        <v>12.82669883393647</v>
      </c>
      <c r="H30" s="126">
        <f t="shared" si="21"/>
        <v>15.253803643310363</v>
      </c>
      <c r="I30" s="126">
        <f t="shared" si="21"/>
        <v>14.603696520544073</v>
      </c>
      <c r="J30" s="126">
        <f t="shared" si="21"/>
        <v>14.58466736604041</v>
      </c>
      <c r="K30" s="126">
        <f t="shared" si="21"/>
        <v>14.908663245356793</v>
      </c>
      <c r="L30" s="126">
        <f t="shared" si="21"/>
        <v>13.627895763473383</v>
      </c>
      <c r="M30" s="126">
        <f t="shared" si="21"/>
        <v>12.767745714795101</v>
      </c>
      <c r="N30" s="126">
        <f t="shared" si="21"/>
        <v>16.044658703286469</v>
      </c>
      <c r="O30" s="126">
        <f t="shared" si="21"/>
        <v>15.444362252985311</v>
      </c>
      <c r="P30" s="127">
        <f t="shared" si="21"/>
        <v>14.976591293953581</v>
      </c>
      <c r="Q30" s="321">
        <f t="shared" si="21"/>
        <v>17.463144238707397</v>
      </c>
      <c r="R30" s="321">
        <f t="shared" si="21"/>
        <v>15.468790389089254</v>
      </c>
      <c r="S30" s="321">
        <f t="shared" si="21"/>
        <v>14.97225932394945</v>
      </c>
      <c r="T30" s="126" t="e">
        <f t="shared" si="21"/>
        <v>#DIV/0!</v>
      </c>
      <c r="U30" s="126" t="e">
        <f t="shared" si="21"/>
        <v>#DIV/0!</v>
      </c>
      <c r="V30" s="126" t="e">
        <f t="shared" si="21"/>
        <v>#DIV/0!</v>
      </c>
      <c r="W30" s="126" t="e">
        <f t="shared" si="21"/>
        <v>#DIV/0!</v>
      </c>
      <c r="X30" s="126" t="e">
        <f t="shared" si="21"/>
        <v>#DIV/0!</v>
      </c>
      <c r="Y30" s="126" t="e">
        <f t="shared" si="21"/>
        <v>#DIV/0!</v>
      </c>
      <c r="Z30" s="321" t="e">
        <f t="shared" si="21"/>
        <v>#DIV/0!</v>
      </c>
      <c r="AA30" s="321" t="e">
        <f t="shared" si="21"/>
        <v>#DIV/0!</v>
      </c>
      <c r="AB30" s="321" t="e">
        <f t="shared" si="21"/>
        <v>#DIV/0!</v>
      </c>
      <c r="AC30" s="119">
        <f t="shared" si="21"/>
        <v>14.767327058513791</v>
      </c>
      <c r="AD30" s="142">
        <f t="shared" si="21"/>
        <v>16.003608110047356</v>
      </c>
      <c r="AE30" s="7"/>
    </row>
    <row r="31" spans="1:32" ht="15" x14ac:dyDescent="0.35">
      <c r="A31" s="64" t="s">
        <v>49</v>
      </c>
      <c r="B31" s="119">
        <f t="shared" si="17"/>
        <v>13.088860794754492</v>
      </c>
      <c r="C31" s="135">
        <f t="shared" si="17"/>
        <v>14.599383712886619</v>
      </c>
      <c r="E31" s="141">
        <f t="shared" ref="E31:AD31" si="22">E12/E$21*100</f>
        <v>15.688868139848534</v>
      </c>
      <c r="F31" s="126">
        <f t="shared" si="22"/>
        <v>15.741064151822098</v>
      </c>
      <c r="G31" s="126">
        <f t="shared" si="22"/>
        <v>12.721911515638897</v>
      </c>
      <c r="H31" s="126">
        <f t="shared" si="22"/>
        <v>15.1599918127857</v>
      </c>
      <c r="I31" s="126">
        <f t="shared" si="22"/>
        <v>14.538191813195988</v>
      </c>
      <c r="J31" s="126">
        <f t="shared" si="22"/>
        <v>14.485210970176707</v>
      </c>
      <c r="K31" s="126">
        <f t="shared" si="22"/>
        <v>14.778836754643207</v>
      </c>
      <c r="L31" s="126">
        <f t="shared" si="22"/>
        <v>13.516119841322025</v>
      </c>
      <c r="M31" s="126">
        <f t="shared" si="22"/>
        <v>12.691337900822658</v>
      </c>
      <c r="N31" s="126">
        <f t="shared" si="22"/>
        <v>15.935151736377712</v>
      </c>
      <c r="O31" s="126">
        <f t="shared" si="22"/>
        <v>15.219803444996302</v>
      </c>
      <c r="P31" s="127">
        <f t="shared" si="22"/>
        <v>14.70431981937112</v>
      </c>
      <c r="Q31" s="321">
        <f t="shared" si="22"/>
        <v>17.270904587805166</v>
      </c>
      <c r="R31" s="321">
        <f t="shared" si="22"/>
        <v>15.190605728634557</v>
      </c>
      <c r="S31" s="321">
        <f t="shared" si="22"/>
        <v>14.74879276687558</v>
      </c>
      <c r="T31" s="126" t="e">
        <f t="shared" si="22"/>
        <v>#DIV/0!</v>
      </c>
      <c r="U31" s="126" t="e">
        <f t="shared" si="22"/>
        <v>#DIV/0!</v>
      </c>
      <c r="V31" s="126" t="e">
        <f t="shared" si="22"/>
        <v>#DIV/0!</v>
      </c>
      <c r="W31" s="126" t="e">
        <f t="shared" si="22"/>
        <v>#DIV/0!</v>
      </c>
      <c r="X31" s="126" t="e">
        <f t="shared" si="22"/>
        <v>#DIV/0!</v>
      </c>
      <c r="Y31" s="126" t="e">
        <f t="shared" si="22"/>
        <v>#DIV/0!</v>
      </c>
      <c r="Z31" s="321" t="e">
        <f t="shared" si="22"/>
        <v>#DIV/0!</v>
      </c>
      <c r="AA31" s="321" t="e">
        <f t="shared" si="22"/>
        <v>#DIV/0!</v>
      </c>
      <c r="AB31" s="321" t="e">
        <f t="shared" si="22"/>
        <v>#DIV/0!</v>
      </c>
      <c r="AC31" s="119">
        <f t="shared" si="22"/>
        <v>14.636126286228308</v>
      </c>
      <c r="AD31" s="142">
        <f t="shared" si="22"/>
        <v>15.772771069517621</v>
      </c>
      <c r="AE31" s="7"/>
    </row>
    <row r="32" spans="1:32" ht="15" x14ac:dyDescent="0.35">
      <c r="A32" s="65" t="s">
        <v>50</v>
      </c>
      <c r="B32" s="119">
        <f t="shared" si="17"/>
        <v>0.80260239776294495</v>
      </c>
      <c r="C32" s="135">
        <f t="shared" si="17"/>
        <v>0.12992575840453544</v>
      </c>
      <c r="E32" s="141">
        <f t="shared" ref="E32:AD32" si="23">E13/E$21*100</f>
        <v>0.13616557734204793</v>
      </c>
      <c r="F32" s="126">
        <f t="shared" si="23"/>
        <v>0.15717778553964373</v>
      </c>
      <c r="G32" s="126">
        <f t="shared" si="23"/>
        <v>0.10478731829757161</v>
      </c>
      <c r="H32" s="126">
        <f t="shared" si="23"/>
        <v>9.3811830524663992E-2</v>
      </c>
      <c r="I32" s="126">
        <f t="shared" si="23"/>
        <v>6.5504707348086888E-2</v>
      </c>
      <c r="J32" s="126">
        <f t="shared" si="23"/>
        <v>9.9456395863703861E-2</v>
      </c>
      <c r="K32" s="126">
        <f t="shared" si="23"/>
        <v>0.12982649071358748</v>
      </c>
      <c r="L32" s="126">
        <f t="shared" si="23"/>
        <v>0.11177592215135775</v>
      </c>
      <c r="M32" s="126">
        <f t="shared" si="23"/>
        <v>7.6407813972442257E-2</v>
      </c>
      <c r="N32" s="126">
        <f t="shared" si="23"/>
        <v>0.10950696690875679</v>
      </c>
      <c r="O32" s="126">
        <f t="shared" si="23"/>
        <v>0.22455880798900982</v>
      </c>
      <c r="P32" s="127">
        <f t="shared" si="23"/>
        <v>0.2722714745824617</v>
      </c>
      <c r="Q32" s="321">
        <f t="shared" si="23"/>
        <v>0.19223965090222903</v>
      </c>
      <c r="R32" s="321">
        <f t="shared" si="23"/>
        <v>0.27818466045469653</v>
      </c>
      <c r="S32" s="321">
        <f t="shared" si="23"/>
        <v>0.22346655707387239</v>
      </c>
      <c r="T32" s="126" t="e">
        <f t="shared" si="23"/>
        <v>#DIV/0!</v>
      </c>
      <c r="U32" s="126" t="e">
        <f t="shared" si="23"/>
        <v>#DIV/0!</v>
      </c>
      <c r="V32" s="126" t="e">
        <f t="shared" si="23"/>
        <v>#DIV/0!</v>
      </c>
      <c r="W32" s="126" t="e">
        <f t="shared" si="23"/>
        <v>#DIV/0!</v>
      </c>
      <c r="X32" s="126" t="e">
        <f t="shared" si="23"/>
        <v>#DIV/0!</v>
      </c>
      <c r="Y32" s="126" t="e">
        <f t="shared" si="23"/>
        <v>#DIV/0!</v>
      </c>
      <c r="Z32" s="321" t="e">
        <f t="shared" si="23"/>
        <v>#DIV/0!</v>
      </c>
      <c r="AA32" s="321" t="e">
        <f t="shared" si="23"/>
        <v>#DIV/0!</v>
      </c>
      <c r="AB32" s="321" t="e">
        <f t="shared" si="23"/>
        <v>#DIV/0!</v>
      </c>
      <c r="AC32" s="119">
        <f t="shared" si="23"/>
        <v>0.13120077228548235</v>
      </c>
      <c r="AD32" s="142">
        <f t="shared" si="23"/>
        <v>0.23083704052973616</v>
      </c>
      <c r="AE32" s="7"/>
    </row>
    <row r="33" spans="1:32" ht="15" x14ac:dyDescent="0.35">
      <c r="A33" s="59" t="s">
        <v>52</v>
      </c>
      <c r="B33" s="120">
        <f t="shared" si="17"/>
        <v>35.503337368889085</v>
      </c>
      <c r="C33" s="136">
        <f t="shared" si="17"/>
        <v>36.392857524243908</v>
      </c>
      <c r="E33" s="143">
        <f t="shared" ref="E33:AD33" si="24">E14/E$21*100</f>
        <v>38.233997302624758</v>
      </c>
      <c r="F33" s="128">
        <f t="shared" si="24"/>
        <v>37.088135987891491</v>
      </c>
      <c r="G33" s="128">
        <f t="shared" si="24"/>
        <v>38.530053246579179</v>
      </c>
      <c r="H33" s="128">
        <f t="shared" si="24"/>
        <v>34.239612471856454</v>
      </c>
      <c r="I33" s="128">
        <f t="shared" si="24"/>
        <v>37.514931220057285</v>
      </c>
      <c r="J33" s="128">
        <f t="shared" si="24"/>
        <v>36.168067684845845</v>
      </c>
      <c r="K33" s="128">
        <f t="shared" si="24"/>
        <v>34.119929130009773</v>
      </c>
      <c r="L33" s="128">
        <f t="shared" si="24"/>
        <v>33.791395445679093</v>
      </c>
      <c r="M33" s="128">
        <f t="shared" si="24"/>
        <v>38.170796933499737</v>
      </c>
      <c r="N33" s="128">
        <f t="shared" si="24"/>
        <v>37.565924452779839</v>
      </c>
      <c r="O33" s="128">
        <f t="shared" si="24"/>
        <v>34.486949170453343</v>
      </c>
      <c r="P33" s="129">
        <f t="shared" si="24"/>
        <v>34.221536009562705</v>
      </c>
      <c r="Q33" s="323">
        <f t="shared" si="24"/>
        <v>36.0561386956009</v>
      </c>
      <c r="R33" s="323">
        <f t="shared" si="24"/>
        <v>36.587437377678761</v>
      </c>
      <c r="S33" s="323">
        <f t="shared" si="24"/>
        <v>37.412668242063084</v>
      </c>
      <c r="T33" s="128" t="e">
        <f t="shared" si="24"/>
        <v>#DIV/0!</v>
      </c>
      <c r="U33" s="128" t="e">
        <f t="shared" si="24"/>
        <v>#DIV/0!</v>
      </c>
      <c r="V33" s="128" t="e">
        <f t="shared" si="24"/>
        <v>#DIV/0!</v>
      </c>
      <c r="W33" s="128" t="e">
        <f t="shared" si="24"/>
        <v>#DIV/0!</v>
      </c>
      <c r="X33" s="128" t="e">
        <f t="shared" si="24"/>
        <v>#DIV/0!</v>
      </c>
      <c r="Y33" s="128" t="e">
        <f t="shared" si="24"/>
        <v>#DIV/0!</v>
      </c>
      <c r="Z33" s="323" t="e">
        <f t="shared" si="24"/>
        <v>#DIV/0!</v>
      </c>
      <c r="AA33" s="323" t="e">
        <f t="shared" si="24"/>
        <v>#DIV/0!</v>
      </c>
      <c r="AB33" s="323" t="e">
        <f t="shared" si="24"/>
        <v>#DIV/0!</v>
      </c>
      <c r="AC33" s="120">
        <f t="shared" si="24"/>
        <v>37.99512933587836</v>
      </c>
      <c r="AD33" s="144">
        <f t="shared" si="24"/>
        <v>36.666188318743721</v>
      </c>
      <c r="AE33" s="7"/>
    </row>
    <row r="34" spans="1:32" ht="15" x14ac:dyDescent="0.35">
      <c r="A34" s="64" t="s">
        <v>53</v>
      </c>
      <c r="B34" s="120">
        <f t="shared" si="17"/>
        <v>33.470247597415813</v>
      </c>
      <c r="C34" s="136">
        <f t="shared" si="17"/>
        <v>34.341217078058683</v>
      </c>
      <c r="E34" s="143">
        <f t="shared" ref="E34:AD34" si="25">E15/E$21*100</f>
        <v>36.308226994501503</v>
      </c>
      <c r="F34" s="128">
        <f t="shared" si="25"/>
        <v>35.011351728955646</v>
      </c>
      <c r="G34" s="128">
        <f t="shared" si="25"/>
        <v>36.41724847997466</v>
      </c>
      <c r="H34" s="128">
        <f t="shared" si="25"/>
        <v>32.245684655795863</v>
      </c>
      <c r="I34" s="128">
        <f t="shared" si="25"/>
        <v>35.816946453112756</v>
      </c>
      <c r="J34" s="128">
        <f t="shared" si="25"/>
        <v>34.185751849480241</v>
      </c>
      <c r="K34" s="128">
        <f t="shared" si="25"/>
        <v>31.96022727272727</v>
      </c>
      <c r="L34" s="128">
        <f t="shared" si="25"/>
        <v>31.452867819492848</v>
      </c>
      <c r="M34" s="128">
        <f t="shared" si="25"/>
        <v>35.96897842752719</v>
      </c>
      <c r="N34" s="128">
        <f t="shared" si="25"/>
        <v>35.416063539214818</v>
      </c>
      <c r="O34" s="128">
        <f t="shared" si="25"/>
        <v>32.294198457148902</v>
      </c>
      <c r="P34" s="129">
        <f t="shared" si="25"/>
        <v>32.360460869276487</v>
      </c>
      <c r="Q34" s="323">
        <f t="shared" si="25"/>
        <v>34.246963085269485</v>
      </c>
      <c r="R34" s="323">
        <f t="shared" si="25"/>
        <v>34.802624290690659</v>
      </c>
      <c r="S34" s="323">
        <f t="shared" si="25"/>
        <v>35.306431727113939</v>
      </c>
      <c r="T34" s="128" t="e">
        <f t="shared" si="25"/>
        <v>#DIV/0!</v>
      </c>
      <c r="U34" s="128" t="e">
        <f t="shared" si="25"/>
        <v>#DIV/0!</v>
      </c>
      <c r="V34" s="128" t="e">
        <f t="shared" si="25"/>
        <v>#DIV/0!</v>
      </c>
      <c r="W34" s="128" t="e">
        <f t="shared" si="25"/>
        <v>#DIV/0!</v>
      </c>
      <c r="X34" s="128" t="e">
        <f t="shared" si="25"/>
        <v>#DIV/0!</v>
      </c>
      <c r="Y34" s="128" t="e">
        <f t="shared" si="25"/>
        <v>#DIV/0!</v>
      </c>
      <c r="Z34" s="323" t="e">
        <f t="shared" si="25"/>
        <v>#DIV/0!</v>
      </c>
      <c r="AA34" s="323" t="e">
        <f t="shared" si="25"/>
        <v>#DIV/0!</v>
      </c>
      <c r="AB34" s="323" t="e">
        <f t="shared" si="25"/>
        <v>#DIV/0!</v>
      </c>
      <c r="AC34" s="120">
        <f t="shared" si="25"/>
        <v>35.95647118190395</v>
      </c>
      <c r="AD34" s="144">
        <f t="shared" si="25"/>
        <v>34.77029049386006</v>
      </c>
      <c r="AE34" s="7"/>
    </row>
    <row r="35" spans="1:32" ht="15" x14ac:dyDescent="0.35">
      <c r="A35" s="65" t="s">
        <v>44</v>
      </c>
      <c r="B35" s="120">
        <f t="shared" si="17"/>
        <v>2.0330897714732634</v>
      </c>
      <c r="C35" s="136">
        <f t="shared" si="17"/>
        <v>2.0516404461852256</v>
      </c>
      <c r="E35" s="143">
        <f t="shared" ref="E35:AD35" si="26">E16/E$21*100</f>
        <v>1.9257703081232493</v>
      </c>
      <c r="F35" s="128">
        <f t="shared" si="26"/>
        <v>2.0767842589358478</v>
      </c>
      <c r="G35" s="128">
        <f t="shared" si="26"/>
        <v>2.1128047666045253</v>
      </c>
      <c r="H35" s="128">
        <f t="shared" si="26"/>
        <v>1.9939278160605853</v>
      </c>
      <c r="I35" s="128">
        <f t="shared" si="26"/>
        <v>1.6979847669445265</v>
      </c>
      <c r="J35" s="128">
        <f t="shared" si="26"/>
        <v>1.9823158353656045</v>
      </c>
      <c r="K35" s="128">
        <f t="shared" si="26"/>
        <v>2.1597018572825024</v>
      </c>
      <c r="L35" s="128">
        <f t="shared" si="26"/>
        <v>2.3385276261862495</v>
      </c>
      <c r="M35" s="128">
        <f t="shared" si="26"/>
        <v>2.2018185059725441</v>
      </c>
      <c r="N35" s="128">
        <f t="shared" si="26"/>
        <v>2.1498609135650182</v>
      </c>
      <c r="O35" s="128">
        <f t="shared" si="26"/>
        <v>2.1927507133044486</v>
      </c>
      <c r="P35" s="129">
        <f t="shared" si="26"/>
        <v>1.8610751402862173</v>
      </c>
      <c r="Q35" s="323">
        <f t="shared" si="26"/>
        <v>1.8091756103314069</v>
      </c>
      <c r="R35" s="323">
        <f t="shared" si="26"/>
        <v>1.7848130869880974</v>
      </c>
      <c r="S35" s="323">
        <f t="shared" si="26"/>
        <v>2.1062365149491424</v>
      </c>
      <c r="T35" s="128" t="e">
        <f t="shared" si="26"/>
        <v>#DIV/0!</v>
      </c>
      <c r="U35" s="128" t="e">
        <f t="shared" si="26"/>
        <v>#DIV/0!</v>
      </c>
      <c r="V35" s="128" t="e">
        <f t="shared" si="26"/>
        <v>#DIV/0!</v>
      </c>
      <c r="W35" s="128" t="e">
        <f t="shared" si="26"/>
        <v>#DIV/0!</v>
      </c>
      <c r="X35" s="128" t="e">
        <f t="shared" si="26"/>
        <v>#DIV/0!</v>
      </c>
      <c r="Y35" s="128" t="e">
        <f t="shared" si="26"/>
        <v>#DIV/0!</v>
      </c>
      <c r="Z35" s="323" t="e">
        <f t="shared" si="26"/>
        <v>#DIV/0!</v>
      </c>
      <c r="AA35" s="323" t="e">
        <f t="shared" si="26"/>
        <v>#DIV/0!</v>
      </c>
      <c r="AB35" s="323" t="e">
        <f t="shared" si="26"/>
        <v>#DIV/0!</v>
      </c>
      <c r="AC35" s="120">
        <f t="shared" si="26"/>
        <v>2.038658153974418</v>
      </c>
      <c r="AD35" s="144">
        <f t="shared" si="26"/>
        <v>1.8958978248836589</v>
      </c>
      <c r="AE35" s="7"/>
    </row>
    <row r="36" spans="1:32" ht="15" x14ac:dyDescent="0.35">
      <c r="A36" s="59" t="s">
        <v>54</v>
      </c>
      <c r="B36" s="120">
        <f t="shared" si="17"/>
        <v>4.4305848698801116</v>
      </c>
      <c r="C36" s="136">
        <f t="shared" si="17"/>
        <v>5.0993783734718887</v>
      </c>
      <c r="E36" s="143">
        <f t="shared" ref="E36:AD36" si="27">E17/E$21*100</f>
        <v>3.6933291835252615</v>
      </c>
      <c r="F36" s="128">
        <f t="shared" si="27"/>
        <v>5.2727325649086039</v>
      </c>
      <c r="G36" s="128">
        <f t="shared" si="27"/>
        <v>6.6637423694118514</v>
      </c>
      <c r="H36" s="128">
        <f t="shared" si="27"/>
        <v>4.8355734461349522</v>
      </c>
      <c r="I36" s="128">
        <f t="shared" si="27"/>
        <v>4.9102842390536496</v>
      </c>
      <c r="J36" s="128">
        <f t="shared" si="27"/>
        <v>5.2739138135396946</v>
      </c>
      <c r="K36" s="128">
        <f t="shared" si="27"/>
        <v>4.5225439882697946</v>
      </c>
      <c r="L36" s="128">
        <f t="shared" si="27"/>
        <v>5.9635741994871454</v>
      </c>
      <c r="M36" s="128">
        <f t="shared" si="27"/>
        <v>4.1693197157629323</v>
      </c>
      <c r="N36" s="128">
        <f t="shared" si="27"/>
        <v>4.6295014286253728</v>
      </c>
      <c r="O36" s="128">
        <f t="shared" si="27"/>
        <v>6.0194969882701042</v>
      </c>
      <c r="P36" s="129">
        <f t="shared" si="27"/>
        <v>5.5068565926221069</v>
      </c>
      <c r="Q36" s="323">
        <f t="shared" si="27"/>
        <v>2.3363604198608328</v>
      </c>
      <c r="R36" s="323">
        <f t="shared" si="27"/>
        <v>3.3431395477652908</v>
      </c>
      <c r="S36" s="323">
        <f t="shared" si="27"/>
        <v>3.5857392376451247</v>
      </c>
      <c r="T36" s="128" t="e">
        <f t="shared" si="27"/>
        <v>#DIV/0!</v>
      </c>
      <c r="U36" s="128" t="e">
        <f t="shared" si="27"/>
        <v>#DIV/0!</v>
      </c>
      <c r="V36" s="128" t="e">
        <f t="shared" si="27"/>
        <v>#DIV/0!</v>
      </c>
      <c r="W36" s="128" t="e">
        <f t="shared" si="27"/>
        <v>#DIV/0!</v>
      </c>
      <c r="X36" s="128" t="e">
        <f t="shared" si="27"/>
        <v>#DIV/0!</v>
      </c>
      <c r="Y36" s="128" t="e">
        <f t="shared" si="27"/>
        <v>#DIV/0!</v>
      </c>
      <c r="Z36" s="323" t="e">
        <f t="shared" si="27"/>
        <v>#DIV/0!</v>
      </c>
      <c r="AA36" s="323" t="e">
        <f t="shared" si="27"/>
        <v>#DIV/0!</v>
      </c>
      <c r="AB36" s="323" t="e">
        <f t="shared" si="27"/>
        <v>#DIV/0!</v>
      </c>
      <c r="AC36" s="120">
        <f t="shared" si="27"/>
        <v>5.2392549200289604</v>
      </c>
      <c r="AD36" s="144">
        <f t="shared" si="27"/>
        <v>3.0705836528014103</v>
      </c>
      <c r="AE36" s="7"/>
    </row>
    <row r="37" spans="1:32" s="46" customFormat="1" ht="15" x14ac:dyDescent="0.35">
      <c r="A37" s="65" t="s">
        <v>56</v>
      </c>
      <c r="B37" s="120">
        <f t="shared" si="17"/>
        <v>2.4830720935963231</v>
      </c>
      <c r="C37" s="136">
        <f t="shared" si="17"/>
        <v>2.8673843631086786</v>
      </c>
      <c r="D37" s="7"/>
      <c r="E37" s="143">
        <f t="shared" ref="E37:AD37" si="28">E18/E$21*100</f>
        <v>1.888162672476398</v>
      </c>
      <c r="F37" s="128">
        <f t="shared" si="28"/>
        <v>3.1508324601234134</v>
      </c>
      <c r="G37" s="128">
        <f t="shared" si="28"/>
        <v>4.4546794848363005</v>
      </c>
      <c r="H37" s="128">
        <f t="shared" si="28"/>
        <v>2.6216142457528826</v>
      </c>
      <c r="I37" s="128">
        <f t="shared" si="28"/>
        <v>2.7871610773597748</v>
      </c>
      <c r="J37" s="128">
        <f t="shared" si="28"/>
        <v>3.076336189866347</v>
      </c>
      <c r="K37" s="128">
        <f t="shared" si="28"/>
        <v>2.0100195503421308</v>
      </c>
      <c r="L37" s="128">
        <f t="shared" si="28"/>
        <v>3.4146448374865761</v>
      </c>
      <c r="M37" s="128">
        <f t="shared" si="28"/>
        <v>2.0617375136897333</v>
      </c>
      <c r="N37" s="128">
        <f t="shared" si="28"/>
        <v>2.5526451596661928</v>
      </c>
      <c r="O37" s="128">
        <f t="shared" si="28"/>
        <v>3.8122159991546023</v>
      </c>
      <c r="P37" s="129">
        <f t="shared" si="28"/>
        <v>2.5185111398877713</v>
      </c>
      <c r="Q37" s="323">
        <f t="shared" si="28"/>
        <v>1.0590871565043047</v>
      </c>
      <c r="R37" s="323">
        <f t="shared" si="28"/>
        <v>1.8931327777846161</v>
      </c>
      <c r="S37" s="323">
        <f t="shared" si="28"/>
        <v>1.8879071201068531</v>
      </c>
      <c r="T37" s="128" t="e">
        <f t="shared" si="28"/>
        <v>#DIV/0!</v>
      </c>
      <c r="U37" s="128" t="e">
        <f t="shared" si="28"/>
        <v>#DIV/0!</v>
      </c>
      <c r="V37" s="128" t="e">
        <f t="shared" si="28"/>
        <v>#DIV/0!</v>
      </c>
      <c r="W37" s="128" t="e">
        <f t="shared" si="28"/>
        <v>#DIV/0!</v>
      </c>
      <c r="X37" s="128" t="e">
        <f t="shared" si="28"/>
        <v>#DIV/0!</v>
      </c>
      <c r="Y37" s="128" t="e">
        <f t="shared" si="28"/>
        <v>#DIV/0!</v>
      </c>
      <c r="Z37" s="323" t="e">
        <f t="shared" si="28"/>
        <v>#DIV/0!</v>
      </c>
      <c r="AA37" s="323" t="e">
        <f t="shared" si="28"/>
        <v>#DIV/0!</v>
      </c>
      <c r="AB37" s="323" t="e">
        <f t="shared" si="28"/>
        <v>#DIV/0!</v>
      </c>
      <c r="AC37" s="120">
        <f t="shared" si="28"/>
        <v>3.1931371903727594</v>
      </c>
      <c r="AD37" s="144">
        <f t="shared" si="28"/>
        <v>1.6015088460198037</v>
      </c>
      <c r="AE37" s="7"/>
      <c r="AF37" s="7"/>
    </row>
    <row r="38" spans="1:32" ht="15" x14ac:dyDescent="0.35">
      <c r="A38" s="65" t="s">
        <v>55</v>
      </c>
      <c r="B38" s="120">
        <f t="shared" si="17"/>
        <v>1.9475127762837889</v>
      </c>
      <c r="C38" s="136">
        <f t="shared" si="17"/>
        <v>2.2319940103632105</v>
      </c>
      <c r="E38" s="143">
        <f t="shared" ref="E38:AD38" si="29">E19/E$21*100</f>
        <v>1.8051665110488639</v>
      </c>
      <c r="F38" s="128">
        <f t="shared" si="29"/>
        <v>2.1219001047851904</v>
      </c>
      <c r="G38" s="128">
        <f t="shared" si="29"/>
        <v>2.2090628845755504</v>
      </c>
      <c r="H38" s="128">
        <f t="shared" si="29"/>
        <v>2.2139592003820701</v>
      </c>
      <c r="I38" s="128">
        <f t="shared" si="29"/>
        <v>2.1231231616938748</v>
      </c>
      <c r="J38" s="128">
        <f t="shared" si="29"/>
        <v>2.1975776236733471</v>
      </c>
      <c r="K38" s="128">
        <f t="shared" si="29"/>
        <v>2.5125244379276634</v>
      </c>
      <c r="L38" s="128">
        <f t="shared" si="29"/>
        <v>2.5489293620005697</v>
      </c>
      <c r="M38" s="128">
        <f t="shared" si="29"/>
        <v>2.1075822020731985</v>
      </c>
      <c r="N38" s="128">
        <f t="shared" si="29"/>
        <v>2.0768562689591805</v>
      </c>
      <c r="O38" s="128">
        <f t="shared" si="29"/>
        <v>2.2072809891155023</v>
      </c>
      <c r="P38" s="129">
        <f t="shared" si="29"/>
        <v>2.988345452734336</v>
      </c>
      <c r="Q38" s="323">
        <f t="shared" si="29"/>
        <v>1.2772732633565278</v>
      </c>
      <c r="R38" s="323">
        <f t="shared" si="29"/>
        <v>1.4500067699806747</v>
      </c>
      <c r="S38" s="323">
        <f t="shared" si="29"/>
        <v>1.697832117538272</v>
      </c>
      <c r="T38" s="128" t="e">
        <f t="shared" si="29"/>
        <v>#DIV/0!</v>
      </c>
      <c r="U38" s="128" t="e">
        <f t="shared" si="29"/>
        <v>#DIV/0!</v>
      </c>
      <c r="V38" s="128" t="e">
        <f t="shared" si="29"/>
        <v>#DIV/0!</v>
      </c>
      <c r="W38" s="128" t="e">
        <f t="shared" si="29"/>
        <v>#DIV/0!</v>
      </c>
      <c r="X38" s="128" t="e">
        <f t="shared" si="29"/>
        <v>#DIV/0!</v>
      </c>
      <c r="Y38" s="128" t="e">
        <f t="shared" si="29"/>
        <v>#DIV/0!</v>
      </c>
      <c r="Z38" s="323" t="e">
        <f t="shared" si="29"/>
        <v>#DIV/0!</v>
      </c>
      <c r="AA38" s="323" t="e">
        <f t="shared" si="29"/>
        <v>#DIV/0!</v>
      </c>
      <c r="AB38" s="323" t="e">
        <f t="shared" si="29"/>
        <v>#DIV/0!</v>
      </c>
      <c r="AC38" s="120">
        <f t="shared" si="29"/>
        <v>2.046117729656201</v>
      </c>
      <c r="AD38" s="144">
        <f t="shared" si="29"/>
        <v>1.4690748067816068</v>
      </c>
      <c r="AE38" s="7"/>
    </row>
    <row r="39" spans="1:32" ht="15.6" thickBot="1" x14ac:dyDescent="0.4">
      <c r="A39" s="206" t="s">
        <v>48</v>
      </c>
      <c r="B39" s="48">
        <f t="shared" si="17"/>
        <v>0</v>
      </c>
      <c r="C39" s="207">
        <f t="shared" si="17"/>
        <v>0</v>
      </c>
      <c r="E39" s="141">
        <f t="shared" ref="E39:AD39" si="30">E20/E$21*100</f>
        <v>0</v>
      </c>
      <c r="F39" s="126">
        <f t="shared" si="30"/>
        <v>0</v>
      </c>
      <c r="G39" s="126">
        <f t="shared" si="30"/>
        <v>0</v>
      </c>
      <c r="H39" s="126">
        <f t="shared" si="30"/>
        <v>0</v>
      </c>
      <c r="I39" s="126">
        <f t="shared" si="30"/>
        <v>0</v>
      </c>
      <c r="J39" s="126">
        <f t="shared" si="30"/>
        <v>0</v>
      </c>
      <c r="K39" s="126">
        <f t="shared" si="30"/>
        <v>0</v>
      </c>
      <c r="L39" s="126">
        <f t="shared" si="30"/>
        <v>0</v>
      </c>
      <c r="M39" s="126">
        <f t="shared" si="30"/>
        <v>0</v>
      </c>
      <c r="N39" s="126">
        <f t="shared" si="30"/>
        <v>0</v>
      </c>
      <c r="O39" s="126">
        <f t="shared" si="30"/>
        <v>0</v>
      </c>
      <c r="P39" s="127">
        <f t="shared" si="30"/>
        <v>0</v>
      </c>
      <c r="Q39" s="321">
        <f t="shared" si="30"/>
        <v>0</v>
      </c>
      <c r="R39" s="321">
        <f t="shared" si="30"/>
        <v>0</v>
      </c>
      <c r="S39" s="321">
        <f t="shared" si="30"/>
        <v>0</v>
      </c>
      <c r="T39" s="126" t="e">
        <f t="shared" si="30"/>
        <v>#DIV/0!</v>
      </c>
      <c r="U39" s="126" t="e">
        <f t="shared" si="30"/>
        <v>#DIV/0!</v>
      </c>
      <c r="V39" s="126" t="e">
        <f t="shared" si="30"/>
        <v>#DIV/0!</v>
      </c>
      <c r="W39" s="126" t="e">
        <f t="shared" si="30"/>
        <v>#DIV/0!</v>
      </c>
      <c r="X39" s="126" t="e">
        <f t="shared" si="30"/>
        <v>#DIV/0!</v>
      </c>
      <c r="Y39" s="126" t="e">
        <f t="shared" si="30"/>
        <v>#DIV/0!</v>
      </c>
      <c r="Z39" s="321" t="e">
        <f t="shared" si="30"/>
        <v>#DIV/0!</v>
      </c>
      <c r="AA39" s="321" t="e">
        <f t="shared" si="30"/>
        <v>#DIV/0!</v>
      </c>
      <c r="AB39" s="321" t="e">
        <f t="shared" si="30"/>
        <v>#DIV/0!</v>
      </c>
      <c r="AC39" s="183">
        <f t="shared" si="30"/>
        <v>0</v>
      </c>
      <c r="AD39" s="144">
        <f t="shared" si="30"/>
        <v>0</v>
      </c>
      <c r="AE39" s="208"/>
    </row>
    <row r="40" spans="1:32" ht="15.6" thickBot="1" x14ac:dyDescent="0.4">
      <c r="A40" s="57" t="s">
        <v>4</v>
      </c>
      <c r="B40" s="121">
        <f t="shared" si="17"/>
        <v>100</v>
      </c>
      <c r="C40" s="137">
        <f t="shared" si="17"/>
        <v>100</v>
      </c>
      <c r="E40" s="145">
        <f t="shared" ref="E40:AD40" si="31">E21/E$21*100</f>
        <v>100</v>
      </c>
      <c r="F40" s="130">
        <f t="shared" si="31"/>
        <v>100</v>
      </c>
      <c r="G40" s="130">
        <f t="shared" si="31"/>
        <v>100</v>
      </c>
      <c r="H40" s="130">
        <f t="shared" si="31"/>
        <v>100</v>
      </c>
      <c r="I40" s="130">
        <f t="shared" si="31"/>
        <v>100</v>
      </c>
      <c r="J40" s="130">
        <f t="shared" si="31"/>
        <v>100</v>
      </c>
      <c r="K40" s="130">
        <f t="shared" si="31"/>
        <v>100</v>
      </c>
      <c r="L40" s="130">
        <f t="shared" si="31"/>
        <v>100</v>
      </c>
      <c r="M40" s="130">
        <f t="shared" si="31"/>
        <v>100</v>
      </c>
      <c r="N40" s="130">
        <f t="shared" si="31"/>
        <v>100</v>
      </c>
      <c r="O40" s="130">
        <f t="shared" si="31"/>
        <v>100</v>
      </c>
      <c r="P40" s="131">
        <f t="shared" si="31"/>
        <v>100</v>
      </c>
      <c r="Q40" s="325">
        <f t="shared" si="31"/>
        <v>100</v>
      </c>
      <c r="R40" s="325">
        <f t="shared" si="31"/>
        <v>100</v>
      </c>
      <c r="S40" s="325">
        <f t="shared" si="31"/>
        <v>100</v>
      </c>
      <c r="T40" s="130" t="e">
        <f t="shared" si="31"/>
        <v>#DIV/0!</v>
      </c>
      <c r="U40" s="130" t="e">
        <f t="shared" si="31"/>
        <v>#DIV/0!</v>
      </c>
      <c r="V40" s="130" t="e">
        <f t="shared" si="31"/>
        <v>#DIV/0!</v>
      </c>
      <c r="W40" s="130" t="e">
        <f t="shared" si="31"/>
        <v>#DIV/0!</v>
      </c>
      <c r="X40" s="130" t="e">
        <f t="shared" si="31"/>
        <v>#DIV/0!</v>
      </c>
      <c r="Y40" s="130" t="e">
        <f t="shared" si="31"/>
        <v>#DIV/0!</v>
      </c>
      <c r="Z40" s="325" t="e">
        <f t="shared" si="31"/>
        <v>#DIV/0!</v>
      </c>
      <c r="AA40" s="325" t="e">
        <f t="shared" si="31"/>
        <v>#DIV/0!</v>
      </c>
      <c r="AB40" s="325" t="e">
        <f t="shared" si="31"/>
        <v>#DIV/0!</v>
      </c>
      <c r="AC40" s="180">
        <f t="shared" si="31"/>
        <v>100</v>
      </c>
      <c r="AD40" s="185">
        <f t="shared" si="31"/>
        <v>100</v>
      </c>
      <c r="AE40" s="7"/>
    </row>
    <row r="41" spans="1:32" ht="15.6" thickBot="1" x14ac:dyDescent="0.4">
      <c r="A41" s="46"/>
      <c r="B41" s="122"/>
      <c r="C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326"/>
      <c r="R41" s="326"/>
      <c r="S41" s="326"/>
      <c r="T41" s="122"/>
      <c r="U41" s="122"/>
      <c r="V41" s="122"/>
      <c r="W41" s="122"/>
      <c r="X41" s="122"/>
      <c r="Y41" s="122"/>
      <c r="Z41" s="326"/>
      <c r="AA41" s="326"/>
      <c r="AB41" s="326"/>
      <c r="AC41" s="122"/>
      <c r="AD41" s="122"/>
      <c r="AE41" s="7"/>
    </row>
    <row r="42" spans="1:32" ht="15" thickBot="1" x14ac:dyDescent="0.35">
      <c r="A42" s="25" t="s">
        <v>40</v>
      </c>
      <c r="B42" s="123">
        <f>B23/B$21*100</f>
        <v>53.825385431286634</v>
      </c>
      <c r="C42" s="138">
        <f>C23/C$21*100</f>
        <v>56.224037095880462</v>
      </c>
      <c r="E42" s="146">
        <f t="shared" ref="E42:AD42" si="32">E23/E$21*100</f>
        <v>57.752360203340594</v>
      </c>
      <c r="F42" s="132">
        <f t="shared" si="32"/>
        <v>58.259110490161838</v>
      </c>
      <c r="G42" s="132">
        <f t="shared" si="32"/>
        <v>58.020494449927504</v>
      </c>
      <c r="H42" s="132">
        <f t="shared" si="32"/>
        <v>54.328989561301768</v>
      </c>
      <c r="I42" s="132">
        <f t="shared" si="32"/>
        <v>57.036618415813614</v>
      </c>
      <c r="J42" s="132">
        <f t="shared" si="32"/>
        <v>56.032098529952719</v>
      </c>
      <c r="K42" s="132">
        <f t="shared" si="32"/>
        <v>53.555718475073313</v>
      </c>
      <c r="L42" s="132">
        <f t="shared" si="32"/>
        <v>53.385057093387687</v>
      </c>
      <c r="M42" s="132">
        <f t="shared" si="32"/>
        <v>55.11040929119018</v>
      </c>
      <c r="N42" s="132">
        <f t="shared" si="32"/>
        <v>58.245119387767943</v>
      </c>
      <c r="O42" s="132">
        <f t="shared" si="32"/>
        <v>55.950808411708763</v>
      </c>
      <c r="P42" s="132">
        <f t="shared" si="32"/>
        <v>54.706644088056578</v>
      </c>
      <c r="Q42" s="324">
        <f t="shared" si="32"/>
        <v>55.855643354169125</v>
      </c>
      <c r="R42" s="324">
        <f t="shared" si="32"/>
        <v>55.399367314533301</v>
      </c>
      <c r="S42" s="324">
        <f t="shared" si="32"/>
        <v>55.970666803657664</v>
      </c>
      <c r="T42" s="132" t="e">
        <f t="shared" si="32"/>
        <v>#DIV/0!</v>
      </c>
      <c r="U42" s="132" t="e">
        <f t="shared" si="32"/>
        <v>#DIV/0!</v>
      </c>
      <c r="V42" s="132" t="e">
        <f t="shared" si="32"/>
        <v>#DIV/0!</v>
      </c>
      <c r="W42" s="132" t="e">
        <f t="shared" si="32"/>
        <v>#DIV/0!</v>
      </c>
      <c r="X42" s="132" t="e">
        <f t="shared" si="32"/>
        <v>#DIV/0!</v>
      </c>
      <c r="Y42" s="132" t="e">
        <f t="shared" si="32"/>
        <v>#DIV/0!</v>
      </c>
      <c r="Z42" s="324" t="e">
        <f t="shared" si="32"/>
        <v>#DIV/0!</v>
      </c>
      <c r="AA42" s="324" t="e">
        <f t="shared" si="32"/>
        <v>#DIV/0!</v>
      </c>
      <c r="AB42" s="324" t="e">
        <f t="shared" si="32"/>
        <v>#DIV/0!</v>
      </c>
      <c r="AC42" s="123">
        <f t="shared" si="32"/>
        <v>58.001711314421115</v>
      </c>
      <c r="AD42" s="186">
        <f t="shared" si="32"/>
        <v>55.740380081592491</v>
      </c>
      <c r="AE42" s="7"/>
    </row>
    <row r="43" spans="1:32" x14ac:dyDescent="0.3">
      <c r="AE43" s="7"/>
    </row>
    <row r="44" spans="1:32" x14ac:dyDescent="0.3">
      <c r="AE44" s="7"/>
    </row>
    <row r="45" spans="1:32" x14ac:dyDescent="0.3">
      <c r="AE45" s="7"/>
    </row>
    <row r="46" spans="1:32" ht="16.2" x14ac:dyDescent="0.35">
      <c r="B46" s="23" t="s">
        <v>0</v>
      </c>
      <c r="C46" s="19" t="s">
        <v>36</v>
      </c>
      <c r="D46" s="2"/>
      <c r="E46" s="2"/>
      <c r="F46" s="2"/>
      <c r="G46" s="2"/>
      <c r="H46" s="2"/>
      <c r="I46" s="2"/>
    </row>
    <row r="47" spans="1:32" ht="16.2" x14ac:dyDescent="0.35">
      <c r="B47" s="22" t="s">
        <v>35</v>
      </c>
      <c r="C47" s="4"/>
      <c r="D47" s="4"/>
      <c r="E47" s="4"/>
      <c r="F47" s="4"/>
      <c r="G47" s="4"/>
      <c r="H47" s="2"/>
      <c r="I47" s="2"/>
    </row>
    <row r="48" spans="1:32" s="43" customFormat="1" ht="16.2" x14ac:dyDescent="0.35">
      <c r="A48" s="7"/>
      <c r="B48" s="22" t="str">
        <f>B5</f>
        <v>successive alla pubblicazione del comunicato stampa (Aggiornamento 02.04.2024)</v>
      </c>
      <c r="C48" s="4"/>
      <c r="D48" s="4"/>
      <c r="E48" s="4"/>
      <c r="F48" s="4"/>
      <c r="G48" s="4"/>
      <c r="H48" s="2"/>
      <c r="I48" s="2"/>
      <c r="J48" s="7"/>
      <c r="K48" s="7"/>
      <c r="L48" s="7"/>
      <c r="M48" s="7"/>
      <c r="N48" s="7"/>
      <c r="O48" s="7"/>
      <c r="P48" s="7"/>
      <c r="Q48" s="335"/>
      <c r="R48" s="335"/>
      <c r="S48" s="335"/>
      <c r="T48" s="7"/>
      <c r="U48" s="7"/>
      <c r="V48" s="7"/>
      <c r="W48" s="7"/>
      <c r="X48" s="7"/>
      <c r="Y48" s="7"/>
      <c r="Z48" s="335"/>
      <c r="AA48" s="335"/>
      <c r="AB48" s="335"/>
      <c r="AC48" s="7"/>
      <c r="AD48" s="7"/>
      <c r="AE48" s="115"/>
      <c r="AF48" s="7"/>
    </row>
    <row r="49" spans="1:32" s="46" customFormat="1" ht="15.6" thickBot="1" x14ac:dyDescent="0.4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335"/>
      <c r="R49" s="335"/>
      <c r="S49" s="335"/>
      <c r="T49" s="7"/>
      <c r="U49" s="7"/>
      <c r="V49" s="7"/>
      <c r="W49" s="7"/>
      <c r="X49" s="7"/>
      <c r="Y49" s="7"/>
      <c r="Z49" s="335"/>
      <c r="AA49" s="335"/>
      <c r="AB49" s="335"/>
      <c r="AC49" s="7"/>
      <c r="AD49" s="7"/>
      <c r="AE49" s="115"/>
      <c r="AF49" s="7"/>
    </row>
    <row r="50" spans="1:32" s="46" customFormat="1" ht="29.4" thickBot="1" x14ac:dyDescent="0.4">
      <c r="A50" s="93" t="s">
        <v>45</v>
      </c>
      <c r="B50" s="60" t="str">
        <f t="shared" ref="B50:AF50" si="33">B7</f>
        <v>TOTALE 2022</v>
      </c>
      <c r="C50" s="201" t="str">
        <f t="shared" si="33"/>
        <v>TOTALE 2023</v>
      </c>
      <c r="D50" s="10" t="str">
        <f t="shared" si="33"/>
        <v>Var % 23/22</v>
      </c>
      <c r="E50" s="30" t="str">
        <f t="shared" si="33"/>
        <v>2023-01</v>
      </c>
      <c r="F50" s="30" t="str">
        <f t="shared" si="33"/>
        <v>2023-02</v>
      </c>
      <c r="G50" s="30" t="str">
        <f t="shared" si="33"/>
        <v>2023-03</v>
      </c>
      <c r="H50" s="30" t="str">
        <f t="shared" si="33"/>
        <v>2023-04</v>
      </c>
      <c r="I50" s="30" t="str">
        <f t="shared" si="33"/>
        <v>2023-05</v>
      </c>
      <c r="J50" s="30" t="str">
        <f t="shared" si="33"/>
        <v>2023-06</v>
      </c>
      <c r="K50" s="30" t="str">
        <f t="shared" si="33"/>
        <v>2023-07</v>
      </c>
      <c r="L50" s="30" t="str">
        <f t="shared" si="33"/>
        <v>2023-08</v>
      </c>
      <c r="M50" s="30" t="str">
        <f t="shared" si="33"/>
        <v>2023-09</v>
      </c>
      <c r="N50" s="30" t="str">
        <f t="shared" si="33"/>
        <v>2023-10</v>
      </c>
      <c r="O50" s="30" t="str">
        <f t="shared" si="33"/>
        <v>2023-11</v>
      </c>
      <c r="P50" s="30" t="str">
        <f t="shared" si="33"/>
        <v>2023-12</v>
      </c>
      <c r="Q50" s="30" t="str">
        <f t="shared" si="33"/>
        <v>2024-01</v>
      </c>
      <c r="R50" s="30" t="str">
        <f t="shared" si="33"/>
        <v>2024-02</v>
      </c>
      <c r="S50" s="30" t="str">
        <f t="shared" si="33"/>
        <v>2024-03</v>
      </c>
      <c r="T50" s="30" t="str">
        <f t="shared" si="33"/>
        <v>2024-04</v>
      </c>
      <c r="U50" s="30" t="str">
        <f t="shared" si="33"/>
        <v>2024-05</v>
      </c>
      <c r="V50" s="30" t="str">
        <f t="shared" si="33"/>
        <v>2024-06</v>
      </c>
      <c r="W50" s="30" t="str">
        <f t="shared" si="33"/>
        <v>2024-07</v>
      </c>
      <c r="X50" s="30" t="str">
        <f t="shared" si="33"/>
        <v>2024-08</v>
      </c>
      <c r="Y50" s="30" t="str">
        <f t="shared" si="33"/>
        <v>2024-09</v>
      </c>
      <c r="Z50" s="312" t="str">
        <f t="shared" si="33"/>
        <v>2024-10</v>
      </c>
      <c r="AA50" s="312" t="str">
        <f t="shared" si="33"/>
        <v>2024-11</v>
      </c>
      <c r="AB50" s="312" t="str">
        <f t="shared" si="33"/>
        <v>2024-12</v>
      </c>
      <c r="AC50" s="103" t="str">
        <f t="shared" si="33"/>
        <v>Gen-Mar 2023</v>
      </c>
      <c r="AD50" s="189" t="str">
        <f t="shared" si="33"/>
        <v>Gen-Mar 2024</v>
      </c>
      <c r="AE50" s="194" t="str">
        <f t="shared" si="33"/>
        <v>Var % mar 24/23</v>
      </c>
      <c r="AF50" s="89" t="str">
        <f t="shared" si="33"/>
        <v>Var % 24/23</v>
      </c>
    </row>
    <row r="51" spans="1:32" s="46" customFormat="1" x14ac:dyDescent="0.35">
      <c r="A51" s="59" t="s">
        <v>3</v>
      </c>
      <c r="B51" s="48">
        <v>117752</v>
      </c>
      <c r="C51" s="203">
        <v>157555</v>
      </c>
      <c r="D51" s="13">
        <f>(C51-B51)/B51*100</f>
        <v>33.80239826075141</v>
      </c>
      <c r="E51" s="47">
        <v>9821</v>
      </c>
      <c r="F51" s="47">
        <v>12729</v>
      </c>
      <c r="G51" s="47">
        <v>21674</v>
      </c>
      <c r="H51" s="47">
        <v>15932</v>
      </c>
      <c r="I51" s="47">
        <v>16375</v>
      </c>
      <c r="J51" s="47">
        <v>14247</v>
      </c>
      <c r="K51" s="47">
        <v>10780</v>
      </c>
      <c r="L51" s="47">
        <v>7168</v>
      </c>
      <c r="M51" s="47">
        <v>12069</v>
      </c>
      <c r="N51" s="47">
        <v>11945</v>
      </c>
      <c r="O51" s="47">
        <v>12319</v>
      </c>
      <c r="P51" s="47">
        <v>12496</v>
      </c>
      <c r="Q51" s="293">
        <v>13026</v>
      </c>
      <c r="R51" s="293">
        <v>16597</v>
      </c>
      <c r="S51" s="293">
        <v>22718</v>
      </c>
      <c r="T51" s="47"/>
      <c r="U51" s="47"/>
      <c r="V51" s="47"/>
      <c r="W51" s="47"/>
      <c r="X51" s="47"/>
      <c r="Y51" s="47"/>
      <c r="Z51" s="293"/>
      <c r="AA51" s="293"/>
      <c r="AB51" s="293"/>
      <c r="AC51" s="177">
        <f>SUM(E51:G51)</f>
        <v>44224</v>
      </c>
      <c r="AD51" s="191">
        <f>SUM(Q51:AB51)</f>
        <v>52341</v>
      </c>
      <c r="AE51" s="196">
        <f>S51/G51-1</f>
        <v>4.8168312263541679E-2</v>
      </c>
      <c r="AF51" s="148">
        <f>(AD51-AC51)/AC51</f>
        <v>0.18354287264833574</v>
      </c>
    </row>
    <row r="52" spans="1:32" s="46" customFormat="1" x14ac:dyDescent="0.35">
      <c r="A52" s="58" t="s">
        <v>2</v>
      </c>
      <c r="B52" s="45">
        <v>160897</v>
      </c>
      <c r="C52" s="202">
        <v>194099</v>
      </c>
      <c r="D52" s="12">
        <f t="shared" ref="D52:D60" si="34">(C52-B52)/B52*100</f>
        <v>20.635561881203504</v>
      </c>
      <c r="E52" s="44">
        <v>15795</v>
      </c>
      <c r="F52" s="44">
        <v>17329</v>
      </c>
      <c r="G52" s="44">
        <v>25627</v>
      </c>
      <c r="H52" s="44">
        <v>18878</v>
      </c>
      <c r="I52" s="44">
        <v>22167</v>
      </c>
      <c r="J52" s="44">
        <v>18809</v>
      </c>
      <c r="K52" s="44">
        <v>14378</v>
      </c>
      <c r="L52" s="44">
        <v>8789</v>
      </c>
      <c r="M52" s="44">
        <v>13799</v>
      </c>
      <c r="N52" s="44">
        <v>14279</v>
      </c>
      <c r="O52" s="44">
        <v>13306</v>
      </c>
      <c r="P52" s="44">
        <v>10943</v>
      </c>
      <c r="Q52" s="298">
        <v>14795</v>
      </c>
      <c r="R52" s="298">
        <v>14558</v>
      </c>
      <c r="S52" s="298">
        <v>18165</v>
      </c>
      <c r="T52" s="44"/>
      <c r="U52" s="44"/>
      <c r="V52" s="44"/>
      <c r="W52" s="44"/>
      <c r="X52" s="44"/>
      <c r="Y52" s="44"/>
      <c r="Z52" s="298"/>
      <c r="AA52" s="298"/>
      <c r="AB52" s="298"/>
      <c r="AC52" s="176">
        <f t="shared" ref="AC52:AC64" si="35">SUM(E52:G52)</f>
        <v>58751</v>
      </c>
      <c r="AD52" s="190">
        <f t="shared" ref="AD52:AD64" si="36">SUM(Q52:AB52)</f>
        <v>47518</v>
      </c>
      <c r="AE52" s="195">
        <f t="shared" ref="AE52:AE64" si="37">S52/G52-1</f>
        <v>-0.29117727396886095</v>
      </c>
      <c r="AF52" s="147">
        <f t="shared" ref="AF52:AF64" si="38">(AD52-AC52)/AC52</f>
        <v>-0.19119674558730915</v>
      </c>
    </row>
    <row r="53" spans="1:32" s="46" customFormat="1" x14ac:dyDescent="0.35">
      <c r="A53" s="59" t="s">
        <v>90</v>
      </c>
      <c r="B53" s="48">
        <v>0</v>
      </c>
      <c r="C53" s="203">
        <v>12</v>
      </c>
      <c r="D53" s="13" t="s">
        <v>47</v>
      </c>
      <c r="E53" s="47">
        <v>0</v>
      </c>
      <c r="F53" s="47">
        <v>0</v>
      </c>
      <c r="G53" s="47">
        <v>0</v>
      </c>
      <c r="H53" s="47">
        <v>0</v>
      </c>
      <c r="I53" s="47">
        <v>1</v>
      </c>
      <c r="J53" s="47">
        <v>2</v>
      </c>
      <c r="K53" s="47">
        <v>2</v>
      </c>
      <c r="L53" s="47">
        <v>2</v>
      </c>
      <c r="M53" s="47">
        <v>0</v>
      </c>
      <c r="N53" s="47">
        <v>4</v>
      </c>
      <c r="O53" s="47">
        <v>0</v>
      </c>
      <c r="P53" s="47">
        <v>1</v>
      </c>
      <c r="Q53" s="293">
        <v>0</v>
      </c>
      <c r="R53" s="293">
        <v>0</v>
      </c>
      <c r="S53" s="293">
        <v>0</v>
      </c>
      <c r="T53" s="47"/>
      <c r="U53" s="47"/>
      <c r="V53" s="47"/>
      <c r="W53" s="47"/>
      <c r="X53" s="47"/>
      <c r="Y53" s="47"/>
      <c r="Z53" s="293"/>
      <c r="AA53" s="293"/>
      <c r="AB53" s="293"/>
      <c r="AC53" s="176">
        <f t="shared" si="35"/>
        <v>0</v>
      </c>
      <c r="AD53" s="190">
        <f t="shared" si="36"/>
        <v>0</v>
      </c>
      <c r="AE53" s="315" t="s">
        <v>47</v>
      </c>
      <c r="AF53" s="316" t="s">
        <v>47</v>
      </c>
    </row>
    <row r="54" spans="1:32" s="46" customFormat="1" x14ac:dyDescent="0.35">
      <c r="A54" s="59" t="s">
        <v>51</v>
      </c>
      <c r="B54" s="48">
        <v>25016</v>
      </c>
      <c r="C54" s="203">
        <v>19742</v>
      </c>
      <c r="D54" s="13">
        <f>(C54-B54)/B54*100</f>
        <v>-21.082507195394946</v>
      </c>
      <c r="E54" s="47">
        <f t="shared" ref="E54:P54" si="39">SUM(E55:E56)</f>
        <v>1310</v>
      </c>
      <c r="F54" s="47">
        <f t="shared" si="39"/>
        <v>2478</v>
      </c>
      <c r="G54" s="47">
        <f t="shared" si="39"/>
        <v>2499</v>
      </c>
      <c r="H54" s="47">
        <f t="shared" si="39"/>
        <v>1597</v>
      </c>
      <c r="I54" s="47">
        <f t="shared" si="39"/>
        <v>1374</v>
      </c>
      <c r="J54" s="47">
        <f t="shared" si="39"/>
        <v>1206</v>
      </c>
      <c r="K54" s="47">
        <f t="shared" si="39"/>
        <v>2035</v>
      </c>
      <c r="L54" s="47">
        <f t="shared" si="39"/>
        <v>1689</v>
      </c>
      <c r="M54" s="47">
        <f t="shared" si="39"/>
        <v>975</v>
      </c>
      <c r="N54" s="47">
        <f t="shared" si="39"/>
        <v>1167</v>
      </c>
      <c r="O54" s="47">
        <f t="shared" si="39"/>
        <v>2188</v>
      </c>
      <c r="P54" s="47">
        <f t="shared" si="39"/>
        <v>1224</v>
      </c>
      <c r="Q54" s="293">
        <f t="shared" ref="Q54:AB54" si="40">SUM(Q55:Q56)</f>
        <v>952</v>
      </c>
      <c r="R54" s="293">
        <f t="shared" si="40"/>
        <v>2024</v>
      </c>
      <c r="S54" s="293">
        <f t="shared" si="40"/>
        <v>1332</v>
      </c>
      <c r="T54" s="47">
        <f t="shared" si="40"/>
        <v>0</v>
      </c>
      <c r="U54" s="47">
        <f t="shared" si="40"/>
        <v>0</v>
      </c>
      <c r="V54" s="47">
        <f t="shared" si="40"/>
        <v>0</v>
      </c>
      <c r="W54" s="47">
        <f t="shared" si="40"/>
        <v>0</v>
      </c>
      <c r="X54" s="47">
        <f t="shared" si="40"/>
        <v>0</v>
      </c>
      <c r="Y54" s="47">
        <f t="shared" si="40"/>
        <v>0</v>
      </c>
      <c r="Z54" s="293">
        <f t="shared" si="40"/>
        <v>0</v>
      </c>
      <c r="AA54" s="293">
        <f t="shared" si="40"/>
        <v>0</v>
      </c>
      <c r="AB54" s="293">
        <f t="shared" si="40"/>
        <v>0</v>
      </c>
      <c r="AC54" s="177">
        <f t="shared" si="35"/>
        <v>6287</v>
      </c>
      <c r="AD54" s="191">
        <f t="shared" si="36"/>
        <v>4308</v>
      </c>
      <c r="AE54" s="196">
        <f t="shared" si="37"/>
        <v>-0.46698679471788718</v>
      </c>
      <c r="AF54" s="148">
        <f t="shared" si="38"/>
        <v>-0.3147765229839351</v>
      </c>
    </row>
    <row r="55" spans="1:32" s="46" customFormat="1" x14ac:dyDescent="0.35">
      <c r="A55" s="64" t="s">
        <v>49</v>
      </c>
      <c r="B55" s="48">
        <v>20289</v>
      </c>
      <c r="C55" s="203">
        <v>18947</v>
      </c>
      <c r="D55" s="13">
        <f t="shared" si="34"/>
        <v>-6.6144216077677562</v>
      </c>
      <c r="E55" s="47">
        <v>1125</v>
      </c>
      <c r="F55" s="47">
        <v>2334</v>
      </c>
      <c r="G55" s="47">
        <v>2401</v>
      </c>
      <c r="H55" s="47">
        <v>1560</v>
      </c>
      <c r="I55" s="47">
        <v>1325</v>
      </c>
      <c r="J55" s="47">
        <v>1164</v>
      </c>
      <c r="K55" s="47">
        <v>2007</v>
      </c>
      <c r="L55" s="47">
        <v>1672</v>
      </c>
      <c r="M55" s="47">
        <v>936</v>
      </c>
      <c r="N55" s="47">
        <v>1135</v>
      </c>
      <c r="O55" s="47">
        <v>2135</v>
      </c>
      <c r="P55" s="47">
        <v>1153</v>
      </c>
      <c r="Q55" s="293">
        <v>889</v>
      </c>
      <c r="R55" s="293">
        <v>1900</v>
      </c>
      <c r="S55" s="293">
        <v>1251</v>
      </c>
      <c r="T55" s="47"/>
      <c r="U55" s="47"/>
      <c r="V55" s="47"/>
      <c r="W55" s="47"/>
      <c r="X55" s="47"/>
      <c r="Y55" s="47"/>
      <c r="Z55" s="293"/>
      <c r="AA55" s="293"/>
      <c r="AB55" s="293"/>
      <c r="AC55" s="177">
        <f t="shared" si="35"/>
        <v>5860</v>
      </c>
      <c r="AD55" s="191">
        <f t="shared" si="36"/>
        <v>4040</v>
      </c>
      <c r="AE55" s="196">
        <f t="shared" si="37"/>
        <v>-0.47896709704289875</v>
      </c>
      <c r="AF55" s="148">
        <f t="shared" si="38"/>
        <v>-0.31058020477815701</v>
      </c>
    </row>
    <row r="56" spans="1:32" s="46" customFormat="1" x14ac:dyDescent="0.35">
      <c r="A56" s="65" t="s">
        <v>50</v>
      </c>
      <c r="B56" s="48">
        <v>4727</v>
      </c>
      <c r="C56" s="203">
        <v>795</v>
      </c>
      <c r="D56" s="13">
        <f t="shared" si="34"/>
        <v>-83.181722022424381</v>
      </c>
      <c r="E56" s="47">
        <v>185</v>
      </c>
      <c r="F56" s="47">
        <v>144</v>
      </c>
      <c r="G56" s="47">
        <v>98</v>
      </c>
      <c r="H56" s="47">
        <v>37</v>
      </c>
      <c r="I56" s="47">
        <v>49</v>
      </c>
      <c r="J56" s="47">
        <v>42</v>
      </c>
      <c r="K56" s="47">
        <v>28</v>
      </c>
      <c r="L56" s="47">
        <v>17</v>
      </c>
      <c r="M56" s="47">
        <v>39</v>
      </c>
      <c r="N56" s="47">
        <v>32</v>
      </c>
      <c r="O56" s="47">
        <v>53</v>
      </c>
      <c r="P56" s="47">
        <v>71</v>
      </c>
      <c r="Q56" s="293">
        <v>63</v>
      </c>
      <c r="R56" s="293">
        <v>124</v>
      </c>
      <c r="S56" s="293">
        <v>81</v>
      </c>
      <c r="T56" s="47"/>
      <c r="U56" s="47"/>
      <c r="V56" s="47"/>
      <c r="W56" s="47"/>
      <c r="X56" s="47"/>
      <c r="Y56" s="47"/>
      <c r="Z56" s="293"/>
      <c r="AA56" s="293"/>
      <c r="AB56" s="293"/>
      <c r="AC56" s="177">
        <f t="shared" si="35"/>
        <v>427</v>
      </c>
      <c r="AD56" s="191">
        <f t="shared" si="36"/>
        <v>268</v>
      </c>
      <c r="AE56" s="196">
        <f t="shared" si="37"/>
        <v>-0.17346938775510201</v>
      </c>
      <c r="AF56" s="148">
        <f t="shared" si="38"/>
        <v>-0.37236533957845436</v>
      </c>
    </row>
    <row r="57" spans="1:32" s="46" customFormat="1" x14ac:dyDescent="0.35">
      <c r="A57" s="59" t="s">
        <v>52</v>
      </c>
      <c r="B57" s="50">
        <v>185836</v>
      </c>
      <c r="C57" s="204">
        <v>258836</v>
      </c>
      <c r="D57" s="14">
        <f t="shared" si="34"/>
        <v>39.281947523622982</v>
      </c>
      <c r="E57" s="49">
        <f t="shared" ref="E57:P57" si="41">SUM(E58:E59)</f>
        <v>17636</v>
      </c>
      <c r="F57" s="49">
        <f t="shared" si="41"/>
        <v>22255</v>
      </c>
      <c r="G57" s="49">
        <f t="shared" si="41"/>
        <v>26340</v>
      </c>
      <c r="H57" s="49">
        <f t="shared" si="41"/>
        <v>23531</v>
      </c>
      <c r="I57" s="49">
        <f t="shared" si="41"/>
        <v>22612</v>
      </c>
      <c r="J57" s="49">
        <f t="shared" si="41"/>
        <v>21706</v>
      </c>
      <c r="K57" s="49">
        <f t="shared" si="41"/>
        <v>20060</v>
      </c>
      <c r="L57" s="49">
        <f t="shared" si="41"/>
        <v>11801</v>
      </c>
      <c r="M57" s="49">
        <f t="shared" si="41"/>
        <v>23735</v>
      </c>
      <c r="N57" s="49">
        <f t="shared" si="41"/>
        <v>24347</v>
      </c>
      <c r="O57" s="49">
        <f t="shared" si="41"/>
        <v>26571</v>
      </c>
      <c r="P57" s="49">
        <f t="shared" si="41"/>
        <v>18242</v>
      </c>
      <c r="Q57" s="299">
        <f>SUM(Q58:Q59)</f>
        <v>23290</v>
      </c>
      <c r="R57" s="299">
        <f t="shared" ref="R57:AB57" si="42">SUM(R58:R59)</f>
        <v>25706</v>
      </c>
      <c r="S57" s="299">
        <f t="shared" si="42"/>
        <v>33667</v>
      </c>
      <c r="T57" s="49">
        <f t="shared" si="42"/>
        <v>0</v>
      </c>
      <c r="U57" s="49">
        <f t="shared" si="42"/>
        <v>0</v>
      </c>
      <c r="V57" s="49">
        <f t="shared" si="42"/>
        <v>0</v>
      </c>
      <c r="W57" s="49">
        <f t="shared" si="42"/>
        <v>0</v>
      </c>
      <c r="X57" s="49">
        <f t="shared" si="42"/>
        <v>0</v>
      </c>
      <c r="Y57" s="49">
        <f t="shared" si="42"/>
        <v>0</v>
      </c>
      <c r="Z57" s="299">
        <f t="shared" si="42"/>
        <v>0</v>
      </c>
      <c r="AA57" s="299">
        <f t="shared" si="42"/>
        <v>0</v>
      </c>
      <c r="AB57" s="299">
        <f t="shared" si="42"/>
        <v>0</v>
      </c>
      <c r="AC57" s="178">
        <f t="shared" si="35"/>
        <v>66231</v>
      </c>
      <c r="AD57" s="192">
        <f t="shared" si="36"/>
        <v>82663</v>
      </c>
      <c r="AE57" s="197">
        <f t="shared" si="37"/>
        <v>0.27817008352315864</v>
      </c>
      <c r="AF57" s="149">
        <f t="shared" si="38"/>
        <v>0.24810134227174585</v>
      </c>
    </row>
    <row r="58" spans="1:32" s="46" customFormat="1" x14ac:dyDescent="0.35">
      <c r="A58" s="64" t="s">
        <v>53</v>
      </c>
      <c r="B58" s="50">
        <v>142689</v>
      </c>
      <c r="C58" s="204">
        <v>198485</v>
      </c>
      <c r="D58" s="14">
        <f t="shared" si="34"/>
        <v>39.10322449523089</v>
      </c>
      <c r="E58" s="49">
        <v>12968</v>
      </c>
      <c r="F58" s="49">
        <v>17391</v>
      </c>
      <c r="G58" s="49">
        <v>20164</v>
      </c>
      <c r="H58" s="49">
        <v>18255</v>
      </c>
      <c r="I58" s="49">
        <v>17042</v>
      </c>
      <c r="J58" s="49">
        <v>16108</v>
      </c>
      <c r="K58" s="49">
        <v>15316</v>
      </c>
      <c r="L58" s="49">
        <v>8962</v>
      </c>
      <c r="M58" s="49">
        <v>18195</v>
      </c>
      <c r="N58" s="49">
        <v>18783</v>
      </c>
      <c r="O58" s="49">
        <v>21104</v>
      </c>
      <c r="P58" s="49">
        <v>14197</v>
      </c>
      <c r="Q58" s="299">
        <v>17427</v>
      </c>
      <c r="R58" s="299">
        <v>20528</v>
      </c>
      <c r="S58" s="299">
        <v>27105</v>
      </c>
      <c r="T58" s="49"/>
      <c r="U58" s="49"/>
      <c r="V58" s="49"/>
      <c r="W58" s="49"/>
      <c r="X58" s="49"/>
      <c r="Y58" s="49"/>
      <c r="Z58" s="299"/>
      <c r="AA58" s="299"/>
      <c r="AB58" s="299"/>
      <c r="AC58" s="178">
        <f t="shared" si="35"/>
        <v>50523</v>
      </c>
      <c r="AD58" s="192">
        <f t="shared" si="36"/>
        <v>65060</v>
      </c>
      <c r="AE58" s="197">
        <f t="shared" si="37"/>
        <v>0.34422733584606235</v>
      </c>
      <c r="AF58" s="149">
        <f t="shared" si="38"/>
        <v>0.28773034063693764</v>
      </c>
    </row>
    <row r="59" spans="1:32" s="46" customFormat="1" x14ac:dyDescent="0.35">
      <c r="A59" s="65" t="s">
        <v>44</v>
      </c>
      <c r="B59" s="50">
        <v>43147</v>
      </c>
      <c r="C59" s="204">
        <v>60351</v>
      </c>
      <c r="D59" s="14">
        <f t="shared" si="34"/>
        <v>39.872992328551234</v>
      </c>
      <c r="E59" s="49">
        <v>4668</v>
      </c>
      <c r="F59" s="49">
        <v>4864</v>
      </c>
      <c r="G59" s="49">
        <v>6176</v>
      </c>
      <c r="H59" s="49">
        <v>5276</v>
      </c>
      <c r="I59" s="49">
        <v>5570</v>
      </c>
      <c r="J59" s="49">
        <v>5598</v>
      </c>
      <c r="K59" s="49">
        <v>4744</v>
      </c>
      <c r="L59" s="49">
        <v>2839</v>
      </c>
      <c r="M59" s="49">
        <v>5540</v>
      </c>
      <c r="N59" s="49">
        <v>5564</v>
      </c>
      <c r="O59" s="49">
        <v>5467</v>
      </c>
      <c r="P59" s="49">
        <v>4045</v>
      </c>
      <c r="Q59" s="299">
        <v>5863</v>
      </c>
      <c r="R59" s="299">
        <v>5178</v>
      </c>
      <c r="S59" s="299">
        <v>6562</v>
      </c>
      <c r="T59" s="49"/>
      <c r="U59" s="49"/>
      <c r="V59" s="49"/>
      <c r="W59" s="49"/>
      <c r="X59" s="49"/>
      <c r="Y59" s="49"/>
      <c r="Z59" s="299"/>
      <c r="AA59" s="299"/>
      <c r="AB59" s="299"/>
      <c r="AC59" s="178">
        <f t="shared" si="35"/>
        <v>15708</v>
      </c>
      <c r="AD59" s="192">
        <f t="shared" si="36"/>
        <v>17603</v>
      </c>
      <c r="AE59" s="200">
        <f t="shared" si="37"/>
        <v>6.25E-2</v>
      </c>
      <c r="AF59" s="149">
        <f t="shared" si="38"/>
        <v>0.12063916475681181</v>
      </c>
    </row>
    <row r="60" spans="1:32" s="46" customFormat="1" x14ac:dyDescent="0.35">
      <c r="A60" s="59" t="s">
        <v>54</v>
      </c>
      <c r="B60" s="50">
        <v>80718</v>
      </c>
      <c r="C60" s="204">
        <v>92296</v>
      </c>
      <c r="D60" s="14">
        <f t="shared" si="34"/>
        <v>14.343764711712382</v>
      </c>
      <c r="E60" s="49">
        <f t="shared" ref="E60:AB60" si="43">SUM(E61:E62)</f>
        <v>6585</v>
      </c>
      <c r="F60" s="49">
        <f t="shared" si="43"/>
        <v>6822</v>
      </c>
      <c r="G60" s="49">
        <f t="shared" si="43"/>
        <v>9970</v>
      </c>
      <c r="H60" s="49">
        <f t="shared" si="43"/>
        <v>7098</v>
      </c>
      <c r="I60" s="49">
        <f t="shared" si="43"/>
        <v>8950</v>
      </c>
      <c r="J60" s="49">
        <f t="shared" si="43"/>
        <v>9683</v>
      </c>
      <c r="K60" s="49">
        <f t="shared" si="43"/>
        <v>6412</v>
      </c>
      <c r="L60" s="49">
        <f t="shared" si="43"/>
        <v>4666</v>
      </c>
      <c r="M60" s="49">
        <f t="shared" si="43"/>
        <v>7139</v>
      </c>
      <c r="N60" s="49">
        <f t="shared" si="43"/>
        <v>7862</v>
      </c>
      <c r="O60" s="49">
        <f t="shared" si="43"/>
        <v>9138</v>
      </c>
      <c r="P60" s="49">
        <f t="shared" si="43"/>
        <v>7971</v>
      </c>
      <c r="Q60" s="299">
        <f t="shared" si="43"/>
        <v>5065</v>
      </c>
      <c r="R60" s="299">
        <f t="shared" si="43"/>
        <v>6953</v>
      </c>
      <c r="S60" s="299">
        <f t="shared" si="43"/>
        <v>8233</v>
      </c>
      <c r="T60" s="49">
        <f t="shared" si="43"/>
        <v>0</v>
      </c>
      <c r="U60" s="49">
        <f t="shared" si="43"/>
        <v>0</v>
      </c>
      <c r="V60" s="49">
        <f t="shared" si="43"/>
        <v>0</v>
      </c>
      <c r="W60" s="49">
        <f t="shared" si="43"/>
        <v>0</v>
      </c>
      <c r="X60" s="49">
        <f t="shared" si="43"/>
        <v>0</v>
      </c>
      <c r="Y60" s="49">
        <f t="shared" si="43"/>
        <v>0</v>
      </c>
      <c r="Z60" s="299">
        <f t="shared" si="43"/>
        <v>0</v>
      </c>
      <c r="AA60" s="299">
        <f t="shared" si="43"/>
        <v>0</v>
      </c>
      <c r="AB60" s="299">
        <f t="shared" si="43"/>
        <v>0</v>
      </c>
      <c r="AC60" s="178">
        <f t="shared" si="35"/>
        <v>23377</v>
      </c>
      <c r="AD60" s="192">
        <f t="shared" si="36"/>
        <v>20251</v>
      </c>
      <c r="AE60" s="200">
        <f t="shared" si="37"/>
        <v>-0.17422266800401198</v>
      </c>
      <c r="AF60" s="149">
        <f t="shared" si="38"/>
        <v>-0.13372117893656157</v>
      </c>
    </row>
    <row r="61" spans="1:32" s="43" customFormat="1" x14ac:dyDescent="0.35">
      <c r="A61" s="65" t="s">
        <v>56</v>
      </c>
      <c r="B61" s="48">
        <v>30628</v>
      </c>
      <c r="C61" s="203">
        <v>42099</v>
      </c>
      <c r="D61" s="13">
        <f>(C61-B61)/B61*100</f>
        <v>37.452657698837669</v>
      </c>
      <c r="E61" s="47">
        <v>1875</v>
      </c>
      <c r="F61" s="47">
        <v>2692</v>
      </c>
      <c r="G61" s="47">
        <v>4505</v>
      </c>
      <c r="H61" s="47">
        <v>2449</v>
      </c>
      <c r="I61" s="47">
        <v>4011</v>
      </c>
      <c r="J61" s="47">
        <v>3890</v>
      </c>
      <c r="K61" s="47">
        <v>2774</v>
      </c>
      <c r="L61" s="47">
        <v>2499</v>
      </c>
      <c r="M61" s="47">
        <v>3321</v>
      </c>
      <c r="N61" s="47">
        <v>3732</v>
      </c>
      <c r="O61" s="47">
        <v>5062</v>
      </c>
      <c r="P61" s="47">
        <v>5289</v>
      </c>
      <c r="Q61" s="293">
        <v>2063</v>
      </c>
      <c r="R61" s="293">
        <v>3469</v>
      </c>
      <c r="S61" s="293">
        <v>3887</v>
      </c>
      <c r="T61" s="47"/>
      <c r="U61" s="47"/>
      <c r="V61" s="47"/>
      <c r="W61" s="47"/>
      <c r="X61" s="47"/>
      <c r="Y61" s="47"/>
      <c r="Z61" s="293"/>
      <c r="AA61" s="293"/>
      <c r="AB61" s="293"/>
      <c r="AC61" s="177">
        <f t="shared" si="35"/>
        <v>9072</v>
      </c>
      <c r="AD61" s="191">
        <f t="shared" si="36"/>
        <v>9419</v>
      </c>
      <c r="AE61" s="196">
        <f t="shared" si="37"/>
        <v>-0.13718091009988898</v>
      </c>
      <c r="AF61" s="148">
        <f t="shared" si="38"/>
        <v>3.8249559082892418E-2</v>
      </c>
    </row>
    <row r="62" spans="1:32" s="46" customFormat="1" x14ac:dyDescent="0.35">
      <c r="A62" s="65" t="s">
        <v>55</v>
      </c>
      <c r="B62" s="50">
        <v>50090</v>
      </c>
      <c r="C62" s="204">
        <v>50197</v>
      </c>
      <c r="D62" s="14">
        <f t="shared" ref="D62" si="44">(C62-B62)/B62*100</f>
        <v>0.21361549211419442</v>
      </c>
      <c r="E62" s="49">
        <v>4710</v>
      </c>
      <c r="F62" s="49">
        <v>4130</v>
      </c>
      <c r="G62" s="49">
        <v>5465</v>
      </c>
      <c r="H62" s="49">
        <v>4649</v>
      </c>
      <c r="I62" s="49">
        <v>4939</v>
      </c>
      <c r="J62" s="49">
        <v>5793</v>
      </c>
      <c r="K62" s="49">
        <v>3638</v>
      </c>
      <c r="L62" s="49">
        <v>2167</v>
      </c>
      <c r="M62" s="49">
        <v>3818</v>
      </c>
      <c r="N62" s="49">
        <v>4130</v>
      </c>
      <c r="O62" s="49">
        <v>4076</v>
      </c>
      <c r="P62" s="49">
        <v>2682</v>
      </c>
      <c r="Q62" s="299">
        <v>3002</v>
      </c>
      <c r="R62" s="299">
        <v>3484</v>
      </c>
      <c r="S62" s="299">
        <v>4346</v>
      </c>
      <c r="T62" s="49"/>
      <c r="U62" s="49"/>
      <c r="V62" s="49"/>
      <c r="W62" s="49"/>
      <c r="X62" s="49"/>
      <c r="Y62" s="49"/>
      <c r="Z62" s="299"/>
      <c r="AA62" s="299"/>
      <c r="AB62" s="299"/>
      <c r="AC62" s="178">
        <f t="shared" si="35"/>
        <v>14305</v>
      </c>
      <c r="AD62" s="192">
        <f t="shared" si="36"/>
        <v>10832</v>
      </c>
      <c r="AE62" s="197">
        <f t="shared" si="37"/>
        <v>-0.20475754803293689</v>
      </c>
      <c r="AF62" s="149">
        <f t="shared" si="38"/>
        <v>-0.24278224397063963</v>
      </c>
    </row>
    <row r="63" spans="1:32" s="53" customFormat="1" ht="15" thickBot="1" x14ac:dyDescent="0.4">
      <c r="A63" s="206" t="s">
        <v>48</v>
      </c>
      <c r="B63" s="48">
        <v>11</v>
      </c>
      <c r="C63" s="203">
        <v>2</v>
      </c>
      <c r="D63" s="13" t="s">
        <v>47</v>
      </c>
      <c r="E63" s="47">
        <v>0</v>
      </c>
      <c r="F63" s="47">
        <v>2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293">
        <v>0</v>
      </c>
      <c r="R63" s="293">
        <v>0</v>
      </c>
      <c r="S63" s="293">
        <v>0</v>
      </c>
      <c r="T63" s="47"/>
      <c r="U63" s="47"/>
      <c r="V63" s="47"/>
      <c r="W63" s="47"/>
      <c r="X63" s="47"/>
      <c r="Y63" s="47"/>
      <c r="Z63" s="293"/>
      <c r="AA63" s="293"/>
      <c r="AB63" s="293"/>
      <c r="AC63" s="177">
        <f t="shared" si="35"/>
        <v>2</v>
      </c>
      <c r="AD63" s="191">
        <f t="shared" si="36"/>
        <v>0</v>
      </c>
      <c r="AE63" s="315" t="s">
        <v>47</v>
      </c>
      <c r="AF63" s="316" t="s">
        <v>47</v>
      </c>
    </row>
    <row r="64" spans="1:32" s="53" customFormat="1" ht="15" thickBot="1" x14ac:dyDescent="0.4">
      <c r="A64" s="57" t="s">
        <v>4</v>
      </c>
      <c r="B64" s="52">
        <v>570230</v>
      </c>
      <c r="C64" s="205">
        <v>722542</v>
      </c>
      <c r="D64" s="16">
        <f>(C64-B64)/B64*100</f>
        <v>26.710625537063994</v>
      </c>
      <c r="E64" s="51">
        <v>51147</v>
      </c>
      <c r="F64" s="51">
        <v>61615</v>
      </c>
      <c r="G64" s="51">
        <v>86110</v>
      </c>
      <c r="H64" s="51">
        <v>67036</v>
      </c>
      <c r="I64" s="51">
        <v>71479</v>
      </c>
      <c r="J64" s="51">
        <v>65653</v>
      </c>
      <c r="K64" s="51">
        <v>53667</v>
      </c>
      <c r="L64" s="51">
        <v>34115</v>
      </c>
      <c r="M64" s="51">
        <v>57717</v>
      </c>
      <c r="N64" s="51">
        <v>59604</v>
      </c>
      <c r="O64" s="51">
        <v>63522</v>
      </c>
      <c r="P64" s="356">
        <v>50877</v>
      </c>
      <c r="Q64" s="304">
        <f t="shared" ref="Q64:AA64" si="45">Q52+Q51+Q54+Q57+Q60+Q63+Q53</f>
        <v>57128</v>
      </c>
      <c r="R64" s="304">
        <f t="shared" si="45"/>
        <v>65838</v>
      </c>
      <c r="S64" s="304">
        <f t="shared" si="45"/>
        <v>84115</v>
      </c>
      <c r="T64" s="51">
        <f t="shared" si="45"/>
        <v>0</v>
      </c>
      <c r="U64" s="51">
        <f>U52+U51+U54+U57+U60+U63+U53</f>
        <v>0</v>
      </c>
      <c r="V64" s="51">
        <f>V52+V51+V54+V57+V60+V63+V53</f>
        <v>0</v>
      </c>
      <c r="W64" s="51">
        <f>W52+W51+W54+W57+W60+W63+W53</f>
        <v>0</v>
      </c>
      <c r="X64" s="51">
        <f>X52+X51+X54+X57+X60+X63+X53</f>
        <v>0</v>
      </c>
      <c r="Y64" s="51">
        <f>Y52+Y51+Y54+Y57+Y60+Y63+Y53</f>
        <v>0</v>
      </c>
      <c r="Z64" s="304">
        <f t="shared" si="45"/>
        <v>0</v>
      </c>
      <c r="AA64" s="304">
        <f t="shared" si="45"/>
        <v>0</v>
      </c>
      <c r="AB64" s="304">
        <f>AB52+AB51+AB54+AB57+AB60+AB63+AB53</f>
        <v>0</v>
      </c>
      <c r="AC64" s="179">
        <f t="shared" si="35"/>
        <v>198872</v>
      </c>
      <c r="AD64" s="188">
        <f t="shared" si="36"/>
        <v>207081</v>
      </c>
      <c r="AE64" s="198">
        <f t="shared" si="37"/>
        <v>-2.3168040877946772E-2</v>
      </c>
      <c r="AF64" s="150">
        <f t="shared" si="38"/>
        <v>4.1277806830524157E-2</v>
      </c>
    </row>
    <row r="65" spans="1:32" ht="15.6" thickBot="1" x14ac:dyDescent="0.4">
      <c r="A65" s="46"/>
      <c r="B65" s="209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307"/>
      <c r="R65" s="307"/>
      <c r="S65" s="307"/>
      <c r="T65" s="46"/>
      <c r="U65" s="46"/>
      <c r="V65" s="46"/>
      <c r="W65" s="46"/>
      <c r="X65" s="46"/>
      <c r="Y65" s="46"/>
      <c r="Z65" s="307"/>
      <c r="AA65" s="307"/>
      <c r="AB65" s="307"/>
      <c r="AC65" s="46"/>
      <c r="AD65" s="46"/>
      <c r="AE65" s="116"/>
      <c r="AF65" s="46"/>
    </row>
    <row r="66" spans="1:32" ht="15.6" thickBot="1" x14ac:dyDescent="0.4">
      <c r="A66" s="25" t="s">
        <v>40</v>
      </c>
      <c r="B66" s="15">
        <f t="shared" ref="B66" si="46">B54+B57+B60+B63+B53</f>
        <v>291581</v>
      </c>
      <c r="C66" s="15">
        <f t="shared" ref="C66:R66" si="47">C54+C57+C60+C63+C53</f>
        <v>370888</v>
      </c>
      <c r="D66" s="66">
        <f>(C66-B66)/B66*100</f>
        <v>27.198960151724567</v>
      </c>
      <c r="E66" s="26">
        <f t="shared" si="47"/>
        <v>25531</v>
      </c>
      <c r="F66" s="26">
        <f t="shared" si="47"/>
        <v>31557</v>
      </c>
      <c r="G66" s="26">
        <f t="shared" si="47"/>
        <v>38809</v>
      </c>
      <c r="H66" s="26">
        <f t="shared" si="47"/>
        <v>32226</v>
      </c>
      <c r="I66" s="26">
        <f t="shared" si="47"/>
        <v>32937</v>
      </c>
      <c r="J66" s="26">
        <f t="shared" si="47"/>
        <v>32597</v>
      </c>
      <c r="K66" s="26">
        <f t="shared" si="47"/>
        <v>28509</v>
      </c>
      <c r="L66" s="26">
        <f t="shared" si="47"/>
        <v>18158</v>
      </c>
      <c r="M66" s="26">
        <f t="shared" si="47"/>
        <v>31849</v>
      </c>
      <c r="N66" s="26">
        <f t="shared" si="47"/>
        <v>33380</v>
      </c>
      <c r="O66" s="26">
        <f t="shared" si="47"/>
        <v>37897</v>
      </c>
      <c r="P66" s="26">
        <f t="shared" si="47"/>
        <v>27438</v>
      </c>
      <c r="Q66" s="306">
        <f t="shared" si="47"/>
        <v>29307</v>
      </c>
      <c r="R66" s="306">
        <f t="shared" si="47"/>
        <v>34683</v>
      </c>
      <c r="S66" s="306">
        <f>S54+S57+S60+S63+S53</f>
        <v>43232</v>
      </c>
      <c r="T66" s="26">
        <f t="shared" ref="T66:AB66" si="48">T54+T57+T60+T63+T53</f>
        <v>0</v>
      </c>
      <c r="U66" s="26">
        <f t="shared" si="48"/>
        <v>0</v>
      </c>
      <c r="V66" s="26">
        <f t="shared" si="48"/>
        <v>0</v>
      </c>
      <c r="W66" s="26">
        <f t="shared" si="48"/>
        <v>0</v>
      </c>
      <c r="X66" s="26">
        <f t="shared" si="48"/>
        <v>0</v>
      </c>
      <c r="Y66" s="26">
        <f t="shared" si="48"/>
        <v>0</v>
      </c>
      <c r="Z66" s="306">
        <f t="shared" si="48"/>
        <v>0</v>
      </c>
      <c r="AA66" s="306">
        <f>AA54+AA57+AA60+AA63+AA53</f>
        <v>0</v>
      </c>
      <c r="AB66" s="306">
        <f t="shared" si="48"/>
        <v>0</v>
      </c>
      <c r="AC66" s="15">
        <f>SUM(E66:G66)</f>
        <v>95897</v>
      </c>
      <c r="AD66" s="193">
        <f>SUM(Q66:AB66)</f>
        <v>107222</v>
      </c>
      <c r="AE66" s="198">
        <f>S66/G66-1</f>
        <v>0.11396840938957453</v>
      </c>
      <c r="AF66" s="17">
        <f>(AD66-AC66)/AC66</f>
        <v>0.11809545658362618</v>
      </c>
    </row>
    <row r="67" spans="1:32" ht="15" thickBot="1" x14ac:dyDescent="0.35">
      <c r="A67" s="53"/>
      <c r="B67" s="53"/>
      <c r="C67" s="53"/>
      <c r="D67" s="6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337"/>
      <c r="R67" s="337"/>
      <c r="S67" s="337"/>
      <c r="T67" s="53"/>
      <c r="U67" s="53"/>
      <c r="V67" s="53"/>
      <c r="W67" s="53"/>
      <c r="X67" s="53"/>
      <c r="Y67" s="53"/>
      <c r="Z67" s="337"/>
      <c r="AA67" s="337"/>
      <c r="AB67" s="337"/>
      <c r="AC67" s="53"/>
      <c r="AD67" s="53"/>
      <c r="AE67" s="117"/>
      <c r="AF67" s="53"/>
    </row>
    <row r="68" spans="1:32" ht="29.4" thickBot="1" x14ac:dyDescent="0.35">
      <c r="A68" s="94" t="s">
        <v>46</v>
      </c>
      <c r="B68" s="60" t="str">
        <f>B7</f>
        <v>TOTALE 2022</v>
      </c>
      <c r="C68" s="95" t="str">
        <f>C7</f>
        <v>TOTALE 2023</v>
      </c>
      <c r="E68" s="96" t="str">
        <f t="shared" ref="E68:AD68" si="49">E7</f>
        <v>2023-01</v>
      </c>
      <c r="F68" s="30" t="str">
        <f t="shared" si="49"/>
        <v>2023-02</v>
      </c>
      <c r="G68" s="30" t="str">
        <f t="shared" si="49"/>
        <v>2023-03</v>
      </c>
      <c r="H68" s="30" t="str">
        <f t="shared" si="49"/>
        <v>2023-04</v>
      </c>
      <c r="I68" s="30" t="str">
        <f t="shared" si="49"/>
        <v>2023-05</v>
      </c>
      <c r="J68" s="30" t="str">
        <f t="shared" si="49"/>
        <v>2023-06</v>
      </c>
      <c r="K68" s="30" t="str">
        <f t="shared" si="49"/>
        <v>2023-07</v>
      </c>
      <c r="L68" s="30" t="str">
        <f t="shared" si="49"/>
        <v>2023-08</v>
      </c>
      <c r="M68" s="30" t="str">
        <f t="shared" si="49"/>
        <v>2023-09</v>
      </c>
      <c r="N68" s="30" t="str">
        <f t="shared" si="49"/>
        <v>2023-10</v>
      </c>
      <c r="O68" s="30" t="str">
        <f t="shared" si="49"/>
        <v>2023-11</v>
      </c>
      <c r="P68" s="30" t="str">
        <f t="shared" si="49"/>
        <v>2023-12</v>
      </c>
      <c r="Q68" s="30" t="str">
        <f t="shared" si="49"/>
        <v>2024-01</v>
      </c>
      <c r="R68" s="30" t="str">
        <f t="shared" si="49"/>
        <v>2024-02</v>
      </c>
      <c r="S68" s="30" t="str">
        <f t="shared" si="49"/>
        <v>2024-03</v>
      </c>
      <c r="T68" s="30" t="str">
        <f t="shared" si="49"/>
        <v>2024-04</v>
      </c>
      <c r="U68" s="30" t="str">
        <f t="shared" si="49"/>
        <v>2024-05</v>
      </c>
      <c r="V68" s="30" t="str">
        <f t="shared" si="49"/>
        <v>2024-06</v>
      </c>
      <c r="W68" s="30" t="str">
        <f t="shared" si="49"/>
        <v>2024-07</v>
      </c>
      <c r="X68" s="30" t="str">
        <f t="shared" si="49"/>
        <v>2024-08</v>
      </c>
      <c r="Y68" s="30" t="str">
        <f t="shared" si="49"/>
        <v>2024-09</v>
      </c>
      <c r="Z68" s="312" t="str">
        <f t="shared" si="49"/>
        <v>2024-10</v>
      </c>
      <c r="AA68" s="312" t="str">
        <f t="shared" si="49"/>
        <v>2024-11</v>
      </c>
      <c r="AB68" s="312" t="str">
        <f t="shared" si="49"/>
        <v>2024-12</v>
      </c>
      <c r="AC68" s="181" t="str">
        <f t="shared" si="49"/>
        <v>Gen-Mar 2023</v>
      </c>
      <c r="AD68" s="187" t="str">
        <f t="shared" si="49"/>
        <v>Gen-Mar 2024</v>
      </c>
      <c r="AE68" s="7"/>
    </row>
    <row r="69" spans="1:32" ht="15" x14ac:dyDescent="0.35">
      <c r="A69" s="59" t="s">
        <v>3</v>
      </c>
      <c r="B69" s="119">
        <f t="shared" ref="B69:C80" si="50">B51/B$64*100</f>
        <v>20.649913192922153</v>
      </c>
      <c r="C69" s="135">
        <f t="shared" si="50"/>
        <v>21.805652820182079</v>
      </c>
      <c r="E69" s="141">
        <f t="shared" ref="E69:AD69" si="51">E51/E$64*100</f>
        <v>19.201517195534439</v>
      </c>
      <c r="F69" s="126">
        <f t="shared" si="51"/>
        <v>20.658930455246288</v>
      </c>
      <c r="G69" s="126">
        <f t="shared" si="51"/>
        <v>25.170131227499709</v>
      </c>
      <c r="H69" s="126">
        <f t="shared" si="51"/>
        <v>23.766334506832148</v>
      </c>
      <c r="I69" s="126">
        <f t="shared" si="51"/>
        <v>22.908826368583778</v>
      </c>
      <c r="J69" s="126">
        <f t="shared" si="51"/>
        <v>21.700455424733068</v>
      </c>
      <c r="K69" s="126">
        <f t="shared" si="51"/>
        <v>20.086831758808952</v>
      </c>
      <c r="L69" s="126">
        <f t="shared" si="51"/>
        <v>21.011285358346768</v>
      </c>
      <c r="M69" s="126">
        <f t="shared" si="51"/>
        <v>20.910650241696555</v>
      </c>
      <c r="N69" s="126">
        <f t="shared" si="51"/>
        <v>20.040601301926046</v>
      </c>
      <c r="O69" s="126">
        <f t="shared" si="51"/>
        <v>19.393281067976449</v>
      </c>
      <c r="P69" s="127">
        <f t="shared" si="51"/>
        <v>24.561196611435424</v>
      </c>
      <c r="Q69" s="321">
        <f t="shared" si="51"/>
        <v>22.801428371376559</v>
      </c>
      <c r="R69" s="321">
        <f t="shared" si="51"/>
        <v>25.208845955223424</v>
      </c>
      <c r="S69" s="348">
        <f t="shared" si="51"/>
        <v>27.008262497770907</v>
      </c>
      <c r="T69" s="126" t="e">
        <f t="shared" si="51"/>
        <v>#DIV/0!</v>
      </c>
      <c r="U69" s="126" t="e">
        <f t="shared" si="51"/>
        <v>#DIV/0!</v>
      </c>
      <c r="V69" s="126" t="e">
        <f t="shared" si="51"/>
        <v>#DIV/0!</v>
      </c>
      <c r="W69" s="126" t="e">
        <f t="shared" si="51"/>
        <v>#DIV/0!</v>
      </c>
      <c r="X69" s="126" t="e">
        <f t="shared" si="51"/>
        <v>#DIV/0!</v>
      </c>
      <c r="Y69" s="126" t="e">
        <f t="shared" si="51"/>
        <v>#DIV/0!</v>
      </c>
      <c r="Z69" s="321" t="e">
        <f t="shared" si="51"/>
        <v>#DIV/0!</v>
      </c>
      <c r="AA69" s="321" t="e">
        <f t="shared" si="51"/>
        <v>#DIV/0!</v>
      </c>
      <c r="AB69" s="321" t="e">
        <f t="shared" si="51"/>
        <v>#DIV/0!</v>
      </c>
      <c r="AC69" s="183">
        <f>AC51/AC$64*100</f>
        <v>22.237419043404802</v>
      </c>
      <c r="AD69" s="142">
        <f t="shared" si="51"/>
        <v>25.275616787633826</v>
      </c>
      <c r="AE69" s="7"/>
    </row>
    <row r="70" spans="1:32" ht="15" x14ac:dyDescent="0.35">
      <c r="A70" s="58" t="s">
        <v>2</v>
      </c>
      <c r="B70" s="118">
        <f t="shared" si="50"/>
        <v>28.216158392227698</v>
      </c>
      <c r="C70" s="134">
        <f t="shared" si="50"/>
        <v>26.863351888194735</v>
      </c>
      <c r="E70" s="139">
        <f t="shared" ref="E70:AD70" si="52">E52/E$64*100</f>
        <v>30.881576632060533</v>
      </c>
      <c r="F70" s="124">
        <f t="shared" si="52"/>
        <v>28.124644972815062</v>
      </c>
      <c r="G70" s="124">
        <f t="shared" si="52"/>
        <v>29.760771106723961</v>
      </c>
      <c r="H70" s="124">
        <f t="shared" si="52"/>
        <v>28.16098812578316</v>
      </c>
      <c r="I70" s="124">
        <f t="shared" si="52"/>
        <v>31.011905594650173</v>
      </c>
      <c r="J70" s="124">
        <f t="shared" si="52"/>
        <v>28.649109713189041</v>
      </c>
      <c r="K70" s="124">
        <f t="shared" si="52"/>
        <v>26.791137943242589</v>
      </c>
      <c r="L70" s="124">
        <f t="shared" si="52"/>
        <v>25.762860911622454</v>
      </c>
      <c r="M70" s="124">
        <f t="shared" si="52"/>
        <v>23.908034028102641</v>
      </c>
      <c r="N70" s="124">
        <f t="shared" si="52"/>
        <v>23.956445876115698</v>
      </c>
      <c r="O70" s="124">
        <f t="shared" si="52"/>
        <v>20.947073454866029</v>
      </c>
      <c r="P70" s="125">
        <f t="shared" si="52"/>
        <v>21.508736757277354</v>
      </c>
      <c r="Q70" s="322">
        <f t="shared" si="52"/>
        <v>25.897983475703683</v>
      </c>
      <c r="R70" s="322">
        <f t="shared" si="52"/>
        <v>22.111850299219295</v>
      </c>
      <c r="S70" s="349">
        <f t="shared" si="52"/>
        <v>21.595434821375498</v>
      </c>
      <c r="T70" s="124" t="e">
        <f t="shared" si="52"/>
        <v>#DIV/0!</v>
      </c>
      <c r="U70" s="124" t="e">
        <f t="shared" si="52"/>
        <v>#DIV/0!</v>
      </c>
      <c r="V70" s="124" t="e">
        <f t="shared" si="52"/>
        <v>#DIV/0!</v>
      </c>
      <c r="W70" s="124" t="e">
        <f t="shared" si="52"/>
        <v>#DIV/0!</v>
      </c>
      <c r="X70" s="124" t="e">
        <f t="shared" si="52"/>
        <v>#DIV/0!</v>
      </c>
      <c r="Y70" s="124" t="e">
        <f t="shared" si="52"/>
        <v>#DIV/0!</v>
      </c>
      <c r="Z70" s="322" t="e">
        <f t="shared" si="52"/>
        <v>#DIV/0!</v>
      </c>
      <c r="AA70" s="322" t="e">
        <f t="shared" si="52"/>
        <v>#DIV/0!</v>
      </c>
      <c r="AB70" s="322" t="e">
        <f t="shared" si="52"/>
        <v>#DIV/0!</v>
      </c>
      <c r="AC70" s="182">
        <f t="shared" si="52"/>
        <v>29.542117542942194</v>
      </c>
      <c r="AD70" s="140">
        <f t="shared" si="52"/>
        <v>22.946576460418868</v>
      </c>
      <c r="AE70" s="7"/>
    </row>
    <row r="71" spans="1:32" ht="15" x14ac:dyDescent="0.35">
      <c r="A71" s="59" t="s">
        <v>90</v>
      </c>
      <c r="B71" s="119">
        <f t="shared" si="50"/>
        <v>0</v>
      </c>
      <c r="C71" s="135">
        <f t="shared" si="50"/>
        <v>1.6608031090234203E-3</v>
      </c>
      <c r="E71" s="141">
        <f t="shared" ref="E71:AD72" si="53">E53/E$64*100</f>
        <v>0</v>
      </c>
      <c r="F71" s="126">
        <f t="shared" si="53"/>
        <v>0</v>
      </c>
      <c r="G71" s="126">
        <f t="shared" si="53"/>
        <v>0</v>
      </c>
      <c r="H71" s="126">
        <f t="shared" si="53"/>
        <v>0</v>
      </c>
      <c r="I71" s="126">
        <f t="shared" si="53"/>
        <v>1.3990122973180934E-3</v>
      </c>
      <c r="J71" s="126">
        <f t="shared" si="53"/>
        <v>3.0463192847242316E-3</v>
      </c>
      <c r="K71" s="126">
        <f t="shared" si="53"/>
        <v>3.7266849274228109E-3</v>
      </c>
      <c r="L71" s="126">
        <f t="shared" si="53"/>
        <v>5.8625238165030047E-3</v>
      </c>
      <c r="M71" s="126">
        <f t="shared" si="53"/>
        <v>0</v>
      </c>
      <c r="N71" s="126">
        <f t="shared" si="53"/>
        <v>6.7109589960405343E-3</v>
      </c>
      <c r="O71" s="126">
        <f t="shared" si="53"/>
        <v>0</v>
      </c>
      <c r="P71" s="127">
        <f t="shared" si="53"/>
        <v>1.9655246968178154E-3</v>
      </c>
      <c r="Q71" s="321">
        <f t="shared" si="53"/>
        <v>0</v>
      </c>
      <c r="R71" s="321">
        <f t="shared" si="53"/>
        <v>0</v>
      </c>
      <c r="S71" s="348">
        <f t="shared" si="53"/>
        <v>0</v>
      </c>
      <c r="T71" s="126" t="e">
        <f t="shared" si="53"/>
        <v>#DIV/0!</v>
      </c>
      <c r="U71" s="126" t="e">
        <f t="shared" si="53"/>
        <v>#DIV/0!</v>
      </c>
      <c r="V71" s="126" t="e">
        <f t="shared" si="53"/>
        <v>#DIV/0!</v>
      </c>
      <c r="W71" s="126" t="e">
        <f t="shared" si="53"/>
        <v>#DIV/0!</v>
      </c>
      <c r="X71" s="126" t="e">
        <f t="shared" si="53"/>
        <v>#DIV/0!</v>
      </c>
      <c r="Y71" s="126" t="e">
        <f t="shared" si="53"/>
        <v>#DIV/0!</v>
      </c>
      <c r="Z71" s="321" t="e">
        <f t="shared" si="53"/>
        <v>#DIV/0!</v>
      </c>
      <c r="AA71" s="321" t="e">
        <f t="shared" si="53"/>
        <v>#DIV/0!</v>
      </c>
      <c r="AB71" s="321" t="e">
        <f t="shared" si="53"/>
        <v>#DIV/0!</v>
      </c>
      <c r="AC71" s="183">
        <f t="shared" si="53"/>
        <v>0</v>
      </c>
      <c r="AD71" s="142">
        <f t="shared" si="53"/>
        <v>0</v>
      </c>
      <c r="AE71" s="7"/>
    </row>
    <row r="72" spans="1:32" ht="15" x14ac:dyDescent="0.35">
      <c r="A72" s="59" t="s">
        <v>51</v>
      </c>
      <c r="B72" s="119">
        <f t="shared" si="50"/>
        <v>4.3870017361415572</v>
      </c>
      <c r="C72" s="135">
        <f t="shared" si="50"/>
        <v>2.7322979148616966</v>
      </c>
      <c r="E72" s="141">
        <f t="shared" si="53"/>
        <v>2.5612450388097052</v>
      </c>
      <c r="F72" s="126">
        <f t="shared" si="53"/>
        <v>4.0217479509859615</v>
      </c>
      <c r="G72" s="126">
        <f t="shared" si="53"/>
        <v>2.9021019626059692</v>
      </c>
      <c r="H72" s="126">
        <f t="shared" si="53"/>
        <v>2.3823020466614953</v>
      </c>
      <c r="I72" s="126">
        <f t="shared" si="53"/>
        <v>1.9222428965150604</v>
      </c>
      <c r="J72" s="126">
        <f t="shared" si="53"/>
        <v>1.8369305286887117</v>
      </c>
      <c r="K72" s="126">
        <f t="shared" si="53"/>
        <v>3.7919019136527101</v>
      </c>
      <c r="L72" s="126">
        <f t="shared" si="53"/>
        <v>4.9509013630367873</v>
      </c>
      <c r="M72" s="126">
        <f t="shared" si="53"/>
        <v>1.6892769894485162</v>
      </c>
      <c r="N72" s="126">
        <f t="shared" si="53"/>
        <v>1.9579222870948259</v>
      </c>
      <c r="O72" s="126">
        <f t="shared" si="53"/>
        <v>3.4444759295991938</v>
      </c>
      <c r="P72" s="127">
        <f t="shared" si="53"/>
        <v>2.4058022289050065</v>
      </c>
      <c r="Q72" s="321">
        <f t="shared" si="53"/>
        <v>1.6664332726508893</v>
      </c>
      <c r="R72" s="321">
        <f t="shared" si="53"/>
        <v>3.0742124608888486</v>
      </c>
      <c r="S72" s="348">
        <f t="shared" si="53"/>
        <v>1.5835463353741901</v>
      </c>
      <c r="T72" s="126" t="e">
        <f t="shared" si="53"/>
        <v>#DIV/0!</v>
      </c>
      <c r="U72" s="126" t="e">
        <f t="shared" si="53"/>
        <v>#DIV/0!</v>
      </c>
      <c r="V72" s="126" t="e">
        <f t="shared" si="53"/>
        <v>#DIV/0!</v>
      </c>
      <c r="W72" s="126" t="e">
        <f t="shared" si="53"/>
        <v>#DIV/0!</v>
      </c>
      <c r="X72" s="126" t="e">
        <f t="shared" si="53"/>
        <v>#DIV/0!</v>
      </c>
      <c r="Y72" s="126" t="e">
        <f t="shared" si="53"/>
        <v>#DIV/0!</v>
      </c>
      <c r="Z72" s="321" t="e">
        <f t="shared" si="53"/>
        <v>#DIV/0!</v>
      </c>
      <c r="AA72" s="321" t="e">
        <f t="shared" si="53"/>
        <v>#DIV/0!</v>
      </c>
      <c r="AB72" s="321" t="e">
        <f t="shared" si="53"/>
        <v>#DIV/0!</v>
      </c>
      <c r="AC72" s="183">
        <f t="shared" si="53"/>
        <v>3.1613299006396076</v>
      </c>
      <c r="AD72" s="142">
        <f t="shared" si="53"/>
        <v>2.0803453721007723</v>
      </c>
      <c r="AE72" s="7"/>
    </row>
    <row r="73" spans="1:32" ht="15" x14ac:dyDescent="0.35">
      <c r="A73" s="64" t="s">
        <v>49</v>
      </c>
      <c r="B73" s="119">
        <f t="shared" si="50"/>
        <v>3.5580379846728514</v>
      </c>
      <c r="C73" s="135">
        <f t="shared" si="50"/>
        <v>2.6222697088888953</v>
      </c>
      <c r="E73" s="141">
        <f t="shared" ref="E73:AD73" si="54">E55/E$64*100</f>
        <v>2.1995424951610065</v>
      </c>
      <c r="F73" s="126">
        <f t="shared" si="54"/>
        <v>3.7880386269577215</v>
      </c>
      <c r="G73" s="126">
        <f t="shared" si="54"/>
        <v>2.7882940425037743</v>
      </c>
      <c r="H73" s="126">
        <f t="shared" si="54"/>
        <v>2.32710782266245</v>
      </c>
      <c r="I73" s="126">
        <f t="shared" si="54"/>
        <v>1.8536912939464738</v>
      </c>
      <c r="J73" s="126">
        <f t="shared" si="54"/>
        <v>1.7729578237095029</v>
      </c>
      <c r="K73" s="126">
        <f t="shared" si="54"/>
        <v>3.7397283246687909</v>
      </c>
      <c r="L73" s="126">
        <f t="shared" si="54"/>
        <v>4.9010699105965116</v>
      </c>
      <c r="M73" s="126">
        <f t="shared" si="54"/>
        <v>1.6217059098705755</v>
      </c>
      <c r="N73" s="126">
        <f t="shared" si="54"/>
        <v>1.9042346151265015</v>
      </c>
      <c r="O73" s="126">
        <f t="shared" si="54"/>
        <v>3.3610402695129244</v>
      </c>
      <c r="P73" s="127">
        <f t="shared" si="54"/>
        <v>2.2662499754309411</v>
      </c>
      <c r="Q73" s="321">
        <f t="shared" si="54"/>
        <v>1.5561546001960509</v>
      </c>
      <c r="R73" s="321">
        <f t="shared" si="54"/>
        <v>2.8858713812691761</v>
      </c>
      <c r="S73" s="348">
        <f t="shared" si="54"/>
        <v>1.4872495987635974</v>
      </c>
      <c r="T73" s="126" t="e">
        <f t="shared" si="54"/>
        <v>#DIV/0!</v>
      </c>
      <c r="U73" s="126" t="e">
        <f t="shared" si="54"/>
        <v>#DIV/0!</v>
      </c>
      <c r="V73" s="126" t="e">
        <f t="shared" si="54"/>
        <v>#DIV/0!</v>
      </c>
      <c r="W73" s="126" t="e">
        <f t="shared" si="54"/>
        <v>#DIV/0!</v>
      </c>
      <c r="X73" s="126" t="e">
        <f t="shared" si="54"/>
        <v>#DIV/0!</v>
      </c>
      <c r="Y73" s="126" t="e">
        <f t="shared" si="54"/>
        <v>#DIV/0!</v>
      </c>
      <c r="Z73" s="321" t="e">
        <f t="shared" si="54"/>
        <v>#DIV/0!</v>
      </c>
      <c r="AA73" s="321" t="e">
        <f t="shared" si="54"/>
        <v>#DIV/0!</v>
      </c>
      <c r="AB73" s="321" t="e">
        <f t="shared" si="54"/>
        <v>#DIV/0!</v>
      </c>
      <c r="AC73" s="183">
        <f t="shared" si="54"/>
        <v>2.9466189307695401</v>
      </c>
      <c r="AD73" s="142">
        <f t="shared" si="54"/>
        <v>1.9509274148763043</v>
      </c>
      <c r="AE73" s="7"/>
    </row>
    <row r="74" spans="1:32" ht="15" x14ac:dyDescent="0.35">
      <c r="A74" s="65" t="s">
        <v>50</v>
      </c>
      <c r="B74" s="119">
        <f t="shared" si="50"/>
        <v>0.8289637514687056</v>
      </c>
      <c r="C74" s="135">
        <f t="shared" si="50"/>
        <v>0.11002820597280159</v>
      </c>
      <c r="E74" s="141">
        <f t="shared" ref="E74:AD74" si="55">E56/E$64*100</f>
        <v>0.3617025436486988</v>
      </c>
      <c r="F74" s="126">
        <f t="shared" si="55"/>
        <v>0.23370932402823988</v>
      </c>
      <c r="G74" s="126">
        <f t="shared" si="55"/>
        <v>0.11380792010219486</v>
      </c>
      <c r="H74" s="126">
        <f t="shared" si="55"/>
        <v>5.5194223999045292E-2</v>
      </c>
      <c r="I74" s="126">
        <f t="shared" si="55"/>
        <v>6.8551602568586584E-2</v>
      </c>
      <c r="J74" s="126">
        <f t="shared" si="55"/>
        <v>6.3972704979208872E-2</v>
      </c>
      <c r="K74" s="126">
        <f t="shared" si="55"/>
        <v>5.2173588983919363E-2</v>
      </c>
      <c r="L74" s="126">
        <f t="shared" si="55"/>
        <v>4.9831452440275543E-2</v>
      </c>
      <c r="M74" s="126">
        <f t="shared" si="55"/>
        <v>6.7571079577940646E-2</v>
      </c>
      <c r="N74" s="126">
        <f t="shared" si="55"/>
        <v>5.3687671968324274E-2</v>
      </c>
      <c r="O74" s="126">
        <f t="shared" si="55"/>
        <v>8.343566008626932E-2</v>
      </c>
      <c r="P74" s="127">
        <f t="shared" si="55"/>
        <v>0.13955225347406491</v>
      </c>
      <c r="Q74" s="321">
        <f t="shared" si="55"/>
        <v>0.11027867245483826</v>
      </c>
      <c r="R74" s="321">
        <f t="shared" si="55"/>
        <v>0.18834107961967253</v>
      </c>
      <c r="S74" s="348">
        <f t="shared" si="55"/>
        <v>9.629673661059264E-2</v>
      </c>
      <c r="T74" s="126" t="e">
        <f t="shared" si="55"/>
        <v>#DIV/0!</v>
      </c>
      <c r="U74" s="126" t="e">
        <f t="shared" si="55"/>
        <v>#DIV/0!</v>
      </c>
      <c r="V74" s="126" t="e">
        <f t="shared" si="55"/>
        <v>#DIV/0!</v>
      </c>
      <c r="W74" s="126" t="e">
        <f t="shared" si="55"/>
        <v>#DIV/0!</v>
      </c>
      <c r="X74" s="126" t="e">
        <f t="shared" si="55"/>
        <v>#DIV/0!</v>
      </c>
      <c r="Y74" s="126" t="e">
        <f t="shared" si="55"/>
        <v>#DIV/0!</v>
      </c>
      <c r="Z74" s="321" t="e">
        <f t="shared" si="55"/>
        <v>#DIV/0!</v>
      </c>
      <c r="AA74" s="321" t="e">
        <f t="shared" si="55"/>
        <v>#DIV/0!</v>
      </c>
      <c r="AB74" s="321" t="e">
        <f t="shared" si="55"/>
        <v>#DIV/0!</v>
      </c>
      <c r="AC74" s="183">
        <f t="shared" si="55"/>
        <v>0.21471096987006719</v>
      </c>
      <c r="AD74" s="142">
        <f t="shared" si="55"/>
        <v>0.12941795722446772</v>
      </c>
      <c r="AE74" s="7"/>
    </row>
    <row r="75" spans="1:32" ht="15" x14ac:dyDescent="0.35">
      <c r="A75" s="59" t="s">
        <v>52</v>
      </c>
      <c r="B75" s="120">
        <f t="shared" si="50"/>
        <v>32.589656805148799</v>
      </c>
      <c r="C75" s="136">
        <f t="shared" si="50"/>
        <v>35.822969460598827</v>
      </c>
      <c r="E75" s="141">
        <f t="shared" ref="E75:AD75" si="56">E57/E$64*100</f>
        <v>34.481005728586233</v>
      </c>
      <c r="F75" s="126">
        <f t="shared" si="56"/>
        <v>36.119451432281103</v>
      </c>
      <c r="G75" s="126">
        <f t="shared" si="56"/>
        <v>30.588781790732781</v>
      </c>
      <c r="H75" s="126">
        <f t="shared" si="56"/>
        <v>35.102034727609045</v>
      </c>
      <c r="I75" s="126">
        <f t="shared" si="56"/>
        <v>31.63446606695673</v>
      </c>
      <c r="J75" s="126">
        <f t="shared" si="56"/>
        <v>33.061703197112088</v>
      </c>
      <c r="K75" s="126">
        <f t="shared" si="56"/>
        <v>37.378649822050797</v>
      </c>
      <c r="L75" s="126">
        <f t="shared" si="56"/>
        <v>34.591821779275975</v>
      </c>
      <c r="M75" s="126">
        <f t="shared" si="56"/>
        <v>41.123065994421054</v>
      </c>
      <c r="N75" s="126">
        <f t="shared" si="56"/>
        <v>40.847929669149721</v>
      </c>
      <c r="O75" s="126">
        <f t="shared" si="56"/>
        <v>41.829602342495512</v>
      </c>
      <c r="P75" s="127">
        <f t="shared" si="56"/>
        <v>35.85510151935059</v>
      </c>
      <c r="Q75" s="321">
        <f t="shared" si="56"/>
        <v>40.768099705923539</v>
      </c>
      <c r="R75" s="321">
        <f t="shared" si="56"/>
        <v>39.044320908897596</v>
      </c>
      <c r="S75" s="348">
        <f t="shared" si="56"/>
        <v>40.024965820602745</v>
      </c>
      <c r="T75" s="126" t="e">
        <f t="shared" si="56"/>
        <v>#DIV/0!</v>
      </c>
      <c r="U75" s="126" t="e">
        <f t="shared" si="56"/>
        <v>#DIV/0!</v>
      </c>
      <c r="V75" s="126" t="e">
        <f t="shared" si="56"/>
        <v>#DIV/0!</v>
      </c>
      <c r="W75" s="126" t="e">
        <f t="shared" si="56"/>
        <v>#DIV/0!</v>
      </c>
      <c r="X75" s="126" t="e">
        <f t="shared" si="56"/>
        <v>#DIV/0!</v>
      </c>
      <c r="Y75" s="126" t="e">
        <f t="shared" si="56"/>
        <v>#DIV/0!</v>
      </c>
      <c r="Z75" s="321" t="e">
        <f t="shared" si="56"/>
        <v>#DIV/0!</v>
      </c>
      <c r="AA75" s="321" t="e">
        <f t="shared" si="56"/>
        <v>#DIV/0!</v>
      </c>
      <c r="AB75" s="321" t="e">
        <f t="shared" si="56"/>
        <v>#DIV/0!</v>
      </c>
      <c r="AC75" s="183">
        <f t="shared" si="56"/>
        <v>33.303330785630955</v>
      </c>
      <c r="AD75" s="142">
        <f t="shared" si="56"/>
        <v>39.918196261366326</v>
      </c>
      <c r="AE75" s="7"/>
    </row>
    <row r="76" spans="1:32" ht="15" x14ac:dyDescent="0.35">
      <c r="A76" s="64" t="s">
        <v>53</v>
      </c>
      <c r="B76" s="120">
        <f t="shared" si="50"/>
        <v>25.02306087017519</v>
      </c>
      <c r="C76" s="136">
        <f t="shared" si="50"/>
        <v>27.470375424542791</v>
      </c>
      <c r="E76" s="143">
        <f t="shared" ref="E76:AD76" si="57">E58/E$64*100</f>
        <v>25.354370735331493</v>
      </c>
      <c r="F76" s="128">
        <f t="shared" si="57"/>
        <v>28.225269820660554</v>
      </c>
      <c r="G76" s="128">
        <f t="shared" si="57"/>
        <v>23.416560213680178</v>
      </c>
      <c r="H76" s="128">
        <f t="shared" si="57"/>
        <v>27.23163673250194</v>
      </c>
      <c r="I76" s="128">
        <f t="shared" si="57"/>
        <v>23.841967570894948</v>
      </c>
      <c r="J76" s="128">
        <f t="shared" si="57"/>
        <v>24.535055519168964</v>
      </c>
      <c r="K76" s="128">
        <f t="shared" si="57"/>
        <v>28.538953174203886</v>
      </c>
      <c r="L76" s="128">
        <f t="shared" si="57"/>
        <v>26.26996922174996</v>
      </c>
      <c r="M76" s="128">
        <f t="shared" si="57"/>
        <v>31.524507510785384</v>
      </c>
      <c r="N76" s="128">
        <f t="shared" si="57"/>
        <v>31.512985705657336</v>
      </c>
      <c r="O76" s="128">
        <f t="shared" si="57"/>
        <v>33.223135291709958</v>
      </c>
      <c r="P76" s="129">
        <f t="shared" si="57"/>
        <v>27.904554120722523</v>
      </c>
      <c r="Q76" s="323">
        <f t="shared" si="57"/>
        <v>30.505181347150256</v>
      </c>
      <c r="R76" s="323">
        <f t="shared" si="57"/>
        <v>31.179561955101914</v>
      </c>
      <c r="S76" s="350">
        <f t="shared" si="57"/>
        <v>32.223741306544611</v>
      </c>
      <c r="T76" s="128" t="e">
        <f t="shared" si="57"/>
        <v>#DIV/0!</v>
      </c>
      <c r="U76" s="128" t="e">
        <f t="shared" si="57"/>
        <v>#DIV/0!</v>
      </c>
      <c r="V76" s="128" t="e">
        <f t="shared" si="57"/>
        <v>#DIV/0!</v>
      </c>
      <c r="W76" s="128" t="e">
        <f t="shared" si="57"/>
        <v>#DIV/0!</v>
      </c>
      <c r="X76" s="128" t="e">
        <f t="shared" si="57"/>
        <v>#DIV/0!</v>
      </c>
      <c r="Y76" s="128" t="e">
        <f t="shared" si="57"/>
        <v>#DIV/0!</v>
      </c>
      <c r="Z76" s="323" t="e">
        <f t="shared" si="57"/>
        <v>#DIV/0!</v>
      </c>
      <c r="AA76" s="323" t="e">
        <f t="shared" si="57"/>
        <v>#DIV/0!</v>
      </c>
      <c r="AB76" s="323" t="e">
        <f t="shared" si="57"/>
        <v>#DIV/0!</v>
      </c>
      <c r="AC76" s="184">
        <f t="shared" si="57"/>
        <v>25.404782975984553</v>
      </c>
      <c r="AD76" s="144">
        <f t="shared" si="57"/>
        <v>31.417657824715935</v>
      </c>
      <c r="AE76" s="7"/>
    </row>
    <row r="77" spans="1:32" s="46" customFormat="1" ht="15" x14ac:dyDescent="0.35">
      <c r="A77" s="65" t="s">
        <v>44</v>
      </c>
      <c r="B77" s="120">
        <f t="shared" si="50"/>
        <v>7.5665959349736074</v>
      </c>
      <c r="C77" s="136">
        <f t="shared" si="50"/>
        <v>8.3525940360560345</v>
      </c>
      <c r="D77" s="7"/>
      <c r="E77" s="143">
        <f t="shared" ref="E77:AD77" si="58">E59/E$64*100</f>
        <v>9.1266349932547364</v>
      </c>
      <c r="F77" s="128">
        <f t="shared" si="58"/>
        <v>7.8941816116205477</v>
      </c>
      <c r="G77" s="128">
        <f t="shared" si="58"/>
        <v>7.172221577052607</v>
      </c>
      <c r="H77" s="128">
        <f t="shared" si="58"/>
        <v>7.8703979951071066</v>
      </c>
      <c r="I77" s="128">
        <f t="shared" si="58"/>
        <v>7.7924984960617811</v>
      </c>
      <c r="J77" s="128">
        <f t="shared" si="58"/>
        <v>8.5266476779431244</v>
      </c>
      <c r="K77" s="128">
        <f t="shared" si="58"/>
        <v>8.8396966478469086</v>
      </c>
      <c r="L77" s="128">
        <f t="shared" si="58"/>
        <v>8.3218525575260145</v>
      </c>
      <c r="M77" s="128">
        <f t="shared" si="58"/>
        <v>9.5985584836356708</v>
      </c>
      <c r="N77" s="128">
        <f t="shared" si="58"/>
        <v>9.3349439634923836</v>
      </c>
      <c r="O77" s="128">
        <f t="shared" si="58"/>
        <v>8.6064670507855539</v>
      </c>
      <c r="P77" s="129">
        <f t="shared" si="58"/>
        <v>7.9505473986280633</v>
      </c>
      <c r="Q77" s="323">
        <f t="shared" si="58"/>
        <v>10.26291835877328</v>
      </c>
      <c r="R77" s="323">
        <f t="shared" si="58"/>
        <v>7.8647589537956808</v>
      </c>
      <c r="S77" s="350">
        <f t="shared" si="58"/>
        <v>7.8012245140581342</v>
      </c>
      <c r="T77" s="128" t="e">
        <f t="shared" si="58"/>
        <v>#DIV/0!</v>
      </c>
      <c r="U77" s="128" t="e">
        <f t="shared" si="58"/>
        <v>#DIV/0!</v>
      </c>
      <c r="V77" s="128" t="e">
        <f t="shared" si="58"/>
        <v>#DIV/0!</v>
      </c>
      <c r="W77" s="128" t="e">
        <f t="shared" si="58"/>
        <v>#DIV/0!</v>
      </c>
      <c r="X77" s="128" t="e">
        <f t="shared" si="58"/>
        <v>#DIV/0!</v>
      </c>
      <c r="Y77" s="128" t="e">
        <f t="shared" si="58"/>
        <v>#DIV/0!</v>
      </c>
      <c r="Z77" s="323" t="e">
        <f t="shared" si="58"/>
        <v>#DIV/0!</v>
      </c>
      <c r="AA77" s="323" t="e">
        <f t="shared" si="58"/>
        <v>#DIV/0!</v>
      </c>
      <c r="AB77" s="323" t="e">
        <f t="shared" si="58"/>
        <v>#DIV/0!</v>
      </c>
      <c r="AC77" s="184">
        <f t="shared" si="58"/>
        <v>7.8985478096464057</v>
      </c>
      <c r="AD77" s="144">
        <f t="shared" si="58"/>
        <v>8.5005384366503929</v>
      </c>
      <c r="AE77" s="7"/>
      <c r="AF77" s="7"/>
    </row>
    <row r="78" spans="1:32" ht="15" x14ac:dyDescent="0.35">
      <c r="A78" s="59" t="s">
        <v>54</v>
      </c>
      <c r="B78" s="120">
        <f t="shared" si="50"/>
        <v>14.155340827385441</v>
      </c>
      <c r="C78" s="136">
        <f t="shared" si="50"/>
        <v>12.773790312535466</v>
      </c>
      <c r="E78" s="143">
        <f t="shared" ref="E78:AD78" si="59">E60/E$64*100</f>
        <v>12.874655405009092</v>
      </c>
      <c r="F78" s="128">
        <f t="shared" si="59"/>
        <v>11.071979225837863</v>
      </c>
      <c r="G78" s="128">
        <f t="shared" si="59"/>
        <v>11.57821391243758</v>
      </c>
      <c r="H78" s="128">
        <f t="shared" si="59"/>
        <v>10.588340593114147</v>
      </c>
      <c r="I78" s="128">
        <f t="shared" si="59"/>
        <v>12.521160060996936</v>
      </c>
      <c r="J78" s="128">
        <f t="shared" si="59"/>
        <v>14.748754816992369</v>
      </c>
      <c r="K78" s="128">
        <f t="shared" si="59"/>
        <v>11.947751877317533</v>
      </c>
      <c r="L78" s="128">
        <f t="shared" si="59"/>
        <v>13.67726806390151</v>
      </c>
      <c r="M78" s="128">
        <f t="shared" si="59"/>
        <v>12.368972746331238</v>
      </c>
      <c r="N78" s="128">
        <f t="shared" si="59"/>
        <v>13.19038990671767</v>
      </c>
      <c r="O78" s="128">
        <f t="shared" si="59"/>
        <v>14.385567205062813</v>
      </c>
      <c r="P78" s="129">
        <f t="shared" si="59"/>
        <v>15.667197358334809</v>
      </c>
      <c r="Q78" s="323">
        <f t="shared" si="59"/>
        <v>8.8660551743453304</v>
      </c>
      <c r="R78" s="323">
        <f t="shared" si="59"/>
        <v>10.560770375770831</v>
      </c>
      <c r="S78" s="350">
        <f t="shared" si="59"/>
        <v>9.787790524876657</v>
      </c>
      <c r="T78" s="128" t="e">
        <f t="shared" si="59"/>
        <v>#DIV/0!</v>
      </c>
      <c r="U78" s="128" t="e">
        <f t="shared" si="59"/>
        <v>#DIV/0!</v>
      </c>
      <c r="V78" s="128" t="e">
        <f t="shared" si="59"/>
        <v>#DIV/0!</v>
      </c>
      <c r="W78" s="128" t="e">
        <f t="shared" si="59"/>
        <v>#DIV/0!</v>
      </c>
      <c r="X78" s="128" t="e">
        <f t="shared" si="59"/>
        <v>#DIV/0!</v>
      </c>
      <c r="Y78" s="128" t="e">
        <f t="shared" si="59"/>
        <v>#DIV/0!</v>
      </c>
      <c r="Z78" s="323" t="e">
        <f t="shared" si="59"/>
        <v>#DIV/0!</v>
      </c>
      <c r="AA78" s="323" t="e">
        <f t="shared" si="59"/>
        <v>#DIV/0!</v>
      </c>
      <c r="AB78" s="323" t="e">
        <f t="shared" si="59"/>
        <v>#DIV/0!</v>
      </c>
      <c r="AC78" s="184">
        <f t="shared" si="59"/>
        <v>11.754797055392412</v>
      </c>
      <c r="AD78" s="144">
        <f t="shared" si="59"/>
        <v>9.7792651184802093</v>
      </c>
      <c r="AE78" s="7"/>
    </row>
    <row r="79" spans="1:32" ht="15" x14ac:dyDescent="0.35">
      <c r="A79" s="65" t="s">
        <v>56</v>
      </c>
      <c r="B79" s="120">
        <f t="shared" si="50"/>
        <v>5.3711660207284782</v>
      </c>
      <c r="C79" s="136">
        <f t="shared" si="50"/>
        <v>5.8265125072314135</v>
      </c>
      <c r="E79" s="143">
        <f t="shared" ref="E79:AD79" si="60">E61/E$64*100</f>
        <v>3.6659041586016774</v>
      </c>
      <c r="F79" s="128">
        <f t="shared" si="60"/>
        <v>4.3690659741945952</v>
      </c>
      <c r="G79" s="128">
        <f t="shared" si="60"/>
        <v>5.2316804087794679</v>
      </c>
      <c r="H79" s="128">
        <f t="shared" si="60"/>
        <v>3.6532609344232947</v>
      </c>
      <c r="I79" s="128">
        <f t="shared" si="60"/>
        <v>5.6114383245428732</v>
      </c>
      <c r="J79" s="128">
        <f t="shared" si="60"/>
        <v>5.9250910087886313</v>
      </c>
      <c r="K79" s="128">
        <f t="shared" si="60"/>
        <v>5.1689119943354385</v>
      </c>
      <c r="L79" s="128">
        <f t="shared" si="60"/>
        <v>7.3252235087205051</v>
      </c>
      <c r="M79" s="128">
        <f t="shared" si="60"/>
        <v>5.753937314829253</v>
      </c>
      <c r="N79" s="128">
        <f t="shared" si="60"/>
        <v>6.2613247433058188</v>
      </c>
      <c r="O79" s="128">
        <f t="shared" si="60"/>
        <v>7.9688926671074594</v>
      </c>
      <c r="P79" s="129">
        <f t="shared" si="60"/>
        <v>10.395660121469426</v>
      </c>
      <c r="Q79" s="323">
        <f t="shared" si="60"/>
        <v>3.6111889091163705</v>
      </c>
      <c r="R79" s="323">
        <f t="shared" si="60"/>
        <v>5.2689935903277743</v>
      </c>
      <c r="S79" s="350">
        <f t="shared" si="60"/>
        <v>4.6210545087083155</v>
      </c>
      <c r="T79" s="128" t="e">
        <f t="shared" si="60"/>
        <v>#DIV/0!</v>
      </c>
      <c r="U79" s="128" t="e">
        <f t="shared" si="60"/>
        <v>#DIV/0!</v>
      </c>
      <c r="V79" s="128" t="e">
        <f t="shared" si="60"/>
        <v>#DIV/0!</v>
      </c>
      <c r="W79" s="128" t="e">
        <f t="shared" si="60"/>
        <v>#DIV/0!</v>
      </c>
      <c r="X79" s="128" t="e">
        <f t="shared" si="60"/>
        <v>#DIV/0!</v>
      </c>
      <c r="Y79" s="128" t="e">
        <f t="shared" si="60"/>
        <v>#DIV/0!</v>
      </c>
      <c r="Z79" s="323" t="e">
        <f t="shared" si="60"/>
        <v>#DIV/0!</v>
      </c>
      <c r="AA79" s="323" t="e">
        <f t="shared" si="60"/>
        <v>#DIV/0!</v>
      </c>
      <c r="AB79" s="323" t="e">
        <f t="shared" si="60"/>
        <v>#DIV/0!</v>
      </c>
      <c r="AC79" s="184">
        <f t="shared" si="60"/>
        <v>4.5617281467476563</v>
      </c>
      <c r="AD79" s="144">
        <f t="shared" si="60"/>
        <v>4.5484617130494831</v>
      </c>
      <c r="AE79" s="7"/>
    </row>
    <row r="80" spans="1:32" ht="15" x14ac:dyDescent="0.35">
      <c r="A80" s="65" t="s">
        <v>55</v>
      </c>
      <c r="B80" s="120">
        <f t="shared" si="50"/>
        <v>8.7841748066569636</v>
      </c>
      <c r="C80" s="136">
        <f t="shared" si="50"/>
        <v>6.9472778053040516</v>
      </c>
      <c r="E80" s="143">
        <f t="shared" ref="E80:AD80" si="61">E62/E$64*100</f>
        <v>9.208751246407413</v>
      </c>
      <c r="F80" s="128">
        <f t="shared" si="61"/>
        <v>6.7029132516432695</v>
      </c>
      <c r="G80" s="128">
        <f t="shared" si="61"/>
        <v>6.3465335036581108</v>
      </c>
      <c r="H80" s="128">
        <f t="shared" si="61"/>
        <v>6.935079658690853</v>
      </c>
      <c r="I80" s="128">
        <f t="shared" si="61"/>
        <v>6.9097217364540633</v>
      </c>
      <c r="J80" s="128">
        <f t="shared" si="61"/>
        <v>8.8236638082037384</v>
      </c>
      <c r="K80" s="128">
        <f t="shared" si="61"/>
        <v>6.7788398829820933</v>
      </c>
      <c r="L80" s="128">
        <f t="shared" si="61"/>
        <v>6.3520445551810054</v>
      </c>
      <c r="M80" s="128">
        <f t="shared" si="61"/>
        <v>6.6150354315019841</v>
      </c>
      <c r="N80" s="128">
        <f t="shared" si="61"/>
        <v>6.9290651634118516</v>
      </c>
      <c r="O80" s="128">
        <f t="shared" si="61"/>
        <v>6.4166745379553536</v>
      </c>
      <c r="P80" s="129">
        <f t="shared" si="61"/>
        <v>5.271537236865381</v>
      </c>
      <c r="Q80" s="323">
        <f t="shared" si="61"/>
        <v>5.2548662652289595</v>
      </c>
      <c r="R80" s="323">
        <f t="shared" si="61"/>
        <v>5.2917767854430569</v>
      </c>
      <c r="S80" s="350">
        <f t="shared" si="61"/>
        <v>5.1667360161683415</v>
      </c>
      <c r="T80" s="128" t="e">
        <f t="shared" si="61"/>
        <v>#DIV/0!</v>
      </c>
      <c r="U80" s="128" t="e">
        <f t="shared" si="61"/>
        <v>#DIV/0!</v>
      </c>
      <c r="V80" s="128" t="e">
        <f t="shared" si="61"/>
        <v>#DIV/0!</v>
      </c>
      <c r="W80" s="128" t="e">
        <f t="shared" si="61"/>
        <v>#DIV/0!</v>
      </c>
      <c r="X80" s="128" t="e">
        <f t="shared" si="61"/>
        <v>#DIV/0!</v>
      </c>
      <c r="Y80" s="128" t="e">
        <f t="shared" si="61"/>
        <v>#DIV/0!</v>
      </c>
      <c r="Z80" s="323" t="e">
        <f t="shared" si="61"/>
        <v>#DIV/0!</v>
      </c>
      <c r="AA80" s="323" t="e">
        <f t="shared" si="61"/>
        <v>#DIV/0!</v>
      </c>
      <c r="AB80" s="323" t="e">
        <f t="shared" si="61"/>
        <v>#DIV/0!</v>
      </c>
      <c r="AC80" s="184">
        <f t="shared" si="61"/>
        <v>7.1930689086447561</v>
      </c>
      <c r="AD80" s="144">
        <f t="shared" si="61"/>
        <v>5.2308034054307253</v>
      </c>
      <c r="AE80" s="7"/>
    </row>
    <row r="81" spans="1:31" ht="15.6" thickBot="1" x14ac:dyDescent="0.4">
      <c r="A81" s="206" t="s">
        <v>48</v>
      </c>
      <c r="B81" s="119">
        <f t="shared" ref="B81:C81" si="62">B63/B$64*100</f>
        <v>1.9290461743507006E-3</v>
      </c>
      <c r="C81" s="142">
        <f t="shared" si="62"/>
        <v>2.7680051817056999E-4</v>
      </c>
      <c r="E81" s="141">
        <f t="shared" ref="E81:AD81" si="63">E63/E$64*100</f>
        <v>0</v>
      </c>
      <c r="F81" s="126">
        <f t="shared" si="63"/>
        <v>3.2459628337255541E-3</v>
      </c>
      <c r="G81" s="126">
        <f t="shared" si="63"/>
        <v>0</v>
      </c>
      <c r="H81" s="126">
        <f t="shared" si="63"/>
        <v>0</v>
      </c>
      <c r="I81" s="126">
        <f t="shared" si="63"/>
        <v>0</v>
      </c>
      <c r="J81" s="126">
        <f t="shared" si="63"/>
        <v>0</v>
      </c>
      <c r="K81" s="126">
        <f t="shared" si="63"/>
        <v>0</v>
      </c>
      <c r="L81" s="126">
        <f t="shared" si="63"/>
        <v>0</v>
      </c>
      <c r="M81" s="126">
        <f t="shared" si="63"/>
        <v>0</v>
      </c>
      <c r="N81" s="126">
        <f t="shared" si="63"/>
        <v>0</v>
      </c>
      <c r="O81" s="126">
        <f t="shared" si="63"/>
        <v>0</v>
      </c>
      <c r="P81" s="127">
        <f t="shared" si="63"/>
        <v>0</v>
      </c>
      <c r="Q81" s="321">
        <f t="shared" si="63"/>
        <v>0</v>
      </c>
      <c r="R81" s="293">
        <f t="shared" si="63"/>
        <v>0</v>
      </c>
      <c r="S81" s="357">
        <f t="shared" si="63"/>
        <v>0</v>
      </c>
      <c r="T81" s="47" t="e">
        <f t="shared" si="63"/>
        <v>#DIV/0!</v>
      </c>
      <c r="U81" s="47" t="e">
        <f t="shared" si="63"/>
        <v>#DIV/0!</v>
      </c>
      <c r="V81" s="47" t="e">
        <f t="shared" si="63"/>
        <v>#DIV/0!</v>
      </c>
      <c r="W81" s="47" t="e">
        <f t="shared" si="63"/>
        <v>#DIV/0!</v>
      </c>
      <c r="X81" s="47" t="e">
        <f t="shared" si="63"/>
        <v>#DIV/0!</v>
      </c>
      <c r="Y81" s="47" t="e">
        <f t="shared" si="63"/>
        <v>#DIV/0!</v>
      </c>
      <c r="Z81" s="293" t="e">
        <f t="shared" si="63"/>
        <v>#DIV/0!</v>
      </c>
      <c r="AA81" s="293" t="e">
        <f t="shared" si="63"/>
        <v>#DIV/0!</v>
      </c>
      <c r="AB81" s="293" t="e">
        <f t="shared" si="63"/>
        <v>#DIV/0!</v>
      </c>
      <c r="AC81" s="177">
        <f t="shared" si="63"/>
        <v>1.0056719900237339E-3</v>
      </c>
      <c r="AD81" s="207">
        <f t="shared" si="63"/>
        <v>0</v>
      </c>
      <c r="AE81" s="7"/>
    </row>
    <row r="82" spans="1:31" ht="15.6" thickBot="1" x14ac:dyDescent="0.4">
      <c r="A82" s="57" t="s">
        <v>4</v>
      </c>
      <c r="B82" s="121">
        <f>B64/B$64*100</f>
        <v>100</v>
      </c>
      <c r="C82" s="137">
        <f>C64/C$64*100</f>
        <v>100</v>
      </c>
      <c r="E82" s="145">
        <f t="shared" ref="E82:AD82" si="64">E64/E$64*100</f>
        <v>100</v>
      </c>
      <c r="F82" s="130">
        <f t="shared" si="64"/>
        <v>100</v>
      </c>
      <c r="G82" s="130">
        <f t="shared" si="64"/>
        <v>100</v>
      </c>
      <c r="H82" s="130">
        <f t="shared" si="64"/>
        <v>100</v>
      </c>
      <c r="I82" s="130">
        <f t="shared" si="64"/>
        <v>100</v>
      </c>
      <c r="J82" s="130">
        <f t="shared" si="64"/>
        <v>100</v>
      </c>
      <c r="K82" s="130">
        <f t="shared" si="64"/>
        <v>100</v>
      </c>
      <c r="L82" s="130">
        <f t="shared" si="64"/>
        <v>100</v>
      </c>
      <c r="M82" s="130">
        <f t="shared" si="64"/>
        <v>100</v>
      </c>
      <c r="N82" s="130">
        <f t="shared" si="64"/>
        <v>100</v>
      </c>
      <c r="O82" s="130">
        <f t="shared" si="64"/>
        <v>100</v>
      </c>
      <c r="P82" s="131">
        <f t="shared" si="64"/>
        <v>100</v>
      </c>
      <c r="Q82" s="325">
        <f t="shared" si="64"/>
        <v>100</v>
      </c>
      <c r="R82" s="325">
        <f t="shared" si="64"/>
        <v>100</v>
      </c>
      <c r="S82" s="351">
        <f t="shared" si="64"/>
        <v>100</v>
      </c>
      <c r="T82" s="130" t="e">
        <f t="shared" si="64"/>
        <v>#DIV/0!</v>
      </c>
      <c r="U82" s="130" t="e">
        <f t="shared" si="64"/>
        <v>#DIV/0!</v>
      </c>
      <c r="V82" s="130" t="e">
        <f t="shared" si="64"/>
        <v>#DIV/0!</v>
      </c>
      <c r="W82" s="130" t="e">
        <f t="shared" si="64"/>
        <v>#DIV/0!</v>
      </c>
      <c r="X82" s="130" t="e">
        <f t="shared" si="64"/>
        <v>#DIV/0!</v>
      </c>
      <c r="Y82" s="130" t="e">
        <f t="shared" si="64"/>
        <v>#DIV/0!</v>
      </c>
      <c r="Z82" s="325" t="e">
        <f t="shared" si="64"/>
        <v>#DIV/0!</v>
      </c>
      <c r="AA82" s="325" t="e">
        <f t="shared" si="64"/>
        <v>#DIV/0!</v>
      </c>
      <c r="AB82" s="325" t="e">
        <f t="shared" si="64"/>
        <v>#DIV/0!</v>
      </c>
      <c r="AC82" s="180">
        <f t="shared" si="64"/>
        <v>100</v>
      </c>
      <c r="AD82" s="185">
        <f t="shared" si="64"/>
        <v>100</v>
      </c>
      <c r="AE82" s="7"/>
    </row>
    <row r="83" spans="1:31" ht="15" thickBot="1" x14ac:dyDescent="0.35">
      <c r="A83" s="53"/>
      <c r="B83" s="133"/>
      <c r="C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338"/>
      <c r="R83" s="338"/>
      <c r="S83" s="338"/>
      <c r="T83" s="133"/>
      <c r="U83" s="133"/>
      <c r="V83" s="133"/>
      <c r="W83" s="133"/>
      <c r="X83" s="133"/>
      <c r="Y83" s="133"/>
      <c r="Z83" s="338"/>
      <c r="AA83" s="338"/>
      <c r="AB83" s="338"/>
      <c r="AC83" s="133"/>
      <c r="AD83" s="133"/>
      <c r="AE83" s="7"/>
    </row>
    <row r="84" spans="1:31" ht="15" thickBot="1" x14ac:dyDescent="0.35">
      <c r="A84" s="25" t="s">
        <v>41</v>
      </c>
      <c r="B84" s="123">
        <f>B66/B$64*100</f>
        <v>51.133928414850146</v>
      </c>
      <c r="C84" s="138">
        <f>C66/C$64*100</f>
        <v>51.330995291623182</v>
      </c>
      <c r="E84" s="146">
        <f t="shared" ref="E84:AD84" si="65">E66/E$64*100</f>
        <v>49.916906172405028</v>
      </c>
      <c r="F84" s="132">
        <f t="shared" si="65"/>
        <v>51.21642457193866</v>
      </c>
      <c r="G84" s="132">
        <f t="shared" si="65"/>
        <v>45.069097665776333</v>
      </c>
      <c r="H84" s="132">
        <f t="shared" si="65"/>
        <v>48.072677367384685</v>
      </c>
      <c r="I84" s="132">
        <f t="shared" si="65"/>
        <v>46.079268036766038</v>
      </c>
      <c r="J84" s="132">
        <f t="shared" si="65"/>
        <v>49.650434862077894</v>
      </c>
      <c r="K84" s="132">
        <f t="shared" si="65"/>
        <v>53.122030297948463</v>
      </c>
      <c r="L84" s="132">
        <f t="shared" si="65"/>
        <v>53.225853730030778</v>
      </c>
      <c r="M84" s="132">
        <f t="shared" si="65"/>
        <v>55.181315730200808</v>
      </c>
      <c r="N84" s="132">
        <f t="shared" si="65"/>
        <v>56.00295282195826</v>
      </c>
      <c r="O84" s="132">
        <f t="shared" si="65"/>
        <v>59.659645477157518</v>
      </c>
      <c r="P84" s="132">
        <f t="shared" si="65"/>
        <v>53.930066631287218</v>
      </c>
      <c r="Q84" s="324">
        <f t="shared" si="65"/>
        <v>51.300588152919758</v>
      </c>
      <c r="R84" s="324">
        <f t="shared" si="65"/>
        <v>52.679303745557284</v>
      </c>
      <c r="S84" s="324">
        <f t="shared" si="65"/>
        <v>51.396302680853587</v>
      </c>
      <c r="T84" s="132" t="e">
        <f t="shared" si="65"/>
        <v>#DIV/0!</v>
      </c>
      <c r="U84" s="132" t="e">
        <f t="shared" si="65"/>
        <v>#DIV/0!</v>
      </c>
      <c r="V84" s="132" t="e">
        <f t="shared" si="65"/>
        <v>#DIV/0!</v>
      </c>
      <c r="W84" s="324" t="e">
        <f t="shared" si="65"/>
        <v>#DIV/0!</v>
      </c>
      <c r="X84" s="132" t="e">
        <f t="shared" si="65"/>
        <v>#DIV/0!</v>
      </c>
      <c r="Y84" s="132" t="e">
        <f t="shared" si="65"/>
        <v>#DIV/0!</v>
      </c>
      <c r="Z84" s="324" t="e">
        <f t="shared" si="65"/>
        <v>#DIV/0!</v>
      </c>
      <c r="AA84" s="324" t="e">
        <f t="shared" si="65"/>
        <v>#DIV/0!</v>
      </c>
      <c r="AB84" s="324" t="e">
        <f t="shared" si="65"/>
        <v>#DIV/0!</v>
      </c>
      <c r="AC84" s="123">
        <f t="shared" si="65"/>
        <v>48.220463413653</v>
      </c>
      <c r="AD84" s="186">
        <f t="shared" si="65"/>
        <v>51.77780675194731</v>
      </c>
    </row>
    <row r="85" spans="1:31" ht="15" x14ac:dyDescent="0.35">
      <c r="B85" s="39" t="s">
        <v>37</v>
      </c>
      <c r="C85" s="24"/>
      <c r="D85" s="24"/>
      <c r="E85" s="24"/>
      <c r="F85" s="24"/>
      <c r="G85" s="24"/>
      <c r="H85" s="24"/>
      <c r="I85" s="24"/>
      <c r="J85" s="24"/>
    </row>
    <row r="86" spans="1:31" ht="15" x14ac:dyDescent="0.35">
      <c r="B86" s="40" t="s">
        <v>38</v>
      </c>
      <c r="C86" s="24"/>
      <c r="D86" s="24"/>
      <c r="E86" s="24"/>
      <c r="F86" s="24"/>
      <c r="G86" s="24"/>
      <c r="H86" s="24"/>
      <c r="I86" s="24"/>
      <c r="J86" s="24"/>
    </row>
  </sheetData>
  <phoneticPr fontId="35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74" fitToWidth="2" orientation="landscape" r:id="rId1"/>
  <headerFooter>
    <oddHeader>&amp;R&amp;G</oddHeader>
    <oddFooter>&amp;L&amp;"Trebuchet MS,Grassetto"&amp;12&amp;K03+000ANFIA - Area Studi e Statistiche&amp;R&amp;"Trebuchet MS,Grassetto"&amp;12&amp;K03+000www.anfia.it</oddFooter>
  </headerFooter>
  <rowBreaks count="1" manualBreakCount="1">
    <brk id="42" max="31" man="1"/>
  </rowBreaks>
  <colBreaks count="1" manualBreakCount="1">
    <brk id="16" max="56" man="1"/>
  </colBreaks>
  <ignoredErrors>
    <ignoredError sqref="Q11:AB11 F30:AB38 Q54:AB54 Q14:AB14 Q17:AB17 Q57:AB57 Q60:AB60 F40:AB50 F39:AB39 F24:AB28 AE22:AF22 F22:AB22 AC22:AD22 AC24:AD27 AC39 AC40:AD50 AC30:AD38 AD39 AC29:AD29 AC68:AD68 AF65 AA23:AB23 AC70:AD84 AD69 AE65 AC65:AD65 AC67:AD67 AE67 E60:P60 E17:P17 AD28 AC8:AF9 AC11:AF19 AC10:AD10 AC21:AF21 AC20:AD20 AC52:AD63 AC64 AC51:AD51" formulaRange="1"/>
    <ignoredError sqref="D61:D63 D60" formula="1" formulaRange="1"/>
    <ignoredError sqref="D11 D14 D17 D21 D57:D59 D54:D56 D64:D66 D23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9FED5-2BA3-4B75-BFF5-A1F04481D6B0}">
  <dimension ref="A3:W6"/>
  <sheetViews>
    <sheetView workbookViewId="0">
      <selection activeCell="K32" sqref="K32"/>
    </sheetView>
  </sheetViews>
  <sheetFormatPr defaultRowHeight="14.4" x14ac:dyDescent="0.3"/>
  <sheetData>
    <row r="3" spans="1:23" x14ac:dyDescent="0.3">
      <c r="A3" s="289">
        <f>'PC FUEL'!E21</f>
        <v>128259</v>
      </c>
      <c r="B3" s="289">
        <f>'PC FUEL'!F21</f>
        <v>130327</v>
      </c>
      <c r="C3" s="289">
        <f>'PC FUEL'!G21</f>
        <v>168181</v>
      </c>
      <c r="D3" s="289">
        <f>'PC FUEL'!H21</f>
        <v>125664</v>
      </c>
      <c r="E3" s="289">
        <f>'PC FUEL'!I21</f>
        <v>149336</v>
      </c>
      <c r="F3" s="289">
        <f>'PC FUEL'!J21</f>
        <v>139052</v>
      </c>
      <c r="G3" s="289">
        <f>'PC FUEL'!K21</f>
        <v>119139</v>
      </c>
      <c r="H3" s="289">
        <f>'PC FUEL'!L21</f>
        <v>79742</v>
      </c>
      <c r="I3" s="289">
        <f>'PC FUEL'!M21</f>
        <v>136243</v>
      </c>
      <c r="J3" s="289">
        <f>'PC FUEL'!N21</f>
        <v>139051</v>
      </c>
      <c r="K3" s="289">
        <f>'PC FUEL'!O21</f>
        <v>139226</v>
      </c>
      <c r="L3" s="289">
        <f>'PC FUEL'!P21</f>
        <v>111111</v>
      </c>
      <c r="M3" s="289">
        <f>'PC FUEL'!Q21</f>
        <v>141918</v>
      </c>
      <c r="N3" s="289">
        <f>'PC FUEL'!R21</f>
        <v>147079</v>
      </c>
      <c r="O3" s="289">
        <f>'PC FUEL'!S21</f>
        <v>161979</v>
      </c>
      <c r="P3" s="289">
        <f>'PC FUEL'!T21</f>
        <v>0</v>
      </c>
      <c r="Q3" s="289">
        <f>'PC FUEL'!U21</f>
        <v>0</v>
      </c>
      <c r="R3" s="289">
        <f>'PC FUEL'!V21</f>
        <v>0</v>
      </c>
      <c r="S3" s="289">
        <f>'PC FUEL'!W21</f>
        <v>0</v>
      </c>
      <c r="T3" s="289">
        <f>'PC FUEL'!X21</f>
        <v>0</v>
      </c>
      <c r="U3" s="289">
        <f>'PC FUEL'!Y21</f>
        <v>0</v>
      </c>
      <c r="V3" s="289">
        <f>'PC FUEL'!Z21</f>
        <v>0</v>
      </c>
      <c r="W3" s="289">
        <f>'PC FUEL'!AA21</f>
        <v>0</v>
      </c>
    </row>
    <row r="4" spans="1:23" x14ac:dyDescent="0.3">
      <c r="A4" s="289">
        <f>'PC FUEL'!E21-'PC SEGMENT'!E22</f>
        <v>0</v>
      </c>
      <c r="B4" s="289">
        <f>'PC FUEL'!F21-'PC SEGMENT'!F22</f>
        <v>0</v>
      </c>
      <c r="C4" s="289">
        <f>'PC FUEL'!G21-'PC SEGMENT'!G22</f>
        <v>0</v>
      </c>
      <c r="D4" s="289">
        <f>'PC FUEL'!H21-'PC SEGMENT'!H22</f>
        <v>0</v>
      </c>
      <c r="E4" s="289">
        <f>'PC FUEL'!I21-'PC SEGMENT'!I22</f>
        <v>0</v>
      </c>
      <c r="F4" s="289">
        <f>'PC FUEL'!J21-'PC SEGMENT'!J22</f>
        <v>0</v>
      </c>
      <c r="G4" s="289">
        <f>'PC FUEL'!K21-'PC SEGMENT'!K22</f>
        <v>0</v>
      </c>
      <c r="H4" s="289">
        <f>'PC FUEL'!L21-'PC SEGMENT'!L22</f>
        <v>0</v>
      </c>
      <c r="I4" s="289">
        <f>'PC FUEL'!M21-'PC SEGMENT'!M22</f>
        <v>0</v>
      </c>
      <c r="J4" s="289">
        <f>'PC FUEL'!N21-'PC SEGMENT'!N22</f>
        <v>0</v>
      </c>
      <c r="K4" s="289">
        <f>'PC FUEL'!O21-'PC SEGMENT'!O22</f>
        <v>0</v>
      </c>
      <c r="L4" s="289">
        <f>'PC FUEL'!P21-'PC SEGMENT'!P22</f>
        <v>0</v>
      </c>
      <c r="M4" s="289">
        <f>'PC FUEL'!Q21-'PC SEGMENT'!Q22</f>
        <v>0</v>
      </c>
      <c r="N4" s="289">
        <f>'PC FUEL'!R21-'PC SEGMENT'!R22</f>
        <v>0</v>
      </c>
      <c r="O4" s="289">
        <f>'PC FUEL'!S21-'PC SEGMENT'!S22</f>
        <v>0</v>
      </c>
      <c r="P4" s="289">
        <f>'PC FUEL'!T21-'PC SEGMENT'!T22</f>
        <v>0</v>
      </c>
      <c r="Q4" s="289">
        <f>'PC FUEL'!U21-'PC SEGMENT'!U22</f>
        <v>0</v>
      </c>
      <c r="R4" s="289">
        <f>'PC FUEL'!V21-'PC SEGMENT'!V22</f>
        <v>0</v>
      </c>
      <c r="S4" s="289">
        <f>'PC FUEL'!W21-'PC SEGMENT'!W22</f>
        <v>0</v>
      </c>
      <c r="T4" s="289">
        <f>'PC FUEL'!X21-'PC SEGMENT'!X22</f>
        <v>0</v>
      </c>
      <c r="U4" s="289">
        <f>'PC FUEL'!Y21-'PC SEGMENT'!Y22</f>
        <v>0</v>
      </c>
      <c r="V4" s="289">
        <f>'PC FUEL'!Z21-'PC SEGMENT'!Z22</f>
        <v>0</v>
      </c>
      <c r="W4" s="289">
        <f>'PC FUEL'!AA21-'PC SEGMENT'!AA22</f>
        <v>0</v>
      </c>
    </row>
    <row r="5" spans="1:23" x14ac:dyDescent="0.3">
      <c r="A5" s="289">
        <f>'PC FUEL'!E21-'PC OWNER'!E16</f>
        <v>0</v>
      </c>
      <c r="B5" s="289">
        <f>'PC FUEL'!F21-'PC OWNER'!F16</f>
        <v>0</v>
      </c>
      <c r="C5" s="289">
        <f>'PC FUEL'!G21-'PC OWNER'!G16</f>
        <v>0</v>
      </c>
      <c r="D5" s="289">
        <f>'PC FUEL'!H21-'PC OWNER'!H16</f>
        <v>0</v>
      </c>
      <c r="E5" s="289">
        <f>'PC FUEL'!I21-'PC OWNER'!I16</f>
        <v>0</v>
      </c>
      <c r="F5" s="289">
        <f>'PC FUEL'!J21-'PC OWNER'!J16</f>
        <v>0</v>
      </c>
      <c r="G5" s="289">
        <f>'PC FUEL'!K21-'PC OWNER'!K16</f>
        <v>0</v>
      </c>
      <c r="H5" s="289">
        <f>'PC FUEL'!L21-'PC OWNER'!L16</f>
        <v>0</v>
      </c>
      <c r="I5" s="289">
        <f>'PC FUEL'!M21-'PC OWNER'!M16</f>
        <v>0</v>
      </c>
      <c r="J5" s="289">
        <f>'PC FUEL'!N21-'PC OWNER'!N16</f>
        <v>0</v>
      </c>
      <c r="K5" s="289">
        <f>'PC FUEL'!O21-'PC OWNER'!O16</f>
        <v>0</v>
      </c>
      <c r="L5" s="289">
        <f>'PC FUEL'!P21-'PC OWNER'!P16</f>
        <v>0</v>
      </c>
      <c r="M5" s="289">
        <f>'PC FUEL'!Q21-'PC OWNER'!Q16</f>
        <v>0</v>
      </c>
      <c r="N5" s="289">
        <f>'PC FUEL'!R21-'PC OWNER'!R16</f>
        <v>0</v>
      </c>
      <c r="O5" s="289">
        <f>'PC FUEL'!S21-'PC OWNER'!S16</f>
        <v>0</v>
      </c>
      <c r="P5" s="289">
        <f>'PC FUEL'!T21-'PC OWNER'!T16</f>
        <v>0</v>
      </c>
      <c r="Q5" s="289">
        <f>'PC FUEL'!U21-'PC OWNER'!U16</f>
        <v>0</v>
      </c>
      <c r="R5" s="289">
        <f>'PC FUEL'!V21-'PC OWNER'!V16</f>
        <v>0</v>
      </c>
      <c r="S5" s="289">
        <f>'PC FUEL'!W21-'PC OWNER'!W16</f>
        <v>0</v>
      </c>
      <c r="T5" s="289">
        <f>'PC FUEL'!X21-'PC OWNER'!X16</f>
        <v>0</v>
      </c>
      <c r="U5" s="289">
        <f>'PC FUEL'!Y21-'PC OWNER'!Y16</f>
        <v>0</v>
      </c>
      <c r="V5" s="289">
        <f>'PC FUEL'!Z21-'PC OWNER'!Z16</f>
        <v>0</v>
      </c>
      <c r="W5" s="289">
        <f>'PC FUEL'!AA21-'PC OWNER'!AA16</f>
        <v>0</v>
      </c>
    </row>
    <row r="6" spans="1:23" x14ac:dyDescent="0.3">
      <c r="A6" s="289">
        <f>'PC FUEL'!E21-'PC REGION'!E32</f>
        <v>0</v>
      </c>
      <c r="B6" s="289">
        <f>'PC FUEL'!F21-'PC REGION'!F32</f>
        <v>0</v>
      </c>
      <c r="C6" s="289">
        <f>'PC FUEL'!G21-'PC REGION'!G32</f>
        <v>0</v>
      </c>
      <c r="D6" s="289">
        <f>'PC FUEL'!H21-'PC REGION'!H32</f>
        <v>0</v>
      </c>
      <c r="E6" s="289">
        <f>'PC FUEL'!I21-'PC REGION'!I32</f>
        <v>0</v>
      </c>
      <c r="F6" s="289">
        <f>'PC FUEL'!J21-'PC REGION'!J32</f>
        <v>0</v>
      </c>
      <c r="G6" s="289">
        <f>'PC FUEL'!K21-'PC REGION'!K32</f>
        <v>0</v>
      </c>
      <c r="H6" s="289">
        <f>'PC FUEL'!L21-'PC REGION'!L32</f>
        <v>0</v>
      </c>
      <c r="I6" s="289">
        <f>'PC FUEL'!M21-'PC REGION'!M32</f>
        <v>0</v>
      </c>
      <c r="J6" s="289">
        <f>'PC FUEL'!N21-'PC REGION'!N32</f>
        <v>0</v>
      </c>
      <c r="K6" s="289">
        <f>'PC FUEL'!O21-'PC REGION'!O32</f>
        <v>0</v>
      </c>
      <c r="L6" s="289">
        <f>'PC FUEL'!P21-'PC REGION'!P32</f>
        <v>0</v>
      </c>
      <c r="M6" s="289">
        <f>'PC FUEL'!Q21-'PC REGION'!Q32</f>
        <v>0</v>
      </c>
      <c r="N6" s="289">
        <f>'PC FUEL'!R21-'PC REGION'!R32</f>
        <v>0</v>
      </c>
      <c r="O6" s="289">
        <f>'PC FUEL'!S21-'PC REGION'!S32</f>
        <v>0</v>
      </c>
      <c r="P6" s="289">
        <f>'PC FUEL'!T21-'PC REGION'!T32</f>
        <v>0</v>
      </c>
      <c r="Q6" s="289">
        <f>'PC FUEL'!U21-'PC REGION'!U32</f>
        <v>0</v>
      </c>
      <c r="R6" s="289">
        <f>'PC FUEL'!V21-'PC REGION'!V32</f>
        <v>0</v>
      </c>
      <c r="S6" s="289">
        <f>'PC FUEL'!W21-'PC REGION'!W32</f>
        <v>0</v>
      </c>
      <c r="T6" s="289">
        <f>'PC FUEL'!X21-'PC REGION'!X32</f>
        <v>0</v>
      </c>
      <c r="U6" s="289">
        <f>'PC FUEL'!Y21-'PC REGION'!Y32</f>
        <v>0</v>
      </c>
      <c r="V6" s="289">
        <f>'PC FUEL'!Z21-'PC REGION'!Z32</f>
        <v>0</v>
      </c>
      <c r="W6" s="289">
        <f>'PC FUEL'!AA21-'PC REGION'!AA32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7914E-3B35-4DA8-B1AF-5843BF64B96E}">
  <dimension ref="A1:AJ5"/>
  <sheetViews>
    <sheetView workbookViewId="0">
      <selection activeCell="AC1" sqref="A1:AC5"/>
    </sheetView>
  </sheetViews>
  <sheetFormatPr defaultRowHeight="14.4" x14ac:dyDescent="0.3"/>
  <sheetData>
    <row r="1" spans="1:36" x14ac:dyDescent="0.3">
      <c r="A1" s="289">
        <f>'PC FUEL'!B21</f>
        <v>1316926</v>
      </c>
      <c r="B1" s="289">
        <f>'PC FUEL'!C21</f>
        <v>1565331</v>
      </c>
      <c r="C1" s="289">
        <f>'PC FUEL'!D21</f>
        <v>18.862487337936983</v>
      </c>
      <c r="D1" s="289">
        <f>'PC FUEL'!E21</f>
        <v>128259</v>
      </c>
      <c r="E1" s="289">
        <f>'PC FUEL'!F21</f>
        <v>130327</v>
      </c>
      <c r="F1" s="289">
        <f>'PC FUEL'!G21</f>
        <v>168181</v>
      </c>
      <c r="G1" s="289">
        <f>'PC FUEL'!H21</f>
        <v>125664</v>
      </c>
      <c r="H1" s="289">
        <f>'PC FUEL'!I21</f>
        <v>149336</v>
      </c>
      <c r="I1" s="289">
        <f>'PC FUEL'!J21</f>
        <v>139052</v>
      </c>
      <c r="J1" s="289">
        <f>'PC FUEL'!K21</f>
        <v>119139</v>
      </c>
      <c r="K1" s="289">
        <f>'PC FUEL'!L21</f>
        <v>79742</v>
      </c>
      <c r="L1" s="289">
        <f>'PC FUEL'!M21</f>
        <v>136243</v>
      </c>
      <c r="M1" s="289">
        <f>'PC FUEL'!N21</f>
        <v>139051</v>
      </c>
      <c r="N1" s="289">
        <f>'PC FUEL'!O21</f>
        <v>139226</v>
      </c>
      <c r="O1" s="289">
        <f>'PC FUEL'!P21</f>
        <v>111111</v>
      </c>
      <c r="P1" s="289">
        <f>'PC FUEL'!Q21</f>
        <v>141918</v>
      </c>
      <c r="Q1" s="289">
        <f>'PC FUEL'!R21</f>
        <v>147079</v>
      </c>
      <c r="R1" s="289">
        <f>'PC FUEL'!S21</f>
        <v>161979</v>
      </c>
      <c r="S1" s="289">
        <f>'PC FUEL'!T21</f>
        <v>0</v>
      </c>
      <c r="T1" s="289">
        <f>'PC FUEL'!U21</f>
        <v>0</v>
      </c>
      <c r="U1" s="289">
        <f>'PC FUEL'!V21</f>
        <v>0</v>
      </c>
      <c r="V1" s="289">
        <f>'PC FUEL'!W21</f>
        <v>0</v>
      </c>
      <c r="W1" s="289">
        <f>'PC FUEL'!X21</f>
        <v>0</v>
      </c>
      <c r="X1" s="289">
        <f>'PC FUEL'!Y21</f>
        <v>0</v>
      </c>
      <c r="Y1" s="289">
        <f>'PC FUEL'!Z21</f>
        <v>0</v>
      </c>
      <c r="Z1" s="289">
        <f>'PC FUEL'!AA21</f>
        <v>0</v>
      </c>
      <c r="AA1" s="289">
        <f>'PC FUEL'!AB21</f>
        <v>0</v>
      </c>
      <c r="AB1" s="289">
        <f>'PC FUEL'!AC21</f>
        <v>426767</v>
      </c>
      <c r="AC1" s="289">
        <f>'PC FUEL'!AD21</f>
        <v>450976</v>
      </c>
      <c r="AD1" s="289">
        <f>'PC FUEL'!AE21</f>
        <v>-3.6876936158067752E-2</v>
      </c>
      <c r="AE1" s="289">
        <f>'PC FUEL'!AF21</f>
        <v>5.6726504158006591E-2</v>
      </c>
      <c r="AF1" s="289"/>
      <c r="AG1" s="289"/>
      <c r="AH1" s="289"/>
      <c r="AI1" s="289"/>
      <c r="AJ1" s="289"/>
    </row>
    <row r="2" spans="1:36" x14ac:dyDescent="0.3">
      <c r="A2" s="289">
        <f>'PC SEGMENT'!B22</f>
        <v>1316926</v>
      </c>
      <c r="B2" s="289">
        <f>'PC SEGMENT'!C22</f>
        <v>1565331</v>
      </c>
      <c r="C2" s="289">
        <f>'PC SEGMENT'!D22</f>
        <v>0.18862487337936984</v>
      </c>
      <c r="D2" s="289">
        <f>'PC SEGMENT'!E22</f>
        <v>128259</v>
      </c>
      <c r="E2" s="289">
        <f>'PC SEGMENT'!F22</f>
        <v>130327</v>
      </c>
      <c r="F2" s="289">
        <f>'PC SEGMENT'!G22</f>
        <v>168181</v>
      </c>
      <c r="G2" s="289">
        <f>'PC SEGMENT'!H22</f>
        <v>125664</v>
      </c>
      <c r="H2" s="289">
        <f>'PC SEGMENT'!I22</f>
        <v>149336</v>
      </c>
      <c r="I2" s="289">
        <f>'PC SEGMENT'!J22</f>
        <v>139052</v>
      </c>
      <c r="J2" s="289">
        <f>'PC SEGMENT'!K22</f>
        <v>119139</v>
      </c>
      <c r="K2" s="289">
        <f>'PC SEGMENT'!L22</f>
        <v>79742</v>
      </c>
      <c r="L2" s="289">
        <f>'PC SEGMENT'!M22</f>
        <v>136243</v>
      </c>
      <c r="M2" s="289">
        <f>'PC SEGMENT'!N22</f>
        <v>139051</v>
      </c>
      <c r="N2" s="289">
        <f>'PC SEGMENT'!O22</f>
        <v>139226</v>
      </c>
      <c r="O2" s="289">
        <f>'PC SEGMENT'!P22</f>
        <v>111111</v>
      </c>
      <c r="P2" s="289">
        <f>'PC SEGMENT'!Q22</f>
        <v>141918</v>
      </c>
      <c r="Q2" s="289">
        <f>'PC SEGMENT'!R22</f>
        <v>147079</v>
      </c>
      <c r="R2" s="289">
        <f>'PC SEGMENT'!S22</f>
        <v>161979</v>
      </c>
      <c r="S2" s="289">
        <f>'PC SEGMENT'!T22</f>
        <v>0</v>
      </c>
      <c r="T2" s="289">
        <f>'PC SEGMENT'!U22</f>
        <v>0</v>
      </c>
      <c r="U2" s="289">
        <f>'PC SEGMENT'!V22</f>
        <v>0</v>
      </c>
      <c r="V2" s="289">
        <f>'PC SEGMENT'!W22</f>
        <v>0</v>
      </c>
      <c r="W2" s="289">
        <f>'PC SEGMENT'!X22</f>
        <v>0</v>
      </c>
      <c r="X2" s="289">
        <f>'PC SEGMENT'!Y22</f>
        <v>0</v>
      </c>
      <c r="Y2" s="289">
        <f>'PC SEGMENT'!Z22</f>
        <v>0</v>
      </c>
      <c r="Z2" s="289">
        <f>'PC SEGMENT'!AA22</f>
        <v>0</v>
      </c>
      <c r="AA2" s="289">
        <f>'PC SEGMENT'!AB22</f>
        <v>0</v>
      </c>
      <c r="AB2" s="289">
        <f>'PC SEGMENT'!AC22</f>
        <v>426767</v>
      </c>
      <c r="AC2" s="289">
        <f>'PC SEGMENT'!AD22</f>
        <v>450976</v>
      </c>
      <c r="AD2">
        <f>'PC SEGMENT'!AE22</f>
        <v>-3.6876936158067752E-2</v>
      </c>
      <c r="AE2">
        <f>'PC SEGMENT'!AF22</f>
        <v>5.6726504158006591E-2</v>
      </c>
    </row>
    <row r="3" spans="1:36" x14ac:dyDescent="0.3">
      <c r="A3" s="289">
        <f>'PC OWNER'!B16</f>
        <v>1316926</v>
      </c>
      <c r="B3" s="289">
        <f>'PC OWNER'!C16</f>
        <v>1565331</v>
      </c>
      <c r="C3" s="289">
        <f>'PC OWNER'!D16</f>
        <v>0.18862487337936984</v>
      </c>
      <c r="D3" s="289">
        <f>'PC OWNER'!E16</f>
        <v>128259</v>
      </c>
      <c r="E3" s="289">
        <f>'PC OWNER'!F16</f>
        <v>130327</v>
      </c>
      <c r="F3" s="289">
        <f>'PC OWNER'!G16</f>
        <v>168181</v>
      </c>
      <c r="G3" s="289">
        <f>'PC OWNER'!H16</f>
        <v>125664</v>
      </c>
      <c r="H3" s="289">
        <f>'PC OWNER'!I16</f>
        <v>149336</v>
      </c>
      <c r="I3" s="289">
        <f>'PC OWNER'!J16</f>
        <v>139052</v>
      </c>
      <c r="J3" s="289">
        <f>'PC OWNER'!K16</f>
        <v>119139</v>
      </c>
      <c r="K3" s="289">
        <f>'PC OWNER'!L16</f>
        <v>79742</v>
      </c>
      <c r="L3" s="289">
        <f>'PC OWNER'!M16</f>
        <v>136243</v>
      </c>
      <c r="M3" s="289">
        <f>'PC OWNER'!N16</f>
        <v>139051</v>
      </c>
      <c r="N3" s="289">
        <f>'PC OWNER'!O16</f>
        <v>139226</v>
      </c>
      <c r="O3" s="289">
        <f>'PC OWNER'!P16</f>
        <v>111111</v>
      </c>
      <c r="P3" s="289">
        <f>'PC OWNER'!Q16</f>
        <v>141918</v>
      </c>
      <c r="Q3" s="289">
        <f>'PC OWNER'!R16</f>
        <v>147079</v>
      </c>
      <c r="R3" s="289">
        <f>'PC OWNER'!S16</f>
        <v>161979</v>
      </c>
      <c r="S3" s="289">
        <f>'PC OWNER'!T16</f>
        <v>0</v>
      </c>
      <c r="T3" s="289">
        <f>'PC OWNER'!U16</f>
        <v>0</v>
      </c>
      <c r="U3" s="289">
        <f>'PC OWNER'!V16</f>
        <v>0</v>
      </c>
      <c r="V3" s="289">
        <f>'PC OWNER'!W16</f>
        <v>0</v>
      </c>
      <c r="W3" s="289">
        <f>'PC OWNER'!X16</f>
        <v>0</v>
      </c>
      <c r="X3" s="289">
        <f>'PC OWNER'!Y16</f>
        <v>0</v>
      </c>
      <c r="Y3" s="289">
        <f>'PC OWNER'!Z16</f>
        <v>0</v>
      </c>
      <c r="Z3" s="289">
        <f>'PC OWNER'!AA16</f>
        <v>0</v>
      </c>
      <c r="AA3" s="289">
        <f>'PC OWNER'!AB16</f>
        <v>0</v>
      </c>
      <c r="AB3" s="289">
        <f>'PC OWNER'!AC16</f>
        <v>426767</v>
      </c>
      <c r="AC3" s="289">
        <f>'PC OWNER'!AD16</f>
        <v>450976</v>
      </c>
      <c r="AD3">
        <f>'PC OWNER'!AE16</f>
        <v>-0.12547196175548958</v>
      </c>
      <c r="AE3">
        <f>'PC OWNER'!AF16</f>
        <v>5.6726504158006591E-2</v>
      </c>
    </row>
    <row r="4" spans="1:36" x14ac:dyDescent="0.3">
      <c r="A4" s="289">
        <f>'PC REGION'!B32</f>
        <v>1316926</v>
      </c>
      <c r="B4" s="289">
        <f>'PC REGION'!C32</f>
        <v>1565331</v>
      </c>
      <c r="C4" s="289">
        <f>'PC REGION'!D32</f>
        <v>0.18862487337936984</v>
      </c>
      <c r="D4" s="289">
        <f>'PC REGION'!E32</f>
        <v>128259</v>
      </c>
      <c r="E4" s="289">
        <f>'PC REGION'!F32</f>
        <v>130327</v>
      </c>
      <c r="F4" s="289">
        <f>'PC REGION'!G32</f>
        <v>168181</v>
      </c>
      <c r="G4" s="289">
        <f>'PC REGION'!H32</f>
        <v>125664</v>
      </c>
      <c r="H4" s="289">
        <f>'PC REGION'!I32</f>
        <v>149336</v>
      </c>
      <c r="I4" s="289">
        <f>'PC REGION'!J32</f>
        <v>139052</v>
      </c>
      <c r="J4" s="289">
        <f>'PC REGION'!K32</f>
        <v>119139</v>
      </c>
      <c r="K4" s="289">
        <f>'PC REGION'!L32</f>
        <v>79742</v>
      </c>
      <c r="L4" s="289">
        <f>'PC REGION'!M32</f>
        <v>136243</v>
      </c>
      <c r="M4" s="289">
        <f>'PC REGION'!N32</f>
        <v>139051</v>
      </c>
      <c r="N4" s="289">
        <f>'PC REGION'!O32</f>
        <v>139226</v>
      </c>
      <c r="O4" s="289">
        <f>'PC REGION'!P32</f>
        <v>111111</v>
      </c>
      <c r="P4" s="289">
        <f>'PC REGION'!Q32</f>
        <v>141918</v>
      </c>
      <c r="Q4" s="289">
        <f>'PC REGION'!R32</f>
        <v>147079</v>
      </c>
      <c r="R4" s="289">
        <f>'PC REGION'!S32</f>
        <v>161979</v>
      </c>
      <c r="S4" s="289">
        <f>'PC REGION'!T32</f>
        <v>0</v>
      </c>
      <c r="T4" s="289">
        <f>'PC REGION'!U32</f>
        <v>0</v>
      </c>
      <c r="U4" s="289">
        <f>'PC REGION'!V32</f>
        <v>0</v>
      </c>
      <c r="V4" s="289">
        <f>'PC REGION'!W32</f>
        <v>0</v>
      </c>
      <c r="W4" s="289">
        <f>'PC REGION'!X32</f>
        <v>0</v>
      </c>
      <c r="X4" s="289">
        <f>'PC REGION'!Y32</f>
        <v>0</v>
      </c>
      <c r="Y4" s="289">
        <f>'PC REGION'!Z32</f>
        <v>0</v>
      </c>
      <c r="Z4" s="289">
        <f>'PC REGION'!AA32</f>
        <v>0</v>
      </c>
      <c r="AA4" s="289">
        <f>'PC REGION'!AB32</f>
        <v>0</v>
      </c>
      <c r="AB4" s="289">
        <f>'PC REGION'!AC32</f>
        <v>426767</v>
      </c>
      <c r="AC4" s="289">
        <f>'PC REGION'!AD32</f>
        <v>450976</v>
      </c>
      <c r="AD4">
        <f>'PC REGION'!AE32</f>
        <v>-3.6876936158067752E-2</v>
      </c>
      <c r="AE4">
        <f>'PC REGION'!AF32</f>
        <v>5.6726504158006591E-2</v>
      </c>
    </row>
    <row r="5" spans="1:36" x14ac:dyDescent="0.3">
      <c r="A5" s="289">
        <f>'PC OWNER_FUEL'!B64+'PC OWNER_FUEL'!B21</f>
        <v>1316926</v>
      </c>
      <c r="B5" s="289">
        <f>'PC OWNER_FUEL'!C64+'PC OWNER_FUEL'!C21</f>
        <v>1565331</v>
      </c>
      <c r="C5" s="289">
        <f>'PC OWNER_FUEL'!D64+'PC OWNER_FUEL'!D21</f>
        <v>39.579718179853032</v>
      </c>
      <c r="D5" s="289">
        <f>'PC OWNER_FUEL'!E64+'PC OWNER_FUEL'!E21</f>
        <v>128259</v>
      </c>
      <c r="E5" s="289">
        <f>'PC OWNER_FUEL'!F64+'PC OWNER_FUEL'!F21</f>
        <v>130327</v>
      </c>
      <c r="F5" s="289">
        <f>'PC OWNER_FUEL'!G64+'PC OWNER_FUEL'!G21</f>
        <v>168181</v>
      </c>
      <c r="G5" s="289">
        <f>'PC OWNER_FUEL'!H64+'PC OWNER_FUEL'!H21</f>
        <v>125664</v>
      </c>
      <c r="H5" s="289">
        <f>'PC OWNER_FUEL'!I64+'PC OWNER_FUEL'!I21</f>
        <v>149336</v>
      </c>
      <c r="I5" s="289">
        <f>'PC OWNER_FUEL'!J64+'PC OWNER_FUEL'!J21</f>
        <v>139052</v>
      </c>
      <c r="J5" s="289">
        <f>'PC OWNER_FUEL'!K64+'PC OWNER_FUEL'!K21</f>
        <v>119139</v>
      </c>
      <c r="K5" s="289">
        <f>'PC OWNER_FUEL'!L64+'PC OWNER_FUEL'!L21</f>
        <v>79742</v>
      </c>
      <c r="L5" s="289">
        <f>'PC OWNER_FUEL'!M64+'PC OWNER_FUEL'!M21</f>
        <v>136243</v>
      </c>
      <c r="M5" s="289">
        <f>'PC OWNER_FUEL'!N64+'PC OWNER_FUEL'!N21</f>
        <v>139051</v>
      </c>
      <c r="N5" s="289">
        <f>'PC OWNER_FUEL'!O64+'PC OWNER_FUEL'!O21</f>
        <v>139226</v>
      </c>
      <c r="O5" s="289">
        <f>'PC OWNER_FUEL'!P64+'PC OWNER_FUEL'!P21</f>
        <v>111111</v>
      </c>
      <c r="P5" s="289">
        <f>'PC OWNER_FUEL'!Q64+'PC OWNER_FUEL'!Q21</f>
        <v>141918</v>
      </c>
      <c r="Q5" s="289">
        <f>'PC OWNER_FUEL'!R64+'PC OWNER_FUEL'!R21</f>
        <v>147079</v>
      </c>
      <c r="R5" s="289">
        <f>'PC OWNER_FUEL'!S64+'PC OWNER_FUEL'!S21</f>
        <v>161979</v>
      </c>
      <c r="S5" s="289">
        <f>'PC OWNER_FUEL'!T64+'PC OWNER_FUEL'!T21</f>
        <v>0</v>
      </c>
      <c r="T5" s="289">
        <f>'PC OWNER_FUEL'!U64+'PC OWNER_FUEL'!U21</f>
        <v>0</v>
      </c>
      <c r="U5" s="289">
        <f>'PC OWNER_FUEL'!V64+'PC OWNER_FUEL'!V21</f>
        <v>0</v>
      </c>
      <c r="V5" s="289">
        <f>'PC OWNER_FUEL'!W64+'PC OWNER_FUEL'!W21</f>
        <v>0</v>
      </c>
      <c r="W5" s="289">
        <f>'PC OWNER_FUEL'!X64+'PC OWNER_FUEL'!X21</f>
        <v>0</v>
      </c>
      <c r="X5" s="289">
        <f>'PC OWNER_FUEL'!Y64+'PC OWNER_FUEL'!Y21</f>
        <v>0</v>
      </c>
      <c r="Y5" s="289">
        <f>'PC OWNER_FUEL'!Z64+'PC OWNER_FUEL'!Z21</f>
        <v>0</v>
      </c>
      <c r="Z5" s="289">
        <f>'PC OWNER_FUEL'!AA64+'PC OWNER_FUEL'!AA21</f>
        <v>0</v>
      </c>
      <c r="AA5" s="289">
        <f>'PC OWNER_FUEL'!AB64+'PC OWNER_FUEL'!AB21</f>
        <v>0</v>
      </c>
      <c r="AB5" s="289">
        <f>'PC OWNER_FUEL'!AC64+'PC OWNER_FUEL'!AC21</f>
        <v>426767</v>
      </c>
      <c r="AC5" s="289">
        <f>'PC OWNER_FUEL'!AD64+'PC OWNER_FUEL'!AD21</f>
        <v>450976</v>
      </c>
      <c r="AD5" s="289">
        <f>'PC OWNER_FUEL'!AE64+'PC OWNER_FUEL'!AE21</f>
        <v>-7.4428534840491389E-2</v>
      </c>
      <c r="AE5" s="289">
        <f>'PC OWNER_FUEL'!AF64+'PC OWNER_FUEL'!AF21</f>
        <v>0.11148557795319031</v>
      </c>
      <c r="AF5" s="289"/>
      <c r="AG5" s="289"/>
      <c r="AH5" s="289"/>
      <c r="AI5" s="289"/>
      <c r="AJ5" s="28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11</vt:i4>
      </vt:variant>
    </vt:vector>
  </HeadingPairs>
  <TitlesOfParts>
    <vt:vector size="18" baseType="lpstr">
      <vt:lpstr>PC FUEL</vt:lpstr>
      <vt:lpstr>PC SEGMENT</vt:lpstr>
      <vt:lpstr>PC OWNER</vt:lpstr>
      <vt:lpstr>PC REGION</vt:lpstr>
      <vt:lpstr>PC OWNER_FUEL</vt:lpstr>
      <vt:lpstr>check</vt:lpstr>
      <vt:lpstr>Foglio1</vt:lpstr>
      <vt:lpstr>'PC FUEL'!Area_stampa</vt:lpstr>
      <vt:lpstr>'PC OWNER'!Area_stampa</vt:lpstr>
      <vt:lpstr>'PC OWNER_FUEL'!Area_stampa</vt:lpstr>
      <vt:lpstr>'PC REGION'!Area_stampa</vt:lpstr>
      <vt:lpstr>'PC SEGMENT'!Area_stampa</vt:lpstr>
      <vt:lpstr>Query1</vt:lpstr>
      <vt:lpstr>'PC FUEL'!Titoli_stampa</vt:lpstr>
      <vt:lpstr>'PC OWNER'!Titoli_stampa</vt:lpstr>
      <vt:lpstr>'PC OWNER_FUEL'!Titoli_stampa</vt:lpstr>
      <vt:lpstr>'PC REGION'!Titoli_stampa</vt:lpstr>
      <vt:lpstr>'PC SEGMENT'!Titoli_stampa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2024-04-03T10:22:31Z</dcterms:modified>
</cp:coreProperties>
</file>