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23\10 - ottobre\IMMATRICOLAZIONI UE-EFTA\"/>
    </mc:Choice>
  </mc:AlternateContent>
  <xr:revisionPtr revIDLastSave="0" documentId="13_ncr:1_{56AE94C4-D33B-4CC0-A766-AD8743175176}" xr6:coauthVersionLast="47" xr6:coauthVersionMax="47" xr10:uidLastSave="{00000000-0000-0000-0000-000000000000}"/>
  <bookViews>
    <workbookView xWindow="-108" yWindow="-108" windowWidth="23256" windowHeight="12456" tabRatio="612" firstSheet="2" activeTab="2" xr2:uid="{00000000-000D-0000-FFFF-FFFF00000000}"/>
  </bookViews>
  <sheets>
    <sheet name="Market (monthly)" sheetId="31" state="hidden" r:id="rId1"/>
    <sheet name="Market (year-to-date)" sheetId="32" state="hidden" r:id="rId2"/>
    <sheet name="ELETTRICI" sheetId="19" r:id="rId3"/>
    <sheet name="HYB - PLUG IN" sheetId="23" r:id="rId4"/>
    <sheet name="HYB - MILD" sheetId="24" r:id="rId5"/>
    <sheet name="GAS E ALTRE" sheetId="25" r:id="rId6"/>
    <sheet name="BENZINA" sheetId="27" r:id="rId7"/>
    <sheet name="DIESEL" sheetId="28" r:id="rId8"/>
  </sheets>
  <externalReferences>
    <externalReference r:id="rId9"/>
  </externalReferences>
  <definedNames>
    <definedName name="_xlnm.Print_Area" localSheetId="6">BENZINA!$A$1:$I$57</definedName>
    <definedName name="_xlnm.Print_Area" localSheetId="7">DIESEL!$A$1:$I$57</definedName>
    <definedName name="_xlnm.Print_Area" localSheetId="2">ELETTRICI!$A$1:$I$59</definedName>
    <definedName name="_xlnm.Print_Area" localSheetId="5">'GAS E ALTRE'!$A$1:$I$57</definedName>
    <definedName name="_xlnm.Print_Area" localSheetId="4">'HYB - MILD'!$A$1:$I$57</definedName>
    <definedName name="_xlnm.Print_Area" localSheetId="3">'HYB - PLUG IN'!$A$1:$I$59</definedName>
    <definedName name="_xlnm.Print_Area" localSheetId="0">'Market (monthly)'!$A$3:$T$40</definedName>
    <definedName name="_xlnm.Print_Area" localSheetId="1">'Market (year-to-date)'!$A$3:$T$40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C36" i="23"/>
  <c r="C49" i="23"/>
  <c r="F15" i="28"/>
  <c r="G15" i="28"/>
  <c r="H15" i="28"/>
  <c r="F16" i="28"/>
  <c r="G16" i="28"/>
  <c r="H16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F44" i="28"/>
  <c r="G44" i="28"/>
  <c r="H44" i="28"/>
  <c r="F45" i="28"/>
  <c r="G45" i="28"/>
  <c r="H45" i="28"/>
  <c r="F46" i="28"/>
  <c r="G46" i="28"/>
  <c r="H46" i="28"/>
  <c r="F47" i="28"/>
  <c r="G47" i="28"/>
  <c r="H47" i="28"/>
  <c r="G14" i="28"/>
  <c r="H14" i="28"/>
  <c r="F14" i="28"/>
  <c r="C15" i="28"/>
  <c r="D15" i="28"/>
  <c r="E15" i="28"/>
  <c r="C16" i="28"/>
  <c r="D16" i="28"/>
  <c r="E16" i="28"/>
  <c r="C17" i="28"/>
  <c r="D17" i="28"/>
  <c r="E17" i="28"/>
  <c r="C18" i="28"/>
  <c r="D18" i="28"/>
  <c r="E18" i="28"/>
  <c r="C19" i="28"/>
  <c r="D19" i="28"/>
  <c r="E19" i="28"/>
  <c r="C20" i="28"/>
  <c r="D20" i="28"/>
  <c r="E20" i="28"/>
  <c r="C21" i="28"/>
  <c r="D21" i="28"/>
  <c r="E21" i="28"/>
  <c r="C22" i="28"/>
  <c r="D22" i="28"/>
  <c r="E22" i="28"/>
  <c r="C23" i="28"/>
  <c r="D23" i="28"/>
  <c r="E23" i="28"/>
  <c r="C24" i="28"/>
  <c r="D24" i="28"/>
  <c r="E24" i="28"/>
  <c r="C25" i="28"/>
  <c r="D25" i="28"/>
  <c r="E25" i="28"/>
  <c r="C26" i="28"/>
  <c r="D26" i="28"/>
  <c r="E26" i="28"/>
  <c r="C27" i="28"/>
  <c r="D27" i="28"/>
  <c r="E27" i="28"/>
  <c r="C28" i="28"/>
  <c r="D28" i="28"/>
  <c r="E28" i="28"/>
  <c r="C29" i="28"/>
  <c r="D29" i="28"/>
  <c r="E29" i="28"/>
  <c r="C30" i="28"/>
  <c r="D30" i="28"/>
  <c r="E30" i="28"/>
  <c r="C31" i="28"/>
  <c r="D31" i="28"/>
  <c r="E31" i="28"/>
  <c r="C32" i="28"/>
  <c r="D32" i="28"/>
  <c r="E32" i="28"/>
  <c r="C33" i="28"/>
  <c r="D33" i="28"/>
  <c r="E33" i="28"/>
  <c r="C34" i="28"/>
  <c r="D34" i="28"/>
  <c r="E34" i="28"/>
  <c r="C35" i="28"/>
  <c r="D35" i="28"/>
  <c r="E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43" i="28"/>
  <c r="D43" i="28"/>
  <c r="E43" i="28"/>
  <c r="C44" i="28"/>
  <c r="D44" i="28"/>
  <c r="E44" i="28"/>
  <c r="C45" i="28"/>
  <c r="D45" i="28"/>
  <c r="E45" i="28"/>
  <c r="C46" i="28"/>
  <c r="D46" i="28"/>
  <c r="E46" i="28"/>
  <c r="C47" i="28"/>
  <c r="D47" i="28"/>
  <c r="E47" i="28"/>
  <c r="D14" i="28"/>
  <c r="E14" i="28"/>
  <c r="C14" i="28"/>
  <c r="F15" i="27"/>
  <c r="G15" i="27"/>
  <c r="H15" i="27"/>
  <c r="F16" i="27"/>
  <c r="G16" i="27"/>
  <c r="H16" i="27"/>
  <c r="F17" i="27"/>
  <c r="G17" i="27"/>
  <c r="H17" i="27"/>
  <c r="F18" i="27"/>
  <c r="G18" i="27"/>
  <c r="H18" i="27"/>
  <c r="F19" i="27"/>
  <c r="G19" i="27"/>
  <c r="H19" i="27"/>
  <c r="F20" i="27"/>
  <c r="G20" i="27"/>
  <c r="H20" i="27"/>
  <c r="F21" i="27"/>
  <c r="G21" i="27"/>
  <c r="H21" i="27"/>
  <c r="F22" i="27"/>
  <c r="G22" i="27"/>
  <c r="H22" i="27"/>
  <c r="F23" i="27"/>
  <c r="G23" i="27"/>
  <c r="H23" i="27"/>
  <c r="F24" i="27"/>
  <c r="G24" i="27"/>
  <c r="H24" i="27"/>
  <c r="F25" i="27"/>
  <c r="G25" i="27"/>
  <c r="H25" i="27"/>
  <c r="F26" i="27"/>
  <c r="G26" i="27"/>
  <c r="H26" i="27"/>
  <c r="F27" i="27"/>
  <c r="G27" i="27"/>
  <c r="H27" i="27"/>
  <c r="F28" i="27"/>
  <c r="G28" i="27"/>
  <c r="H28" i="27"/>
  <c r="F29" i="27"/>
  <c r="G29" i="27"/>
  <c r="H29" i="27"/>
  <c r="F30" i="27"/>
  <c r="G30" i="27"/>
  <c r="H30" i="27"/>
  <c r="F31" i="27"/>
  <c r="G31" i="27"/>
  <c r="H31" i="27"/>
  <c r="F32" i="27"/>
  <c r="G32" i="27"/>
  <c r="H32" i="27"/>
  <c r="F33" i="27"/>
  <c r="G33" i="27"/>
  <c r="H33" i="27"/>
  <c r="F34" i="27"/>
  <c r="G34" i="27"/>
  <c r="H34" i="27"/>
  <c r="F35" i="27"/>
  <c r="G35" i="27"/>
  <c r="H35" i="27"/>
  <c r="F36" i="27"/>
  <c r="G36" i="27"/>
  <c r="H36" i="27"/>
  <c r="F37" i="27"/>
  <c r="G37" i="27"/>
  <c r="H37" i="27"/>
  <c r="F38" i="27"/>
  <c r="G38" i="27"/>
  <c r="H38" i="27"/>
  <c r="F39" i="27"/>
  <c r="G39" i="27"/>
  <c r="H39" i="27"/>
  <c r="F40" i="27"/>
  <c r="G40" i="27"/>
  <c r="H40" i="27"/>
  <c r="F41" i="27"/>
  <c r="G41" i="27"/>
  <c r="H41" i="27"/>
  <c r="F42" i="27"/>
  <c r="G42" i="27"/>
  <c r="H42" i="27"/>
  <c r="F43" i="27"/>
  <c r="G43" i="27"/>
  <c r="H43" i="27"/>
  <c r="F44" i="27"/>
  <c r="G44" i="27"/>
  <c r="H44" i="27"/>
  <c r="F45" i="27"/>
  <c r="G45" i="27"/>
  <c r="H45" i="27"/>
  <c r="F46" i="27"/>
  <c r="G46" i="27"/>
  <c r="H46" i="27"/>
  <c r="F47" i="27"/>
  <c r="G47" i="27"/>
  <c r="H47" i="27"/>
  <c r="G14" i="27"/>
  <c r="H14" i="27"/>
  <c r="F14" i="27"/>
  <c r="C15" i="27"/>
  <c r="D15" i="27"/>
  <c r="E15" i="27"/>
  <c r="C16" i="27"/>
  <c r="D16" i="27"/>
  <c r="E16" i="27"/>
  <c r="C17" i="27"/>
  <c r="D17" i="27"/>
  <c r="E17" i="27"/>
  <c r="C18" i="27"/>
  <c r="D18" i="27"/>
  <c r="E18" i="27"/>
  <c r="C19" i="27"/>
  <c r="D19" i="27"/>
  <c r="E19" i="27"/>
  <c r="C20" i="27"/>
  <c r="D20" i="27"/>
  <c r="E20" i="27"/>
  <c r="C21" i="27"/>
  <c r="D21" i="27"/>
  <c r="E21" i="27"/>
  <c r="C22" i="27"/>
  <c r="D22" i="27"/>
  <c r="E22" i="27"/>
  <c r="C23" i="27"/>
  <c r="D23" i="27"/>
  <c r="E23" i="27"/>
  <c r="C24" i="27"/>
  <c r="D24" i="27"/>
  <c r="E24" i="27"/>
  <c r="C25" i="27"/>
  <c r="D25" i="27"/>
  <c r="E25" i="27"/>
  <c r="C26" i="27"/>
  <c r="D26" i="27"/>
  <c r="E26" i="27"/>
  <c r="C27" i="27"/>
  <c r="D27" i="27"/>
  <c r="E27" i="27"/>
  <c r="C28" i="27"/>
  <c r="D28" i="27"/>
  <c r="E28" i="27"/>
  <c r="C29" i="27"/>
  <c r="D29" i="27"/>
  <c r="E29" i="27"/>
  <c r="C30" i="27"/>
  <c r="D30" i="27"/>
  <c r="E30" i="27"/>
  <c r="C31" i="27"/>
  <c r="D31" i="27"/>
  <c r="E31" i="27"/>
  <c r="C32" i="27"/>
  <c r="D32" i="27"/>
  <c r="E32" i="27"/>
  <c r="C33" i="27"/>
  <c r="D33" i="27"/>
  <c r="E33" i="27"/>
  <c r="C34" i="27"/>
  <c r="D34" i="27"/>
  <c r="E34" i="27"/>
  <c r="C35" i="27"/>
  <c r="D35" i="27"/>
  <c r="E35" i="27"/>
  <c r="C36" i="27"/>
  <c r="D36" i="27"/>
  <c r="E36" i="27"/>
  <c r="C37" i="27"/>
  <c r="D37" i="27"/>
  <c r="E37" i="27"/>
  <c r="C38" i="27"/>
  <c r="D38" i="27"/>
  <c r="E38" i="27"/>
  <c r="C39" i="27"/>
  <c r="D39" i="27"/>
  <c r="E39" i="27"/>
  <c r="C40" i="27"/>
  <c r="D40" i="27"/>
  <c r="E40" i="27"/>
  <c r="C41" i="27"/>
  <c r="D41" i="27"/>
  <c r="E41" i="27"/>
  <c r="C42" i="27"/>
  <c r="D42" i="27"/>
  <c r="E42" i="27"/>
  <c r="C43" i="27"/>
  <c r="D43" i="27"/>
  <c r="E43" i="27"/>
  <c r="C44" i="27"/>
  <c r="D44" i="27"/>
  <c r="E44" i="27"/>
  <c r="C45" i="27"/>
  <c r="D45" i="27"/>
  <c r="E45" i="27"/>
  <c r="C46" i="27"/>
  <c r="D46" i="27"/>
  <c r="E46" i="27"/>
  <c r="C47" i="27"/>
  <c r="D47" i="27"/>
  <c r="E47" i="27"/>
  <c r="D14" i="27"/>
  <c r="E14" i="27"/>
  <c r="C14" i="27"/>
  <c r="F15" i="25"/>
  <c r="G15" i="25"/>
  <c r="H15" i="25"/>
  <c r="F16" i="25"/>
  <c r="G16" i="25"/>
  <c r="H16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F25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F44" i="25"/>
  <c r="G44" i="25"/>
  <c r="H44" i="25"/>
  <c r="F45" i="25"/>
  <c r="G45" i="25"/>
  <c r="H45" i="25"/>
  <c r="F46" i="25"/>
  <c r="G46" i="25"/>
  <c r="H46" i="25"/>
  <c r="F47" i="25"/>
  <c r="G47" i="25"/>
  <c r="H47" i="25"/>
  <c r="G14" i="25"/>
  <c r="H14" i="25"/>
  <c r="F14" i="25"/>
  <c r="C15" i="25"/>
  <c r="D15" i="25"/>
  <c r="E15" i="25"/>
  <c r="C16" i="25"/>
  <c r="D16" i="25"/>
  <c r="E16" i="25"/>
  <c r="C17" i="25"/>
  <c r="D17" i="25"/>
  <c r="E17" i="25"/>
  <c r="C18" i="25"/>
  <c r="D18" i="25"/>
  <c r="E18" i="25"/>
  <c r="C19" i="25"/>
  <c r="D19" i="25"/>
  <c r="E19" i="25"/>
  <c r="C20" i="25"/>
  <c r="D20" i="25"/>
  <c r="E20" i="25"/>
  <c r="C21" i="25"/>
  <c r="D21" i="25"/>
  <c r="E21" i="25"/>
  <c r="C22" i="25"/>
  <c r="D22" i="25"/>
  <c r="E22" i="25"/>
  <c r="C23" i="25"/>
  <c r="D23" i="25"/>
  <c r="E23" i="25"/>
  <c r="C24" i="25"/>
  <c r="D24" i="25"/>
  <c r="E24" i="25"/>
  <c r="C25" i="25"/>
  <c r="D25" i="25"/>
  <c r="E25" i="25"/>
  <c r="C26" i="25"/>
  <c r="D26" i="25"/>
  <c r="E26" i="25"/>
  <c r="C27" i="25"/>
  <c r="D27" i="25"/>
  <c r="E27" i="25"/>
  <c r="C28" i="25"/>
  <c r="D28" i="25"/>
  <c r="E28" i="25"/>
  <c r="C29" i="25"/>
  <c r="D29" i="25"/>
  <c r="E29" i="25"/>
  <c r="C30" i="25"/>
  <c r="D30" i="25"/>
  <c r="E30" i="25"/>
  <c r="C31" i="25"/>
  <c r="D31" i="25"/>
  <c r="E31" i="25"/>
  <c r="C32" i="25"/>
  <c r="D32" i="25"/>
  <c r="E32" i="25"/>
  <c r="C33" i="25"/>
  <c r="D33" i="25"/>
  <c r="E33" i="25"/>
  <c r="C34" i="25"/>
  <c r="D34" i="25"/>
  <c r="E34" i="25"/>
  <c r="C35" i="25"/>
  <c r="D35" i="25"/>
  <c r="E35" i="25"/>
  <c r="C36" i="25"/>
  <c r="D36" i="25"/>
  <c r="E36" i="25"/>
  <c r="C37" i="25"/>
  <c r="D37" i="25"/>
  <c r="E37" i="25"/>
  <c r="C38" i="25"/>
  <c r="D38" i="25"/>
  <c r="E38" i="25"/>
  <c r="C39" i="25"/>
  <c r="D39" i="25"/>
  <c r="E39" i="25"/>
  <c r="C40" i="25"/>
  <c r="D40" i="25"/>
  <c r="E40" i="25"/>
  <c r="C41" i="25"/>
  <c r="D41" i="25"/>
  <c r="E41" i="25"/>
  <c r="C42" i="25"/>
  <c r="D42" i="25"/>
  <c r="E42" i="25"/>
  <c r="C43" i="25"/>
  <c r="D43" i="25"/>
  <c r="E43" i="25"/>
  <c r="C44" i="25"/>
  <c r="D44" i="25"/>
  <c r="E44" i="25"/>
  <c r="C45" i="25"/>
  <c r="D45" i="25"/>
  <c r="E45" i="25"/>
  <c r="C46" i="25"/>
  <c r="D46" i="25"/>
  <c r="E46" i="25"/>
  <c r="C47" i="25"/>
  <c r="D47" i="25"/>
  <c r="E47" i="25"/>
  <c r="D14" i="25"/>
  <c r="E14" i="25"/>
  <c r="C14" i="25"/>
  <c r="F15" i="24"/>
  <c r="G15" i="24"/>
  <c r="H15" i="24"/>
  <c r="F16" i="24"/>
  <c r="G16" i="24"/>
  <c r="H16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F44" i="24"/>
  <c r="G44" i="24"/>
  <c r="H44" i="24"/>
  <c r="F45" i="24"/>
  <c r="G45" i="24"/>
  <c r="H45" i="24"/>
  <c r="F46" i="24"/>
  <c r="G46" i="24"/>
  <c r="H46" i="24"/>
  <c r="F47" i="24"/>
  <c r="G47" i="24"/>
  <c r="H47" i="24"/>
  <c r="G14" i="24"/>
  <c r="H14" i="24"/>
  <c r="F14" i="24"/>
  <c r="C15" i="24"/>
  <c r="D15" i="24"/>
  <c r="E15" i="24"/>
  <c r="C16" i="24"/>
  <c r="D16" i="24"/>
  <c r="E16" i="24"/>
  <c r="C17" i="24"/>
  <c r="D17" i="24"/>
  <c r="E17" i="24"/>
  <c r="C18" i="24"/>
  <c r="D18" i="24"/>
  <c r="E18" i="24"/>
  <c r="C19" i="24"/>
  <c r="D19" i="24"/>
  <c r="E19" i="24"/>
  <c r="C20" i="24"/>
  <c r="D20" i="24"/>
  <c r="E20" i="24"/>
  <c r="C21" i="24"/>
  <c r="D21" i="24"/>
  <c r="E21" i="24"/>
  <c r="C22" i="24"/>
  <c r="D22" i="24"/>
  <c r="E22" i="24"/>
  <c r="C23" i="24"/>
  <c r="D23" i="24"/>
  <c r="E23" i="24"/>
  <c r="C24" i="24"/>
  <c r="D24" i="24"/>
  <c r="E24" i="24"/>
  <c r="C25" i="24"/>
  <c r="D25" i="24"/>
  <c r="E25" i="24"/>
  <c r="C26" i="24"/>
  <c r="D26" i="24"/>
  <c r="E26" i="24"/>
  <c r="C27" i="24"/>
  <c r="D27" i="24"/>
  <c r="E27" i="24"/>
  <c r="C28" i="24"/>
  <c r="D28" i="24"/>
  <c r="E28" i="24"/>
  <c r="C29" i="24"/>
  <c r="D29" i="24"/>
  <c r="E29" i="24"/>
  <c r="C30" i="24"/>
  <c r="D30" i="24"/>
  <c r="E30" i="24"/>
  <c r="C31" i="24"/>
  <c r="D31" i="24"/>
  <c r="E31" i="24"/>
  <c r="C32" i="24"/>
  <c r="D32" i="24"/>
  <c r="E32" i="24"/>
  <c r="C33" i="24"/>
  <c r="D33" i="24"/>
  <c r="E33" i="24"/>
  <c r="C34" i="24"/>
  <c r="D34" i="24"/>
  <c r="E34" i="24"/>
  <c r="C35" i="24"/>
  <c r="D35" i="24"/>
  <c r="E35" i="24"/>
  <c r="C36" i="24"/>
  <c r="D36" i="24"/>
  <c r="E36" i="24"/>
  <c r="C37" i="24"/>
  <c r="D37" i="24"/>
  <c r="E37" i="24"/>
  <c r="C38" i="24"/>
  <c r="D38" i="24"/>
  <c r="E38" i="24"/>
  <c r="C39" i="24"/>
  <c r="D39" i="24"/>
  <c r="E39" i="24"/>
  <c r="C40" i="24"/>
  <c r="D40" i="24"/>
  <c r="E40" i="24"/>
  <c r="C41" i="24"/>
  <c r="D41" i="24"/>
  <c r="E41" i="24"/>
  <c r="C42" i="24"/>
  <c r="D42" i="24"/>
  <c r="E42" i="24"/>
  <c r="C43" i="24"/>
  <c r="D43" i="24"/>
  <c r="E43" i="24"/>
  <c r="C44" i="24"/>
  <c r="D44" i="24"/>
  <c r="E44" i="24"/>
  <c r="C45" i="24"/>
  <c r="D45" i="24"/>
  <c r="E45" i="24"/>
  <c r="C46" i="24"/>
  <c r="D46" i="24"/>
  <c r="E46" i="24"/>
  <c r="C47" i="24"/>
  <c r="D47" i="24"/>
  <c r="E47" i="24"/>
  <c r="D14" i="24"/>
  <c r="E14" i="24"/>
  <c r="C14" i="24"/>
  <c r="F15" i="23"/>
  <c r="G15" i="23"/>
  <c r="H15" i="23"/>
  <c r="F16" i="23"/>
  <c r="G16" i="23"/>
  <c r="H16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F44" i="23"/>
  <c r="G44" i="23"/>
  <c r="H44" i="23"/>
  <c r="F45" i="23"/>
  <c r="G45" i="23"/>
  <c r="H45" i="23"/>
  <c r="F46" i="23"/>
  <c r="G46" i="23"/>
  <c r="H46" i="23"/>
  <c r="F47" i="23"/>
  <c r="G47" i="23"/>
  <c r="H47" i="23"/>
  <c r="G14" i="23"/>
  <c r="H14" i="23"/>
  <c r="F14" i="23"/>
  <c r="C15" i="23"/>
  <c r="D15" i="23"/>
  <c r="E15" i="23"/>
  <c r="C16" i="23"/>
  <c r="D16" i="23"/>
  <c r="E16" i="23"/>
  <c r="C17" i="23"/>
  <c r="D17" i="23"/>
  <c r="E17" i="23"/>
  <c r="C18" i="23"/>
  <c r="D18" i="23"/>
  <c r="E18" i="23"/>
  <c r="C19" i="23"/>
  <c r="D19" i="23"/>
  <c r="E19" i="23"/>
  <c r="C20" i="23"/>
  <c r="D20" i="23"/>
  <c r="E20" i="23"/>
  <c r="C21" i="23"/>
  <c r="D21" i="23"/>
  <c r="E21" i="23"/>
  <c r="C22" i="23"/>
  <c r="D22" i="23"/>
  <c r="E22" i="23"/>
  <c r="C23" i="23"/>
  <c r="D23" i="23"/>
  <c r="E23" i="23"/>
  <c r="C24" i="23"/>
  <c r="D24" i="23"/>
  <c r="E24" i="23"/>
  <c r="C25" i="23"/>
  <c r="D25" i="23"/>
  <c r="E25" i="23"/>
  <c r="C26" i="23"/>
  <c r="D26" i="23"/>
  <c r="E26" i="23"/>
  <c r="C27" i="23"/>
  <c r="D27" i="23"/>
  <c r="E27" i="23"/>
  <c r="C28" i="23"/>
  <c r="D28" i="23"/>
  <c r="E28" i="23"/>
  <c r="C29" i="23"/>
  <c r="D29" i="23"/>
  <c r="E29" i="23"/>
  <c r="D30" i="23"/>
  <c r="E30" i="23"/>
  <c r="C31" i="23"/>
  <c r="D31" i="23"/>
  <c r="E31" i="23"/>
  <c r="C32" i="23"/>
  <c r="D32" i="23"/>
  <c r="E32" i="23"/>
  <c r="C33" i="23"/>
  <c r="D33" i="23"/>
  <c r="E33" i="23"/>
  <c r="C34" i="23"/>
  <c r="D34" i="23"/>
  <c r="E34" i="23"/>
  <c r="C35" i="23"/>
  <c r="D35" i="23"/>
  <c r="E35" i="23"/>
  <c r="D36" i="23"/>
  <c r="E36" i="23"/>
  <c r="C37" i="23"/>
  <c r="D37" i="23"/>
  <c r="E37" i="23"/>
  <c r="C38" i="23"/>
  <c r="D38" i="23"/>
  <c r="E38" i="23"/>
  <c r="C39" i="23"/>
  <c r="D39" i="23"/>
  <c r="E39" i="23"/>
  <c r="C40" i="23"/>
  <c r="D40" i="23"/>
  <c r="E40" i="23"/>
  <c r="C41" i="23"/>
  <c r="D41" i="23"/>
  <c r="E41" i="23"/>
  <c r="C42" i="23"/>
  <c r="D42" i="23"/>
  <c r="E42" i="23"/>
  <c r="C43" i="23"/>
  <c r="D43" i="23"/>
  <c r="E43" i="23"/>
  <c r="C44" i="23"/>
  <c r="D44" i="23"/>
  <c r="E44" i="23"/>
  <c r="C45" i="23"/>
  <c r="D45" i="23"/>
  <c r="E45" i="23"/>
  <c r="C46" i="23"/>
  <c r="D46" i="23"/>
  <c r="E46" i="23"/>
  <c r="C47" i="23"/>
  <c r="D47" i="23"/>
  <c r="E47" i="23"/>
  <c r="D14" i="23"/>
  <c r="E14" i="23"/>
  <c r="C14" i="23"/>
  <c r="F15" i="19"/>
  <c r="G15" i="19"/>
  <c r="H15" i="19"/>
  <c r="F16" i="19"/>
  <c r="G16" i="19"/>
  <c r="H16" i="19"/>
  <c r="F17" i="19"/>
  <c r="G17" i="19"/>
  <c r="H17" i="19"/>
  <c r="F18" i="19"/>
  <c r="G18" i="19"/>
  <c r="H18" i="19"/>
  <c r="F19" i="19"/>
  <c r="G19" i="19"/>
  <c r="H19" i="19"/>
  <c r="F20" i="19"/>
  <c r="G20" i="19"/>
  <c r="H20" i="19"/>
  <c r="F21" i="19"/>
  <c r="G21" i="19"/>
  <c r="H21" i="19"/>
  <c r="F22" i="19"/>
  <c r="G22" i="19"/>
  <c r="H22" i="19"/>
  <c r="F23" i="19"/>
  <c r="G23" i="19"/>
  <c r="H23" i="19"/>
  <c r="F24" i="19"/>
  <c r="G24" i="19"/>
  <c r="H24" i="19"/>
  <c r="F25" i="19"/>
  <c r="G25" i="19"/>
  <c r="H25" i="19"/>
  <c r="F26" i="19"/>
  <c r="G26" i="19"/>
  <c r="H26" i="19"/>
  <c r="F27" i="19"/>
  <c r="G27" i="19"/>
  <c r="H27" i="19"/>
  <c r="F28" i="19"/>
  <c r="G28" i="19"/>
  <c r="H28" i="19"/>
  <c r="F29" i="19"/>
  <c r="G29" i="19"/>
  <c r="H29" i="19"/>
  <c r="F30" i="19"/>
  <c r="G30" i="19"/>
  <c r="H30" i="19"/>
  <c r="F31" i="19"/>
  <c r="G31" i="19"/>
  <c r="H31" i="19"/>
  <c r="F32" i="19"/>
  <c r="G32" i="19"/>
  <c r="H32" i="19"/>
  <c r="F33" i="19"/>
  <c r="G33" i="19"/>
  <c r="H33" i="19"/>
  <c r="F34" i="19"/>
  <c r="G34" i="19"/>
  <c r="H34" i="19"/>
  <c r="F35" i="19"/>
  <c r="G35" i="19"/>
  <c r="H35" i="19"/>
  <c r="F36" i="19"/>
  <c r="G36" i="19"/>
  <c r="H36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42" i="19"/>
  <c r="G42" i="19"/>
  <c r="H42" i="19"/>
  <c r="F43" i="19"/>
  <c r="G43" i="19"/>
  <c r="H43" i="19"/>
  <c r="F44" i="19"/>
  <c r="G44" i="19"/>
  <c r="H44" i="19"/>
  <c r="F45" i="19"/>
  <c r="G45" i="19"/>
  <c r="H45" i="19"/>
  <c r="F46" i="19"/>
  <c r="G46" i="19"/>
  <c r="H46" i="19"/>
  <c r="F47" i="19"/>
  <c r="G47" i="19"/>
  <c r="H47" i="19"/>
  <c r="G14" i="19"/>
  <c r="H14" i="19"/>
  <c r="F14" i="19"/>
  <c r="C15" i="19"/>
  <c r="D15" i="19"/>
  <c r="E15" i="19"/>
  <c r="C16" i="19"/>
  <c r="D16" i="19"/>
  <c r="E16" i="19"/>
  <c r="C17" i="19"/>
  <c r="D17" i="19"/>
  <c r="E17" i="19"/>
  <c r="C18" i="19"/>
  <c r="D18" i="19"/>
  <c r="E18" i="19"/>
  <c r="C19" i="19"/>
  <c r="D19" i="19"/>
  <c r="E19" i="19"/>
  <c r="C20" i="19"/>
  <c r="D20" i="19"/>
  <c r="E20" i="19"/>
  <c r="C21" i="19"/>
  <c r="D21" i="19"/>
  <c r="E21" i="19"/>
  <c r="C22" i="19"/>
  <c r="D22" i="19"/>
  <c r="E22" i="19"/>
  <c r="C23" i="19"/>
  <c r="D23" i="19"/>
  <c r="E23" i="19"/>
  <c r="C24" i="19"/>
  <c r="D24" i="19"/>
  <c r="E24" i="19"/>
  <c r="C25" i="19"/>
  <c r="D25" i="19"/>
  <c r="E25" i="19"/>
  <c r="C26" i="19"/>
  <c r="D26" i="19"/>
  <c r="E26" i="19"/>
  <c r="C27" i="19"/>
  <c r="D27" i="19"/>
  <c r="E27" i="19"/>
  <c r="C28" i="19"/>
  <c r="D28" i="19"/>
  <c r="E28" i="19"/>
  <c r="C29" i="19"/>
  <c r="D29" i="19"/>
  <c r="E29" i="19"/>
  <c r="C30" i="19"/>
  <c r="D30" i="19"/>
  <c r="E30" i="19"/>
  <c r="C31" i="19"/>
  <c r="D31" i="19"/>
  <c r="E31" i="19"/>
  <c r="C32" i="19"/>
  <c r="D32" i="19"/>
  <c r="E32" i="19"/>
  <c r="C33" i="19"/>
  <c r="D33" i="19"/>
  <c r="E33" i="19"/>
  <c r="C34" i="19"/>
  <c r="D34" i="19"/>
  <c r="E34" i="19"/>
  <c r="C35" i="19"/>
  <c r="D35" i="19"/>
  <c r="E35" i="19"/>
  <c r="C36" i="19"/>
  <c r="D36" i="19"/>
  <c r="E36" i="19"/>
  <c r="C37" i="19"/>
  <c r="D37" i="19"/>
  <c r="E37" i="19"/>
  <c r="C38" i="19"/>
  <c r="D38" i="19"/>
  <c r="E38" i="19"/>
  <c r="C39" i="19"/>
  <c r="D39" i="19"/>
  <c r="E39" i="19"/>
  <c r="C40" i="19"/>
  <c r="D40" i="19"/>
  <c r="E40" i="19"/>
  <c r="C41" i="19"/>
  <c r="D41" i="19"/>
  <c r="E41" i="19"/>
  <c r="C42" i="19"/>
  <c r="D42" i="19"/>
  <c r="E42" i="19"/>
  <c r="C43" i="19"/>
  <c r="D43" i="19"/>
  <c r="E43" i="19"/>
  <c r="C44" i="19"/>
  <c r="D44" i="19"/>
  <c r="E44" i="19"/>
  <c r="C45" i="19"/>
  <c r="D45" i="19"/>
  <c r="E45" i="19"/>
  <c r="C46" i="19"/>
  <c r="D46" i="19"/>
  <c r="E46" i="19"/>
  <c r="C47" i="19"/>
  <c r="D47" i="19"/>
  <c r="E47" i="19"/>
  <c r="E14" i="19"/>
  <c r="D14" i="19"/>
  <c r="C14" i="19"/>
  <c r="C49" i="27" l="1"/>
  <c r="D48" i="27"/>
  <c r="D50" i="27" s="1"/>
  <c r="C48" i="27"/>
  <c r="C50" i="27" s="1"/>
  <c r="D49" i="27"/>
  <c r="C49" i="28"/>
  <c r="F49" i="27"/>
  <c r="G49" i="27"/>
  <c r="F48" i="27"/>
  <c r="G48" i="27"/>
  <c r="G50" i="27" s="1"/>
  <c r="G49" i="28"/>
  <c r="F49" i="28"/>
  <c r="H49" i="28" s="1"/>
  <c r="F48" i="28"/>
  <c r="G48" i="28"/>
  <c r="G50" i="28" s="1"/>
  <c r="D49" i="28"/>
  <c r="D48" i="28"/>
  <c r="C48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14" i="28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14" i="27"/>
  <c r="F49" i="25"/>
  <c r="G49" i="25"/>
  <c r="C48" i="25"/>
  <c r="C49" i="25"/>
  <c r="D49" i="25"/>
  <c r="E49" i="25" s="1"/>
  <c r="G48" i="25"/>
  <c r="G50" i="25" s="1"/>
  <c r="F48" i="25"/>
  <c r="F50" i="25" s="1"/>
  <c r="D48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14" i="25"/>
  <c r="G49" i="24"/>
  <c r="F48" i="24"/>
  <c r="F50" i="24" s="1"/>
  <c r="F49" i="24"/>
  <c r="G48" i="24"/>
  <c r="G50" i="24" s="1"/>
  <c r="C49" i="24"/>
  <c r="D49" i="24"/>
  <c r="D48" i="24"/>
  <c r="D50" i="24" s="1"/>
  <c r="C48" i="24"/>
  <c r="C50" i="24" s="1"/>
  <c r="E50" i="24" s="1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14" i="24"/>
  <c r="F49" i="23"/>
  <c r="G49" i="23"/>
  <c r="G48" i="23"/>
  <c r="G50" i="23" s="1"/>
  <c r="F48" i="23"/>
  <c r="C48" i="23"/>
  <c r="D49" i="23"/>
  <c r="D48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14" i="23"/>
  <c r="F49" i="19"/>
  <c r="G49" i="19"/>
  <c r="F48" i="19"/>
  <c r="G48" i="19"/>
  <c r="B41" i="19"/>
  <c r="B42" i="19"/>
  <c r="B43" i="19"/>
  <c r="B44" i="19"/>
  <c r="B45" i="19"/>
  <c r="B46" i="19"/>
  <c r="B47" i="19"/>
  <c r="B40" i="19"/>
  <c r="C49" i="19"/>
  <c r="D49" i="19"/>
  <c r="C48" i="19"/>
  <c r="D48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14" i="19"/>
  <c r="E49" i="27" l="1"/>
  <c r="H49" i="24"/>
  <c r="E48" i="27"/>
  <c r="H48" i="28"/>
  <c r="F50" i="27"/>
  <c r="H50" i="27" s="1"/>
  <c r="E50" i="27"/>
  <c r="D50" i="25"/>
  <c r="H50" i="24"/>
  <c r="E49" i="23"/>
  <c r="G50" i="19"/>
  <c r="H48" i="19"/>
  <c r="F50" i="19"/>
  <c r="D50" i="19"/>
  <c r="C50" i="19"/>
  <c r="H49" i="27"/>
  <c r="H49" i="19"/>
  <c r="H49" i="25"/>
  <c r="H48" i="23"/>
  <c r="F50" i="23"/>
  <c r="H50" i="23" s="1"/>
  <c r="H49" i="23"/>
  <c r="H50" i="25"/>
  <c r="E48" i="28"/>
  <c r="D50" i="28"/>
  <c r="E49" i="19"/>
  <c r="C50" i="25"/>
  <c r="E50" i="25" s="1"/>
  <c r="E48" i="25"/>
  <c r="C50" i="28"/>
  <c r="E50" i="28" s="1"/>
  <c r="E48" i="23"/>
  <c r="E48" i="19"/>
  <c r="D50" i="23"/>
  <c r="E49" i="24"/>
  <c r="E49" i="28"/>
  <c r="C50" i="23"/>
  <c r="E48" i="24"/>
  <c r="H48" i="27"/>
  <c r="H48" i="25"/>
  <c r="H48" i="24"/>
  <c r="F50" i="28"/>
  <c r="H50" i="28" s="1"/>
  <c r="E50" i="23" l="1"/>
  <c r="H50" i="19"/>
  <c r="E50" i="19"/>
</calcChain>
</file>

<file path=xl/sharedStrings.xml><?xml version="1.0" encoding="utf-8"?>
<sst xmlns="http://schemas.openxmlformats.org/spreadsheetml/2006/main" count="247" uniqueCount="69">
  <si>
    <t>Var. %</t>
  </si>
  <si>
    <t>% chg.</t>
  </si>
  <si>
    <t>EFTA</t>
  </si>
  <si>
    <t>EUROPEAN UNION</t>
  </si>
  <si>
    <t>EU14</t>
  </si>
  <si>
    <t>Austria</t>
  </si>
  <si>
    <t>Belgium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</si>
  <si>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</si>
  <si>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</si>
  <si>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</si>
  <si>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</si>
  <si>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</si>
  <si>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</si>
  <si>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</si>
  <si>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</si>
  <si>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</si>
  <si>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</si>
  <si>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Lithuania</t>
  </si>
  <si>
    <t>Luxembourg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</si>
  <si>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</si>
  <si>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</si>
  <si>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</si>
  <si>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</si>
  <si>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</si>
  <si>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</si>
  <si>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</si>
  <si>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</si>
  <si>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Iceland</t>
  </si>
  <si>
    <t>Norway</t>
  </si>
  <si>
    <t>Switzerland</t>
  </si>
  <si>
    <t>United Kingdom</t>
  </si>
  <si>
    <t>EU + EFTA + UK</t>
  </si>
  <si>
    <t>EU14 + EFTA + UK</t>
  </si>
  <si>
    <t>Ireland</t>
  </si>
  <si>
    <t>Italy</t>
  </si>
  <si>
    <t>FONTE: ACEA e ASSOCIAZIONI NAZIONALI DEI PRODUTTORI DI AUTOMOBILI</t>
  </si>
  <si>
    <r>
      <rPr>
        <vertAlign val="superscript"/>
        <sz val="9"/>
        <color theme="0" tint="-0.499984740745262"/>
        <rFont val="Trebuchet MS"/>
        <family val="2"/>
      </rPr>
      <t xml:space="preserve">1 </t>
    </r>
    <r>
      <rPr>
        <sz val="9"/>
        <color theme="0" tint="-0.499984740745262"/>
        <rFont val="Trebuchet MS"/>
        <family val="2"/>
      </rPr>
      <t>Include fuel cell electric vehicles (FCEV)</t>
    </r>
  </si>
  <si>
    <r>
      <rPr>
        <vertAlign val="superscript"/>
        <sz val="9"/>
        <color theme="1" tint="0.499984740745262"/>
        <rFont val="Trebuchet MS"/>
        <family val="2"/>
      </rPr>
      <t xml:space="preserve">2 </t>
    </r>
    <r>
      <rPr>
        <sz val="9"/>
        <color theme="1" tint="0.499984740745262"/>
        <rFont val="Trebuchet MS"/>
        <family val="2"/>
      </rPr>
      <t>Stime</t>
    </r>
  </si>
  <si>
    <t>UE/EFTA/UK - IMMATRICOLAZIONI DI AUTOVETTURE</t>
  </si>
  <si>
    <t>UE/EFTA/UK - NEW CAR REGISTRATIONS</t>
  </si>
  <si>
    <t>1 Include extended-range electric vehicle (EREV)</t>
  </si>
  <si>
    <r>
      <rPr>
        <vertAlign val="superscript"/>
        <sz val="9"/>
        <color theme="0" tint="-0.499984740745262"/>
        <rFont val="Trebuchet MS"/>
        <family val="2"/>
      </rPr>
      <t>1</t>
    </r>
    <r>
      <rPr>
        <sz val="9"/>
        <color theme="0" tint="-0.499984740745262"/>
        <rFont val="Trebuchet MS"/>
        <family val="2"/>
      </rPr>
      <t xml:space="preserve"> Stime</t>
    </r>
  </si>
  <si>
    <t>BENZINA</t>
  </si>
  <si>
    <t>DIESEL</t>
  </si>
  <si>
    <t>GAS NATURALE</t>
  </si>
  <si>
    <r>
      <t>IBRIDO PLUG-IN (PHEV)</t>
    </r>
    <r>
      <rPr>
        <b/>
        <vertAlign val="superscript"/>
        <sz val="11"/>
        <color rgb="FF0070C0"/>
        <rFont val="Trebuchet MS"/>
        <family val="2"/>
      </rPr>
      <t>1</t>
    </r>
  </si>
  <si>
    <r>
      <t>IBRIDO MILD (HEV)</t>
    </r>
    <r>
      <rPr>
        <b/>
        <vertAlign val="superscript"/>
        <sz val="11"/>
        <color rgb="FF0070C0"/>
        <rFont val="Trebuchet MS"/>
        <family val="2"/>
      </rPr>
      <t>1</t>
    </r>
  </si>
  <si>
    <r>
      <t xml:space="preserve">VEICOLI ELETTRICI (BEV) </t>
    </r>
    <r>
      <rPr>
        <b/>
        <vertAlign val="superscript"/>
        <sz val="11"/>
        <color rgb="FF0070C0"/>
        <rFont val="Trebuchet MS"/>
        <family val="2"/>
      </rPr>
      <t>1</t>
    </r>
  </si>
  <si>
    <t xml:space="preserve">NEW PASSENGER CAR REGISTRATIONS, BY MARKET AND FUEL TYPE </t>
  </si>
  <si>
    <t>MONTHLY</t>
  </si>
  <si>
    <t>BATTERY ELECTRIC</t>
  </si>
  <si>
    <t>PLUG-IN HYBRID</t>
  </si>
  <si>
    <r>
      <t>HYBRID ELECTRIC</t>
    </r>
    <r>
      <rPr>
        <b/>
        <vertAlign val="superscript"/>
        <sz val="11"/>
        <color theme="0"/>
        <rFont val="Arial"/>
        <family val="2"/>
      </rPr>
      <t>1</t>
    </r>
    <r>
      <rPr>
        <b/>
        <sz val="11"/>
        <color theme="0"/>
        <rFont val="Arial"/>
        <family val="2"/>
      </rPr>
      <t xml:space="preserve"> </t>
    </r>
  </si>
  <si>
    <r>
      <t>OTHERS</t>
    </r>
    <r>
      <rPr>
        <b/>
        <vertAlign val="superscript"/>
        <sz val="11"/>
        <color theme="0"/>
        <rFont val="Arial"/>
        <family val="2"/>
      </rPr>
      <t>2</t>
    </r>
  </si>
  <si>
    <t>PETROL</t>
  </si>
  <si>
    <t>TOTAL</t>
  </si>
  <si>
    <t>% change</t>
  </si>
  <si>
    <t>23/22</t>
  </si>
  <si>
    <t>Bulgaria</t>
  </si>
  <si>
    <t>Latvia</t>
  </si>
  <si>
    <t>Malta</t>
  </si>
  <si>
    <r>
      <rPr>
        <vertAlign val="superscript"/>
        <sz val="9"/>
        <color theme="1" tint="0.499984740745262"/>
        <rFont val="Arial"/>
        <family val="2"/>
      </rPr>
      <t>1</t>
    </r>
    <r>
      <rPr>
        <sz val="9"/>
        <color theme="1" tint="0.499984740745262"/>
        <rFont val="Arial"/>
        <family val="2"/>
      </rPr>
      <t xml:space="preserve"> Includes full and mild hybrids</t>
    </r>
  </si>
  <si>
    <r>
      <rPr>
        <vertAlign val="superscript"/>
        <sz val="9"/>
        <color theme="1" tint="0.499984740745262"/>
        <rFont val="Arial"/>
        <family val="2"/>
      </rPr>
      <t>2</t>
    </r>
    <r>
      <rPr>
        <sz val="9"/>
        <color theme="1" tint="0.499984740745262"/>
        <rFont val="Arial"/>
        <family val="2"/>
      </rPr>
      <t xml:space="preserve"> Includes fuel cell electric vehicles (FCEVs), natural gas vehicles (NGVs), LPG, E85/ethanol and other fuels</t>
    </r>
  </si>
  <si>
    <t>YEAR TO DATE</t>
  </si>
  <si>
    <t>EU13</t>
  </si>
  <si>
    <t>March</t>
  </si>
  <si>
    <t>Jan-Mar</t>
  </si>
  <si>
    <t>Settembre/September</t>
  </si>
  <si>
    <t>Gen-set/Jan-Sep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</si>
</sst>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+0.0;\-0.0"/>
    <numFmt numFmtId="165" formatCode="0.0"/>
    <numFmt numFmtId="166" formatCode="0.0%"/>
  </numFmts>
  <fonts count="42">
    <font>
      <sz val="10"/>
      <name val="Gill San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Trebuchet MS"/>
      <family val="2"/>
    </font>
    <font>
      <b/>
      <i/>
      <sz val="12"/>
      <color indexed="48"/>
      <name val="Trebuchet MS"/>
      <family val="2"/>
    </font>
    <font>
      <sz val="13"/>
      <color indexed="61"/>
      <name val="Trebuchet MS"/>
      <family val="2"/>
    </font>
    <font>
      <sz val="10"/>
      <name val="Trebuchet MS"/>
      <family val="2"/>
    </font>
    <font>
      <sz val="8"/>
      <name val="Trebuchet MS"/>
      <family val="2"/>
    </font>
    <font>
      <i/>
      <sz val="8"/>
      <name val="Trebuchet MS"/>
      <family val="2"/>
    </font>
    <font>
      <sz val="10"/>
      <color indexed="61"/>
      <name val="Trebuchet MS"/>
      <family val="2"/>
    </font>
    <font>
      <i/>
      <sz val="10"/>
      <name val="Trebuchet MS"/>
      <family val="2"/>
    </font>
    <font>
      <i/>
      <sz val="11"/>
      <color rgb="FF7F7F7F"/>
      <name val="Calibri"/>
      <family val="2"/>
      <scheme val="minor"/>
    </font>
    <font>
      <b/>
      <sz val="9"/>
      <name val="Trebuchet MS"/>
      <family val="2"/>
    </font>
    <font>
      <b/>
      <sz val="9"/>
      <color theme="1"/>
      <name val="Trebuchet MS"/>
      <family val="2"/>
    </font>
    <font>
      <sz val="7"/>
      <name val="Trebuchet MS"/>
      <family val="2"/>
    </font>
    <font>
      <b/>
      <sz val="12"/>
      <color theme="4"/>
      <name val="Trebuchet MS"/>
      <family val="2"/>
    </font>
    <font>
      <i/>
      <sz val="8"/>
      <color rgb="FF7F7F7F"/>
      <name val="Trebuchet MS"/>
      <family val="2"/>
    </font>
    <font>
      <i/>
      <sz val="8"/>
      <color theme="0" tint="-0.499984740745262"/>
      <name val="Trebuchet MS"/>
      <family val="2"/>
    </font>
    <font>
      <b/>
      <sz val="12"/>
      <color theme="0"/>
      <name val="Trebuchet MS"/>
      <family val="2"/>
    </font>
    <font>
      <sz val="9"/>
      <color rgb="FF7F7F7F"/>
      <name val="Trebuchet MS"/>
      <family val="2"/>
    </font>
    <font>
      <sz val="9"/>
      <color theme="0" tint="-0.499984740745262"/>
      <name val="Trebuchet MS"/>
      <family val="2"/>
    </font>
    <font>
      <vertAlign val="superscript"/>
      <sz val="9"/>
      <color theme="0" tint="-0.499984740745262"/>
      <name val="Trebuchet MS"/>
      <family val="2"/>
    </font>
    <font>
      <sz val="9"/>
      <color theme="1" tint="0.499984740745262"/>
      <name val="Trebuchet MS"/>
      <family val="2"/>
    </font>
    <font>
      <vertAlign val="superscript"/>
      <sz val="9"/>
      <color theme="1" tint="0.499984740745262"/>
      <name val="Trebuchet MS"/>
      <family val="2"/>
    </font>
    <font>
      <b/>
      <i/>
      <sz val="10"/>
      <color theme="4"/>
      <name val="Trebuchet MS"/>
      <family val="2"/>
    </font>
    <font>
      <b/>
      <sz val="10"/>
      <color theme="0"/>
      <name val="Trebuchet MS"/>
      <family val="2"/>
    </font>
    <font>
      <i/>
      <sz val="10"/>
      <color theme="0"/>
      <name val="Trebuchet MS"/>
      <family val="2"/>
    </font>
    <font>
      <b/>
      <sz val="11"/>
      <color rgb="FF0070C0"/>
      <name val="Trebuchet MS"/>
      <family val="2"/>
    </font>
    <font>
      <b/>
      <vertAlign val="superscript"/>
      <sz val="11"/>
      <color rgb="FF0070C0"/>
      <name val="Trebuchet MS"/>
      <family val="2"/>
    </font>
    <font>
      <sz val="15"/>
      <color rgb="FF002C41"/>
      <name val="Arial"/>
      <family val="2"/>
    </font>
    <font>
      <sz val="14"/>
      <color theme="1"/>
      <name val="Arial Narrow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vertAlign val="superscript"/>
      <sz val="11"/>
      <color theme="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theme="3"/>
      <name val="Arial"/>
      <family val="2"/>
    </font>
    <font>
      <sz val="9"/>
      <color theme="1" tint="0.499984740745262"/>
      <name val="Arial"/>
      <family val="2"/>
    </font>
    <font>
      <vertAlign val="superscript"/>
      <sz val="9"/>
      <color theme="1" tint="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C4DA"/>
        <bgColor indexed="64"/>
      </patternFill>
    </fill>
    <fill>
      <patternFill patternType="solid">
        <fgColor rgb="FF002C41"/>
        <bgColor indexed="64"/>
      </patternFill>
    </fill>
    <fill>
      <patternFill patternType="solid">
        <fgColor theme="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2"/>
      </right>
      <top/>
      <bottom/>
      <diagonal/>
    </border>
    <border>
      <left style="medium">
        <color rgb="FF002C41"/>
      </left>
      <right style="thin">
        <color theme="2"/>
      </right>
      <top style="medium">
        <color rgb="FF002C41"/>
      </top>
      <bottom style="medium">
        <color rgb="FF002C41"/>
      </bottom>
      <diagonal/>
    </border>
    <border>
      <left/>
      <right/>
      <top style="medium">
        <color rgb="FF002C41"/>
      </top>
      <bottom style="medium">
        <color rgb="FF002C41"/>
      </bottom>
      <diagonal/>
    </border>
    <border>
      <left/>
      <right style="thin">
        <color theme="2"/>
      </right>
      <top style="medium">
        <color rgb="FF002C41"/>
      </top>
      <bottom style="medium">
        <color rgb="FF002C41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2"/>
      </bottom>
      <diagonal/>
    </border>
  </borders>
  <cellStyleXfs count="10">
    <xf numFmtId="0" fontId="0" fillId="0" borderId="0"/>
    <xf numFmtId="0" fontId="5" fillId="0" borderId="0"/>
    <xf numFmtId="0" fontId="14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3" borderId="0" applyNumberFormat="0" applyBorder="0" applyAlignment="0" applyProtection="0"/>
    <xf numFmtId="0" fontId="3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9">
    <xf numFmtId="0" fontId="0" fillId="0" borderId="0" xfId="0"/>
    <xf numFmtId="0" fontId="8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14" fontId="9" fillId="0" borderId="0" xfId="0" applyNumberFormat="1" applyFont="1" applyAlignment="1">
      <alignment horizontal="left" vertical="top"/>
    </xf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14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6" fillId="0" borderId="0" xfId="0" applyFont="1" applyAlignment="1">
      <alignment vertical="top"/>
    </xf>
    <xf numFmtId="0" fontId="6" fillId="2" borderId="0" xfId="0" applyFont="1" applyFill="1" applyAlignment="1">
      <alignment vertical="top"/>
    </xf>
    <xf numFmtId="0" fontId="0" fillId="0" borderId="0" xfId="0" applyAlignment="1">
      <alignment vertical="top"/>
    </xf>
    <xf numFmtId="49" fontId="22" fillId="0" borderId="0" xfId="2" quotePrefix="1" applyNumberFormat="1" applyFont="1" applyAlignment="1">
      <alignment horizontal="left" vertical="top"/>
    </xf>
    <xf numFmtId="49" fontId="20" fillId="0" borderId="0" xfId="2" quotePrefix="1" applyNumberFormat="1" applyFont="1" applyAlignment="1">
      <alignment horizontal="left" vertical="top"/>
    </xf>
    <xf numFmtId="3" fontId="20" fillId="0" borderId="0" xfId="2" applyNumberFormat="1" applyFont="1" applyAlignment="1">
      <alignment vertical="top"/>
    </xf>
    <xf numFmtId="3" fontId="20" fillId="0" borderId="0" xfId="2" applyNumberFormat="1" applyFont="1" applyAlignment="1">
      <alignment horizontal="right" vertical="top"/>
    </xf>
    <xf numFmtId="0" fontId="10" fillId="0" borderId="0" xfId="0" applyFont="1" applyAlignment="1">
      <alignment vertical="top"/>
    </xf>
    <xf numFmtId="0" fontId="20" fillId="0" borderId="0" xfId="2" quotePrefix="1" applyFont="1" applyAlignment="1">
      <alignment vertical="top"/>
    </xf>
    <xf numFmtId="0" fontId="20" fillId="0" borderId="0" xfId="2" applyFont="1" applyAlignment="1">
      <alignment horizontal="right" vertical="top"/>
    </xf>
    <xf numFmtId="49" fontId="19" fillId="0" borderId="0" xfId="2" quotePrefix="1" applyNumberFormat="1" applyFont="1" applyAlignment="1">
      <alignment horizontal="left" vertical="top"/>
    </xf>
    <xf numFmtId="0" fontId="20" fillId="0" borderId="0" xfId="2" applyFont="1" applyAlignment="1">
      <alignment vertical="top"/>
    </xf>
    <xf numFmtId="0" fontId="10" fillId="0" borderId="0" xfId="0" applyFont="1" applyAlignment="1">
      <alignment horizontal="right" vertical="top"/>
    </xf>
    <xf numFmtId="0" fontId="17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15" fillId="0" borderId="14" xfId="0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165" fontId="6" fillId="0" borderId="3" xfId="4" applyNumberFormat="1" applyFont="1" applyBorder="1" applyAlignment="1">
      <alignment vertical="center"/>
    </xf>
    <xf numFmtId="0" fontId="15" fillId="0" borderId="15" xfId="0" applyFont="1" applyBorder="1" applyAlignment="1">
      <alignment vertical="center"/>
    </xf>
    <xf numFmtId="3" fontId="6" fillId="0" borderId="4" xfId="0" applyNumberFormat="1" applyFont="1" applyBorder="1" applyAlignment="1">
      <alignment vertical="center"/>
    </xf>
    <xf numFmtId="3" fontId="6" fillId="0" borderId="5" xfId="0" applyNumberFormat="1" applyFont="1" applyBorder="1" applyAlignment="1">
      <alignment vertical="center"/>
    </xf>
    <xf numFmtId="165" fontId="6" fillId="0" borderId="6" xfId="0" applyNumberFormat="1" applyFont="1" applyBorder="1" applyAlignment="1">
      <alignment vertical="center"/>
    </xf>
    <xf numFmtId="0" fontId="15" fillId="2" borderId="15" xfId="0" applyFont="1" applyFill="1" applyBorder="1" applyAlignment="1">
      <alignment vertical="center"/>
    </xf>
    <xf numFmtId="3" fontId="6" fillId="2" borderId="4" xfId="0" applyNumberFormat="1" applyFont="1" applyFill="1" applyBorder="1" applyAlignment="1">
      <alignment vertical="center"/>
    </xf>
    <xf numFmtId="3" fontId="6" fillId="2" borderId="5" xfId="0" applyNumberFormat="1" applyFont="1" applyFill="1" applyBorder="1" applyAlignment="1">
      <alignment vertical="center"/>
    </xf>
    <xf numFmtId="165" fontId="6" fillId="2" borderId="6" xfId="0" applyNumberFormat="1" applyFont="1" applyFill="1" applyBorder="1" applyAlignment="1">
      <alignment vertical="center"/>
    </xf>
    <xf numFmtId="3" fontId="6" fillId="0" borderId="7" xfId="0" applyNumberFormat="1" applyFont="1" applyBorder="1" applyAlignment="1">
      <alignment vertical="center"/>
    </xf>
    <xf numFmtId="0" fontId="15" fillId="0" borderId="15" xfId="0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0" fontId="21" fillId="4" borderId="10" xfId="7" applyFont="1" applyFill="1" applyBorder="1" applyAlignment="1">
      <alignment vertical="center"/>
    </xf>
    <xf numFmtId="3" fontId="21" fillId="4" borderId="21" xfId="7" applyNumberFormat="1" applyFont="1" applyFill="1" applyBorder="1" applyAlignment="1">
      <alignment vertical="center"/>
    </xf>
    <xf numFmtId="3" fontId="21" fillId="4" borderId="9" xfId="7" applyNumberFormat="1" applyFont="1" applyFill="1" applyBorder="1" applyAlignment="1">
      <alignment vertical="center"/>
    </xf>
    <xf numFmtId="165" fontId="21" fillId="4" borderId="10" xfId="7" applyNumberFormat="1" applyFont="1" applyFill="1" applyBorder="1" applyAlignment="1">
      <alignment vertical="center"/>
    </xf>
    <xf numFmtId="0" fontId="16" fillId="5" borderId="10" xfId="7" applyFont="1" applyFill="1" applyBorder="1" applyAlignment="1">
      <alignment vertical="center"/>
    </xf>
    <xf numFmtId="3" fontId="16" fillId="5" borderId="20" xfId="7" applyNumberFormat="1" applyFont="1" applyFill="1" applyBorder="1" applyAlignment="1">
      <alignment vertical="center"/>
    </xf>
    <xf numFmtId="3" fontId="16" fillId="5" borderId="16" xfId="7" applyNumberFormat="1" applyFont="1" applyFill="1" applyBorder="1" applyAlignment="1">
      <alignment vertical="center"/>
    </xf>
    <xf numFmtId="165" fontId="16" fillId="5" borderId="10" xfId="7" applyNumberFormat="1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3" fontId="6" fillId="2" borderId="7" xfId="0" applyNumberFormat="1" applyFont="1" applyFill="1" applyBorder="1" applyAlignment="1">
      <alignment vertical="center"/>
    </xf>
    <xf numFmtId="3" fontId="21" fillId="4" borderId="20" xfId="7" applyNumberFormat="1" applyFont="1" applyFill="1" applyBorder="1" applyAlignment="1">
      <alignment vertical="center"/>
    </xf>
    <xf numFmtId="3" fontId="21" fillId="4" borderId="16" xfId="7" applyNumberFormat="1" applyFont="1" applyFill="1" applyBorder="1" applyAlignment="1">
      <alignment vertical="center"/>
    </xf>
    <xf numFmtId="0" fontId="15" fillId="2" borderId="22" xfId="0" applyFont="1" applyFill="1" applyBorder="1" applyAlignment="1">
      <alignment vertical="center"/>
    </xf>
    <xf numFmtId="165" fontId="6" fillId="2" borderId="22" xfId="0" applyNumberFormat="1" applyFont="1" applyFill="1" applyBorder="1" applyAlignment="1">
      <alignment vertical="center"/>
    </xf>
    <xf numFmtId="165" fontId="21" fillId="4" borderId="19" xfId="7" applyNumberFormat="1" applyFont="1" applyFill="1" applyBorder="1" applyAlignment="1">
      <alignment vertical="center"/>
    </xf>
    <xf numFmtId="3" fontId="21" fillId="4" borderId="8" xfId="7" applyNumberFormat="1" applyFont="1" applyFill="1" applyBorder="1" applyAlignment="1">
      <alignment vertical="center"/>
    </xf>
    <xf numFmtId="0" fontId="15" fillId="5" borderId="10" xfId="0" applyFont="1" applyFill="1" applyBorder="1" applyAlignment="1">
      <alignment vertical="center"/>
    </xf>
    <xf numFmtId="3" fontId="15" fillId="5" borderId="11" xfId="0" applyNumberFormat="1" applyFont="1" applyFill="1" applyBorder="1" applyAlignment="1">
      <alignment vertical="center"/>
    </xf>
    <xf numFmtId="3" fontId="15" fillId="5" borderId="12" xfId="0" applyNumberFormat="1" applyFont="1" applyFill="1" applyBorder="1" applyAlignment="1">
      <alignment vertical="center"/>
    </xf>
    <xf numFmtId="165" fontId="15" fillId="5" borderId="13" xfId="0" applyNumberFormat="1" applyFont="1" applyFill="1" applyBorder="1" applyAlignment="1">
      <alignment vertical="center"/>
    </xf>
    <xf numFmtId="164" fontId="28" fillId="6" borderId="17" xfId="0" applyNumberFormat="1" applyFont="1" applyFill="1" applyBorder="1" applyAlignment="1">
      <alignment horizontal="center"/>
    </xf>
    <xf numFmtId="164" fontId="29" fillId="6" borderId="18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49" fontId="25" fillId="0" borderId="0" xfId="2" quotePrefix="1" applyNumberFormat="1" applyFont="1" applyAlignment="1">
      <alignment horizontal="right"/>
    </xf>
    <xf numFmtId="49" fontId="23" fillId="0" borderId="0" xfId="2" quotePrefix="1" applyNumberFormat="1" applyFont="1" applyAlignment="1">
      <alignment horizontal="right"/>
    </xf>
    <xf numFmtId="0" fontId="29" fillId="6" borderId="11" xfId="0" quotePrefix="1" applyFont="1" applyFill="1" applyBorder="1" applyAlignment="1">
      <alignment horizontal="center"/>
    </xf>
    <xf numFmtId="0" fontId="29" fillId="6" borderId="25" xfId="0" quotePrefix="1" applyFont="1" applyFill="1" applyBorder="1" applyAlignment="1">
      <alignment horizontal="center"/>
    </xf>
    <xf numFmtId="0" fontId="32" fillId="2" borderId="0" xfId="8" applyFont="1" applyFill="1" applyAlignment="1">
      <alignment vertical="center"/>
    </xf>
    <xf numFmtId="0" fontId="1" fillId="2" borderId="0" xfId="8" applyFill="1"/>
    <xf numFmtId="0" fontId="1" fillId="0" borderId="0" xfId="8"/>
    <xf numFmtId="0" fontId="33" fillId="2" borderId="0" xfId="8" applyFont="1" applyFill="1" applyAlignment="1">
      <alignment vertical="center"/>
    </xf>
    <xf numFmtId="0" fontId="34" fillId="7" borderId="0" xfId="2" applyFont="1" applyFill="1" applyBorder="1" applyAlignment="1">
      <alignment horizontal="center" vertical="top"/>
    </xf>
    <xf numFmtId="0" fontId="37" fillId="7" borderId="0" xfId="2" applyFont="1" applyFill="1" applyBorder="1" applyAlignment="1">
      <alignment horizontal="center" vertical="top"/>
    </xf>
    <xf numFmtId="3" fontId="38" fillId="6" borderId="27" xfId="9" applyNumberFormat="1" applyFont="1" applyFill="1" applyBorder="1" applyAlignment="1">
      <alignment horizontal="right" vertical="center"/>
    </xf>
    <xf numFmtId="3" fontId="39" fillId="6" borderId="27" xfId="9" applyNumberFormat="1" applyFont="1" applyFill="1" applyBorder="1" applyAlignment="1">
      <alignment horizontal="right" vertical="center"/>
    </xf>
    <xf numFmtId="0" fontId="37" fillId="7" borderId="28" xfId="2" applyFont="1" applyFill="1" applyBorder="1" applyAlignment="1">
      <alignment horizontal="center" vertical="top"/>
    </xf>
    <xf numFmtId="0" fontId="38" fillId="6" borderId="29" xfId="9" applyNumberFormat="1" applyFont="1" applyFill="1" applyBorder="1" applyAlignment="1">
      <alignment horizontal="right" vertical="center"/>
    </xf>
    <xf numFmtId="0" fontId="39" fillId="6" borderId="29" xfId="9" applyNumberFormat="1" applyFont="1" applyFill="1" applyBorder="1" applyAlignment="1">
      <alignment horizontal="right" vertical="center"/>
    </xf>
    <xf numFmtId="166" fontId="0" fillId="0" borderId="0" xfId="9" applyNumberFormat="1" applyFont="1"/>
    <xf numFmtId="0" fontId="5" fillId="7" borderId="30" xfId="8" applyFont="1" applyFill="1" applyBorder="1" applyAlignment="1">
      <alignment horizontal="left" vertical="center" indent="1"/>
    </xf>
    <xf numFmtId="3" fontId="5" fillId="2" borderId="0" xfId="8" applyNumberFormat="1" applyFont="1" applyFill="1" applyAlignment="1">
      <alignment horizontal="right" vertical="center"/>
    </xf>
    <xf numFmtId="164" fontId="5" fillId="2" borderId="30" xfId="8" applyNumberFormat="1" applyFont="1" applyFill="1" applyBorder="1" applyAlignment="1">
      <alignment horizontal="right" vertical="center"/>
    </xf>
    <xf numFmtId="3" fontId="5" fillId="2" borderId="0" xfId="2" applyNumberFormat="1" applyFont="1" applyFill="1" applyBorder="1" applyAlignment="1">
      <alignment horizontal="right" vertical="center"/>
    </xf>
    <xf numFmtId="164" fontId="5" fillId="2" borderId="30" xfId="2" applyNumberFormat="1" applyFont="1" applyFill="1" applyBorder="1" applyAlignment="1">
      <alignment horizontal="right" vertical="center"/>
    </xf>
    <xf numFmtId="0" fontId="38" fillId="9" borderId="31" xfId="8" applyFont="1" applyFill="1" applyBorder="1" applyAlignment="1">
      <alignment horizontal="left" vertical="center" indent="1"/>
    </xf>
    <xf numFmtId="3" fontId="38" fillId="9" borderId="32" xfId="9" applyNumberFormat="1" applyFont="1" applyFill="1" applyBorder="1" applyAlignment="1">
      <alignment horizontal="right" vertical="center"/>
    </xf>
    <xf numFmtId="164" fontId="38" fillId="9" borderId="33" xfId="9" applyNumberFormat="1" applyFont="1" applyFill="1" applyBorder="1" applyAlignment="1">
      <alignment horizontal="right" vertical="center"/>
    </xf>
    <xf numFmtId="2" fontId="0" fillId="0" borderId="0" xfId="9" applyNumberFormat="1" applyFont="1"/>
    <xf numFmtId="0" fontId="39" fillId="10" borderId="30" xfId="8" applyFont="1" applyFill="1" applyBorder="1" applyAlignment="1">
      <alignment horizontal="left" vertical="center" indent="1"/>
    </xf>
    <xf numFmtId="3" fontId="39" fillId="10" borderId="0" xfId="8" applyNumberFormat="1" applyFont="1" applyFill="1" applyAlignment="1">
      <alignment horizontal="right" vertical="center"/>
    </xf>
    <xf numFmtId="164" fontId="39" fillId="10" borderId="30" xfId="8" applyNumberFormat="1" applyFont="1" applyFill="1" applyBorder="1" applyAlignment="1">
      <alignment horizontal="right" vertical="center"/>
    </xf>
    <xf numFmtId="0" fontId="39" fillId="10" borderId="34" xfId="8" applyFont="1" applyFill="1" applyBorder="1" applyAlignment="1">
      <alignment horizontal="left" vertical="center" indent="1"/>
    </xf>
    <xf numFmtId="3" fontId="39" fillId="10" borderId="35" xfId="8" applyNumberFormat="1" applyFont="1" applyFill="1" applyBorder="1" applyAlignment="1">
      <alignment horizontal="right" vertical="center"/>
    </xf>
    <xf numFmtId="164" fontId="39" fillId="10" borderId="34" xfId="8" applyNumberFormat="1" applyFont="1" applyFill="1" applyBorder="1" applyAlignment="1">
      <alignment horizontal="right" vertical="center"/>
    </xf>
    <xf numFmtId="49" fontId="40" fillId="2" borderId="0" xfId="2" quotePrefix="1" applyNumberFormat="1" applyFont="1" applyFill="1" applyAlignment="1">
      <alignment horizontal="left"/>
    </xf>
    <xf numFmtId="0" fontId="0" fillId="0" borderId="0" xfId="9" applyNumberFormat="1" applyFont="1"/>
    <xf numFmtId="3" fontId="0" fillId="0" borderId="0" xfId="9" applyNumberFormat="1" applyFont="1"/>
    <xf numFmtId="2" fontId="16" fillId="5" borderId="10" xfId="7" applyNumberFormat="1" applyFont="1" applyFill="1" applyBorder="1" applyAlignment="1">
      <alignment vertical="center"/>
    </xf>
    <xf numFmtId="2" fontId="15" fillId="5" borderId="13" xfId="0" applyNumberFormat="1" applyFont="1" applyFill="1" applyBorder="1" applyAlignment="1">
      <alignment vertical="center"/>
    </xf>
    <xf numFmtId="3" fontId="6" fillId="0" borderId="0" xfId="0" applyNumberFormat="1" applyFont="1" applyAlignment="1">
      <alignment vertical="top"/>
    </xf>
    <xf numFmtId="3" fontId="38" fillId="6" borderId="27" xfId="4" applyNumberFormat="1" applyFont="1" applyFill="1" applyBorder="1" applyAlignment="1">
      <alignment horizontal="right" vertical="center"/>
    </xf>
    <xf numFmtId="3" fontId="35" fillId="8" borderId="26" xfId="9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7" fontId="28" fillId="6" borderId="24" xfId="0" quotePrefix="1" applyNumberFormat="1" applyFont="1" applyFill="1" applyBorder="1" applyAlignment="1">
      <alignment horizontal="center"/>
    </xf>
    <xf numFmtId="17" fontId="28" fillId="6" borderId="23" xfId="0" quotePrefix="1" applyNumberFormat="1" applyFont="1" applyFill="1" applyBorder="1" applyAlignment="1">
      <alignment horizontal="center"/>
    </xf>
  </cellXfs>
  <cellStyles count="10">
    <cellStyle name="20% - Colore 5" xfId="7" builtinId="46"/>
    <cellStyle name="20% - Colore 5 2" xfId="5" xr:uid="{00000000-0005-0000-0000-000001000000}"/>
    <cellStyle name="20% - Colore 5 3" xfId="6" xr:uid="{00000000-0005-0000-0000-000002000000}"/>
    <cellStyle name="Normal 2" xfId="1" xr:uid="{00000000-0005-0000-0000-000003000000}"/>
    <cellStyle name="Normale" xfId="0" builtinId="0"/>
    <cellStyle name="Normale 2" xfId="3" xr:uid="{00000000-0005-0000-0000-000005000000}"/>
    <cellStyle name="Normale 3" xfId="8" xr:uid="{452629BA-B1F5-4894-A136-32026F21235A}"/>
    <cellStyle name="Percentuale 2" xfId="4" xr:uid="{00000000-0005-0000-0000-000006000000}"/>
    <cellStyle name="Percentuale 3" xfId="9" xr:uid="{B1DF3CC8-AA5F-499D-9714-DC80D3322580}"/>
    <cellStyle name="Testo descrittivo" xfId="2" builtinId="53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3399FF"/>
      <color rgb="FFCCECFF"/>
      <color rgb="FF99CC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72D85E0-3EE2-4B61-B0A3-97BDA321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133490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CC18618-DF9C-41D7-8B34-38CD79E9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FCCABB7-C0BD-4477-8742-117646A6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CA67C56-69BE-4623-9364-CB912436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2803DF1-6577-45A6-9695-5BCB86B63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22F13C1-DD32-4F18-8DB9-F4CB67605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02.ComunicatiStampa_e_focus\Focus\EU_Mercato_Autovetture\Base_Dati_ACEA_APV.xlsx" TargetMode="External"/><Relationship Id="rId1" Type="http://schemas.openxmlformats.org/officeDocument/2006/relationships/externalLinkPath" Target="file:///L:\02.ComunicatiStampa_e_focus\Focus\EU_Mercato_Autovetture\Base_Dati_ACEA_AP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 da ACEA"/>
      <sheetName val="Total Market"/>
      <sheetName val="Total AFV"/>
      <sheetName val="Foglio1"/>
      <sheetName val="Foglio2"/>
      <sheetName val="Foglio6"/>
      <sheetName val="Foglio10"/>
      <sheetName val="Foglio3"/>
      <sheetName val="Foglio4"/>
      <sheetName val="Foglio5"/>
      <sheetName val="Foglio7"/>
      <sheetName val="Foglio8"/>
      <sheetName val="Foglio9"/>
      <sheetName val="Foglio12"/>
    </sheetNames>
    <sheetDataSet>
      <sheetData sheetId="0">
        <row r="6">
          <cell r="B6">
            <v>4256</v>
          </cell>
          <cell r="C6">
            <v>4554</v>
          </cell>
          <cell r="D6">
            <v>-6.5436978480456736</v>
          </cell>
          <cell r="E6">
            <v>1531</v>
          </cell>
          <cell r="F6">
            <v>1214</v>
          </cell>
          <cell r="G6">
            <v>26.112026359143325</v>
          </cell>
          <cell r="H6">
            <v>4469</v>
          </cell>
          <cell r="I6">
            <v>3489</v>
          </cell>
          <cell r="J6">
            <v>28.088277443393523</v>
          </cell>
          <cell r="K6">
            <v>5</v>
          </cell>
          <cell r="L6">
            <v>0</v>
          </cell>
          <cell r="N6">
            <v>5976</v>
          </cell>
          <cell r="O6">
            <v>6898</v>
          </cell>
          <cell r="P6">
            <v>-13.366193099449116</v>
          </cell>
          <cell r="Q6">
            <v>3603</v>
          </cell>
          <cell r="R6">
            <v>4580</v>
          </cell>
          <cell r="S6">
            <v>-21.331877729257641</v>
          </cell>
        </row>
        <row r="7">
          <cell r="B7">
            <v>9146</v>
          </cell>
          <cell r="C7">
            <v>3797</v>
          </cell>
          <cell r="D7">
            <v>140.8743745061891</v>
          </cell>
          <cell r="E7">
            <v>8652</v>
          </cell>
          <cell r="F7">
            <v>5048</v>
          </cell>
          <cell r="G7">
            <v>71.394611727416802</v>
          </cell>
          <cell r="H7">
            <v>2792</v>
          </cell>
          <cell r="I7">
            <v>2647</v>
          </cell>
          <cell r="J7">
            <v>5.4778995088779752</v>
          </cell>
          <cell r="K7">
            <v>154</v>
          </cell>
          <cell r="L7">
            <v>248</v>
          </cell>
          <cell r="M7">
            <v>-37.903225806451616</v>
          </cell>
          <cell r="N7">
            <v>15166</v>
          </cell>
          <cell r="O7">
            <v>15199</v>
          </cell>
          <cell r="P7">
            <v>-0.21711954733864067</v>
          </cell>
          <cell r="Q7">
            <v>2996</v>
          </cell>
          <cell r="R7">
            <v>4086</v>
          </cell>
          <cell r="S7">
            <v>-26.676456191874692</v>
          </cell>
        </row>
        <row r="8">
          <cell r="B8">
            <v>118</v>
          </cell>
          <cell r="C8">
            <v>77</v>
          </cell>
          <cell r="D8">
            <v>53.246753246753244</v>
          </cell>
          <cell r="E8">
            <v>16</v>
          </cell>
          <cell r="F8">
            <v>14</v>
          </cell>
          <cell r="G8">
            <v>14.285714285714285</v>
          </cell>
          <cell r="H8">
            <v>49</v>
          </cell>
          <cell r="I8">
            <v>32</v>
          </cell>
          <cell r="J8">
            <v>53.125</v>
          </cell>
          <cell r="K8">
            <v>0</v>
          </cell>
          <cell r="L8">
            <v>0</v>
          </cell>
          <cell r="N8">
            <v>2367</v>
          </cell>
          <cell r="O8">
            <v>1642</v>
          </cell>
          <cell r="P8">
            <v>44.153471376370277</v>
          </cell>
          <cell r="Q8">
            <v>426</v>
          </cell>
          <cell r="R8">
            <v>357</v>
          </cell>
          <cell r="S8">
            <v>19.327731092436977</v>
          </cell>
        </row>
        <row r="9">
          <cell r="B9">
            <v>98</v>
          </cell>
          <cell r="C9">
            <v>219</v>
          </cell>
          <cell r="D9">
            <v>-55.25114155251142</v>
          </cell>
          <cell r="E9">
            <v>112</v>
          </cell>
          <cell r="F9">
            <v>78</v>
          </cell>
          <cell r="G9">
            <v>43.589743589743591</v>
          </cell>
          <cell r="H9">
            <v>936</v>
          </cell>
          <cell r="I9">
            <v>634</v>
          </cell>
          <cell r="J9">
            <v>47.634069400630914</v>
          </cell>
          <cell r="K9">
            <v>146</v>
          </cell>
          <cell r="L9">
            <v>104</v>
          </cell>
          <cell r="M9">
            <v>40.384615384615387</v>
          </cell>
          <cell r="N9">
            <v>1764</v>
          </cell>
          <cell r="O9">
            <v>1634</v>
          </cell>
          <cell r="P9">
            <v>7.9559363525091795</v>
          </cell>
          <cell r="Q9">
            <v>678</v>
          </cell>
          <cell r="R9">
            <v>817</v>
          </cell>
          <cell r="S9">
            <v>-17.013463892288861</v>
          </cell>
        </row>
        <row r="10">
          <cell r="B10">
            <v>99</v>
          </cell>
          <cell r="C10">
            <v>39</v>
          </cell>
          <cell r="D10">
            <v>153.84615384615387</v>
          </cell>
          <cell r="E10">
            <v>44</v>
          </cell>
          <cell r="F10">
            <v>20</v>
          </cell>
          <cell r="G10">
            <v>120</v>
          </cell>
          <cell r="H10">
            <v>642</v>
          </cell>
          <cell r="I10">
            <v>412</v>
          </cell>
          <cell r="J10">
            <v>55.825242718446603</v>
          </cell>
          <cell r="K10">
            <v>0</v>
          </cell>
          <cell r="L10">
            <v>0</v>
          </cell>
          <cell r="N10">
            <v>715</v>
          </cell>
          <cell r="O10">
            <v>642</v>
          </cell>
          <cell r="P10">
            <v>11.370716510903426</v>
          </cell>
          <cell r="Q10">
            <v>25</v>
          </cell>
          <cell r="R10">
            <v>73</v>
          </cell>
          <cell r="S10">
            <v>-65.753424657534239</v>
          </cell>
        </row>
        <row r="11">
          <cell r="B11">
            <v>582</v>
          </cell>
          <cell r="C11">
            <v>307</v>
          </cell>
          <cell r="D11">
            <v>89.576547231270354</v>
          </cell>
          <cell r="E11">
            <v>372</v>
          </cell>
          <cell r="F11">
            <v>318</v>
          </cell>
          <cell r="G11">
            <v>16.981132075471699</v>
          </cell>
          <cell r="H11">
            <v>3322</v>
          </cell>
          <cell r="I11">
            <v>2062</v>
          </cell>
          <cell r="J11">
            <v>61.105722599418044</v>
          </cell>
          <cell r="K11">
            <v>245</v>
          </cell>
          <cell r="L11">
            <v>264</v>
          </cell>
          <cell r="M11">
            <v>-7.1969696969696972</v>
          </cell>
          <cell r="N11">
            <v>9100</v>
          </cell>
          <cell r="O11">
            <v>8389</v>
          </cell>
          <cell r="P11">
            <v>8.4753844319942768</v>
          </cell>
          <cell r="Q11">
            <v>3587</v>
          </cell>
          <cell r="R11">
            <v>3558</v>
          </cell>
          <cell r="S11">
            <v>0.81506464305789761</v>
          </cell>
        </row>
        <row r="12">
          <cell r="B12">
            <v>6360</v>
          </cell>
          <cell r="C12">
            <v>3006</v>
          </cell>
          <cell r="D12">
            <v>111.57684630738522</v>
          </cell>
          <cell r="E12">
            <v>1284</v>
          </cell>
          <cell r="F12">
            <v>2201</v>
          </cell>
          <cell r="G12">
            <v>-41.662880508859608</v>
          </cell>
          <cell r="H12">
            <v>2114</v>
          </cell>
          <cell r="I12">
            <v>2432</v>
          </cell>
          <cell r="J12">
            <v>-13.075657894736842</v>
          </cell>
          <cell r="K12">
            <v>0</v>
          </cell>
          <cell r="L12">
            <v>2</v>
          </cell>
          <cell r="M12">
            <v>-100</v>
          </cell>
          <cell r="N12">
            <v>4634</v>
          </cell>
          <cell r="O12">
            <v>4411</v>
          </cell>
          <cell r="P12">
            <v>5.055542960779869</v>
          </cell>
          <cell r="Q12">
            <v>493</v>
          </cell>
          <cell r="R12">
            <v>957</v>
          </cell>
          <cell r="S12">
            <v>-48.484848484848484</v>
          </cell>
        </row>
        <row r="13">
          <cell r="B13">
            <v>141</v>
          </cell>
          <cell r="C13">
            <v>64</v>
          </cell>
          <cell r="D13">
            <v>120.3125</v>
          </cell>
          <cell r="E13">
            <v>52</v>
          </cell>
          <cell r="F13">
            <v>15</v>
          </cell>
          <cell r="G13">
            <v>246.66666666666669</v>
          </cell>
          <cell r="H13">
            <v>742</v>
          </cell>
          <cell r="I13">
            <v>555</v>
          </cell>
          <cell r="J13">
            <v>33.693693693693696</v>
          </cell>
          <cell r="K13">
            <v>1</v>
          </cell>
          <cell r="L13">
            <v>23</v>
          </cell>
          <cell r="M13">
            <v>-95.652173913043484</v>
          </cell>
          <cell r="N13">
            <v>652</v>
          </cell>
          <cell r="O13">
            <v>828</v>
          </cell>
          <cell r="P13">
            <v>-21.256038647342994</v>
          </cell>
          <cell r="Q13">
            <v>145</v>
          </cell>
          <cell r="R13">
            <v>325</v>
          </cell>
          <cell r="S13">
            <v>-55.384615384615387</v>
          </cell>
        </row>
        <row r="14">
          <cell r="B14">
            <v>3002</v>
          </cell>
          <cell r="C14">
            <v>1463</v>
          </cell>
          <cell r="D14">
            <v>105.1948051948052</v>
          </cell>
          <cell r="E14">
            <v>1417</v>
          </cell>
          <cell r="F14">
            <v>1264</v>
          </cell>
          <cell r="G14">
            <v>12.104430379746836</v>
          </cell>
          <cell r="H14">
            <v>1739</v>
          </cell>
          <cell r="I14">
            <v>2116</v>
          </cell>
          <cell r="J14">
            <v>-17.81663516068053</v>
          </cell>
          <cell r="K14">
            <v>33</v>
          </cell>
          <cell r="L14">
            <v>97</v>
          </cell>
          <cell r="M14">
            <v>-65.979381443298962</v>
          </cell>
          <cell r="N14">
            <v>985</v>
          </cell>
          <cell r="O14">
            <v>1429</v>
          </cell>
          <cell r="P14">
            <v>-31.07067879636109</v>
          </cell>
          <cell r="Q14">
            <v>305</v>
          </cell>
          <cell r="R14">
            <v>432</v>
          </cell>
          <cell r="S14">
            <v>-29.398148148148145</v>
          </cell>
        </row>
        <row r="15">
          <cell r="B15">
            <v>30173</v>
          </cell>
          <cell r="C15">
            <v>22481</v>
          </cell>
          <cell r="D15">
            <v>34.215559806058451</v>
          </cell>
          <cell r="E15">
            <v>15699</v>
          </cell>
          <cell r="F15">
            <v>11618</v>
          </cell>
          <cell r="G15">
            <v>35.126527801687033</v>
          </cell>
          <cell r="H15">
            <v>38461</v>
          </cell>
          <cell r="I15">
            <v>29531</v>
          </cell>
          <cell r="J15">
            <v>30.239409434153941</v>
          </cell>
          <cell r="K15">
            <v>5785</v>
          </cell>
          <cell r="L15">
            <v>5017</v>
          </cell>
          <cell r="M15">
            <v>15.307952959936216</v>
          </cell>
          <cell r="N15">
            <v>52915</v>
          </cell>
          <cell r="O15">
            <v>52176</v>
          </cell>
          <cell r="P15">
            <v>1.4163600122661759</v>
          </cell>
          <cell r="Q15">
            <v>13270</v>
          </cell>
          <cell r="R15">
            <v>20314</v>
          </cell>
          <cell r="S15">
            <v>-34.675593186964655</v>
          </cell>
        </row>
        <row r="16">
          <cell r="B16">
            <v>31714</v>
          </cell>
          <cell r="C16">
            <v>44389</v>
          </cell>
          <cell r="D16">
            <v>-28.554371578544234</v>
          </cell>
          <cell r="E16">
            <v>15383</v>
          </cell>
          <cell r="F16">
            <v>28336</v>
          </cell>
          <cell r="G16">
            <v>-45.712168266516088</v>
          </cell>
          <cell r="H16">
            <v>57795</v>
          </cell>
          <cell r="I16">
            <v>40097</v>
          </cell>
          <cell r="J16">
            <v>44.137965433822977</v>
          </cell>
          <cell r="K16">
            <v>731</v>
          </cell>
          <cell r="L16">
            <v>1460</v>
          </cell>
          <cell r="M16">
            <v>-49.931506849315063</v>
          </cell>
          <cell r="N16">
            <v>78979</v>
          </cell>
          <cell r="O16">
            <v>72375</v>
          </cell>
          <cell r="P16">
            <v>9.1246977547495689</v>
          </cell>
          <cell r="Q16">
            <v>39900</v>
          </cell>
          <cell r="R16">
            <v>38159</v>
          </cell>
          <cell r="S16">
            <v>4.5624885348148538</v>
          </cell>
        </row>
        <row r="17">
          <cell r="B17">
            <v>755</v>
          </cell>
          <cell r="C17">
            <v>282</v>
          </cell>
          <cell r="D17">
            <v>167.73049645390071</v>
          </cell>
          <cell r="E17">
            <v>1090</v>
          </cell>
          <cell r="F17">
            <v>377</v>
          </cell>
          <cell r="G17">
            <v>189.12466843501326</v>
          </cell>
          <cell r="H17">
            <v>3318</v>
          </cell>
          <cell r="I17">
            <v>2622</v>
          </cell>
          <cell r="J17">
            <v>26.544622425629289</v>
          </cell>
          <cell r="K17">
            <v>348</v>
          </cell>
          <cell r="L17">
            <v>323</v>
          </cell>
          <cell r="M17">
            <v>7.7399380804953566</v>
          </cell>
          <cell r="N17">
            <v>4585</v>
          </cell>
          <cell r="O17">
            <v>3077</v>
          </cell>
          <cell r="P17">
            <v>49.008774780630482</v>
          </cell>
          <cell r="Q17">
            <v>1305</v>
          </cell>
          <cell r="R17">
            <v>1925</v>
          </cell>
          <cell r="S17">
            <v>-32.20779220779221</v>
          </cell>
        </row>
        <row r="18">
          <cell r="B18">
            <v>448</v>
          </cell>
          <cell r="C18">
            <v>408</v>
          </cell>
          <cell r="D18">
            <v>9.8039215686274517</v>
          </cell>
          <cell r="E18">
            <v>449</v>
          </cell>
          <cell r="F18">
            <v>397</v>
          </cell>
          <cell r="G18">
            <v>13.09823677581864</v>
          </cell>
          <cell r="H18">
            <v>4185</v>
          </cell>
          <cell r="I18">
            <v>3383</v>
          </cell>
          <cell r="J18">
            <v>23.706769139816728</v>
          </cell>
          <cell r="K18">
            <v>29</v>
          </cell>
          <cell r="L18">
            <v>41</v>
          </cell>
          <cell r="M18">
            <v>-29.268292682926827</v>
          </cell>
          <cell r="N18">
            <v>3020</v>
          </cell>
          <cell r="O18">
            <v>3888</v>
          </cell>
          <cell r="P18">
            <v>-22.325102880658438</v>
          </cell>
          <cell r="Q18">
            <v>992</v>
          </cell>
          <cell r="R18">
            <v>1302</v>
          </cell>
          <cell r="S18">
            <v>-23.809523809523807</v>
          </cell>
        </row>
        <row r="19">
          <cell r="B19">
            <v>1490</v>
          </cell>
          <cell r="C19">
            <v>1851</v>
          </cell>
          <cell r="D19">
            <v>-19.502971366828742</v>
          </cell>
          <cell r="E19">
            <v>691</v>
          </cell>
          <cell r="F19">
            <v>465</v>
          </cell>
          <cell r="G19">
            <v>48.602150537634408</v>
          </cell>
          <cell r="H19">
            <v>948</v>
          </cell>
          <cell r="I19">
            <v>671</v>
          </cell>
          <cell r="J19">
            <v>41.281669150521608</v>
          </cell>
          <cell r="K19">
            <v>0</v>
          </cell>
          <cell r="L19">
            <v>1</v>
          </cell>
          <cell r="M19">
            <v>-100</v>
          </cell>
          <cell r="N19">
            <v>1406</v>
          </cell>
          <cell r="O19">
            <v>1906</v>
          </cell>
          <cell r="P19">
            <v>-26.232948583420779</v>
          </cell>
          <cell r="Q19">
            <v>1121</v>
          </cell>
          <cell r="R19">
            <v>1424</v>
          </cell>
          <cell r="S19">
            <v>-21.278089887640451</v>
          </cell>
        </row>
        <row r="20">
          <cell r="B20">
            <v>4944</v>
          </cell>
          <cell r="C20">
            <v>5060</v>
          </cell>
          <cell r="D20">
            <v>-2.2924901185770752</v>
          </cell>
          <cell r="E20">
            <v>5474</v>
          </cell>
          <cell r="F20">
            <v>3993</v>
          </cell>
          <cell r="G20">
            <v>37.089907337841218</v>
          </cell>
          <cell r="H20">
            <v>53711</v>
          </cell>
          <cell r="I20">
            <v>39840</v>
          </cell>
          <cell r="J20">
            <v>34.816767068273094</v>
          </cell>
          <cell r="K20">
            <v>11006</v>
          </cell>
          <cell r="L20">
            <v>10326</v>
          </cell>
          <cell r="M20">
            <v>6.5853186132093748</v>
          </cell>
          <cell r="N20">
            <v>40446</v>
          </cell>
          <cell r="O20">
            <v>30591</v>
          </cell>
          <cell r="P20">
            <v>32.215357458075907</v>
          </cell>
          <cell r="Q20">
            <v>20656</v>
          </cell>
          <cell r="R20">
            <v>21189</v>
          </cell>
          <cell r="S20">
            <v>-2.5154561328991458</v>
          </cell>
        </row>
        <row r="21">
          <cell r="B21">
            <v>163</v>
          </cell>
          <cell r="C21">
            <v>99</v>
          </cell>
          <cell r="D21">
            <v>64.646464646464651</v>
          </cell>
          <cell r="E21">
            <v>33</v>
          </cell>
          <cell r="F21">
            <v>23</v>
          </cell>
          <cell r="G21">
            <v>43.478260869565219</v>
          </cell>
          <cell r="H21">
            <v>441</v>
          </cell>
          <cell r="I21">
            <v>459</v>
          </cell>
          <cell r="J21">
            <v>-3.9215686274509802</v>
          </cell>
          <cell r="K21">
            <v>19</v>
          </cell>
          <cell r="L21">
            <v>18</v>
          </cell>
          <cell r="M21">
            <v>5.5555555555555554</v>
          </cell>
          <cell r="N21">
            <v>567</v>
          </cell>
          <cell r="O21">
            <v>682</v>
          </cell>
          <cell r="P21">
            <v>-16.862170087976537</v>
          </cell>
          <cell r="Q21">
            <v>183</v>
          </cell>
          <cell r="R21">
            <v>257</v>
          </cell>
          <cell r="S21">
            <v>-28.793774319066145</v>
          </cell>
        </row>
        <row r="22">
          <cell r="B22">
            <v>176</v>
          </cell>
          <cell r="C22">
            <v>122</v>
          </cell>
          <cell r="D22">
            <v>44.26229508196721</v>
          </cell>
          <cell r="E22">
            <v>0</v>
          </cell>
          <cell r="F22">
            <v>0</v>
          </cell>
          <cell r="H22">
            <v>1069</v>
          </cell>
          <cell r="I22">
            <v>794</v>
          </cell>
          <cell r="J22">
            <v>34.634760705289672</v>
          </cell>
          <cell r="K22">
            <v>0</v>
          </cell>
          <cell r="L22">
            <v>0</v>
          </cell>
          <cell r="N22">
            <v>784</v>
          </cell>
          <cell r="O22">
            <v>1073</v>
          </cell>
          <cell r="P22">
            <v>-26.933830382106244</v>
          </cell>
          <cell r="Q22">
            <v>213</v>
          </cell>
          <cell r="R22">
            <v>227</v>
          </cell>
          <cell r="S22">
            <v>-6.1674008810572687</v>
          </cell>
        </row>
        <row r="23">
          <cell r="B23">
            <v>1009</v>
          </cell>
          <cell r="C23">
            <v>597</v>
          </cell>
          <cell r="D23">
            <v>69.011725293132329</v>
          </cell>
          <cell r="E23">
            <v>404</v>
          </cell>
          <cell r="F23">
            <v>359</v>
          </cell>
          <cell r="G23">
            <v>12.534818941504177</v>
          </cell>
          <cell r="H23">
            <v>853</v>
          </cell>
          <cell r="I23">
            <v>776</v>
          </cell>
          <cell r="J23">
            <v>9.9226804123711343</v>
          </cell>
          <cell r="K23">
            <v>0</v>
          </cell>
          <cell r="L23">
            <v>0</v>
          </cell>
          <cell r="N23">
            <v>1157</v>
          </cell>
          <cell r="O23">
            <v>1134</v>
          </cell>
          <cell r="P23">
            <v>2.0282186948853616</v>
          </cell>
          <cell r="Q23">
            <v>456</v>
          </cell>
          <cell r="R23">
            <v>706</v>
          </cell>
          <cell r="S23">
            <v>-35.410764872521241</v>
          </cell>
        </row>
        <row r="24">
          <cell r="B24">
            <v>98</v>
          </cell>
          <cell r="C24">
            <v>48</v>
          </cell>
          <cell r="D24">
            <v>104.16666666666667</v>
          </cell>
          <cell r="E24">
            <v>73</v>
          </cell>
          <cell r="F24">
            <v>106</v>
          </cell>
          <cell r="G24">
            <v>-31.132075471698112</v>
          </cell>
          <cell r="H24">
            <v>110</v>
          </cell>
          <cell r="I24">
            <v>87</v>
          </cell>
          <cell r="J24">
            <v>26.436781609195403</v>
          </cell>
          <cell r="K24">
            <v>0</v>
          </cell>
          <cell r="L24">
            <v>0</v>
          </cell>
          <cell r="N24">
            <v>274</v>
          </cell>
          <cell r="O24">
            <v>131</v>
          </cell>
          <cell r="P24">
            <v>109.16030534351144</v>
          </cell>
          <cell r="Q24">
            <v>67</v>
          </cell>
          <cell r="R24">
            <v>34</v>
          </cell>
          <cell r="S24">
            <v>97.058823529411768</v>
          </cell>
        </row>
        <row r="25">
          <cell r="B25">
            <v>10358</v>
          </cell>
          <cell r="C25">
            <v>6063</v>
          </cell>
          <cell r="D25">
            <v>70.839518390235853</v>
          </cell>
          <cell r="E25">
            <v>3662</v>
          </cell>
          <cell r="F25">
            <v>3198</v>
          </cell>
          <cell r="G25">
            <v>14.509068167604752</v>
          </cell>
          <cell r="H25">
            <v>7871</v>
          </cell>
          <cell r="I25">
            <v>6424</v>
          </cell>
          <cell r="J25">
            <v>22.524906600249068</v>
          </cell>
          <cell r="K25">
            <v>217</v>
          </cell>
          <cell r="L25">
            <v>156</v>
          </cell>
          <cell r="M25">
            <v>39.102564102564102</v>
          </cell>
          <cell r="N25">
            <v>7536</v>
          </cell>
          <cell r="O25">
            <v>9521</v>
          </cell>
          <cell r="P25">
            <v>-20.848650351853799</v>
          </cell>
          <cell r="Q25">
            <v>211</v>
          </cell>
          <cell r="R25">
            <v>248</v>
          </cell>
          <cell r="S25">
            <v>-14.919354838709678</v>
          </cell>
        </row>
        <row r="26">
          <cell r="B26">
            <v>1275</v>
          </cell>
          <cell r="C26">
            <v>1414</v>
          </cell>
          <cell r="D26">
            <v>-9.8302687411598288</v>
          </cell>
          <cell r="E26">
            <v>917</v>
          </cell>
          <cell r="F26">
            <v>974</v>
          </cell>
          <cell r="G26">
            <v>-5.8521560574948666</v>
          </cell>
          <cell r="H26">
            <v>16492</v>
          </cell>
          <cell r="I26">
            <v>11417</v>
          </cell>
          <cell r="J26">
            <v>44.451256897608829</v>
          </cell>
          <cell r="K26">
            <v>810</v>
          </cell>
          <cell r="L26">
            <v>920</v>
          </cell>
          <cell r="M26">
            <v>-11.956521739130435</v>
          </cell>
          <cell r="N26">
            <v>15736</v>
          </cell>
          <cell r="O26">
            <v>17083</v>
          </cell>
          <cell r="P26">
            <v>-7.8850319030615239</v>
          </cell>
          <cell r="Q26">
            <v>3848</v>
          </cell>
          <cell r="R26">
            <v>4011</v>
          </cell>
          <cell r="S26">
            <v>-4.0638244826726506</v>
          </cell>
        </row>
        <row r="27">
          <cell r="B27">
            <v>2816</v>
          </cell>
          <cell r="C27">
            <v>2150</v>
          </cell>
          <cell r="D27">
            <v>30.976744186046513</v>
          </cell>
          <cell r="E27">
            <v>2454</v>
          </cell>
          <cell r="F27">
            <v>1525</v>
          </cell>
          <cell r="G27">
            <v>60.918032786885249</v>
          </cell>
          <cell r="H27">
            <v>1899</v>
          </cell>
          <cell r="I27">
            <v>2259</v>
          </cell>
          <cell r="J27">
            <v>-15.936254980079681</v>
          </cell>
          <cell r="K27">
            <v>1252</v>
          </cell>
          <cell r="L27">
            <v>347</v>
          </cell>
          <cell r="M27">
            <v>260.80691642651294</v>
          </cell>
          <cell r="N27">
            <v>3926</v>
          </cell>
          <cell r="O27">
            <v>3896</v>
          </cell>
          <cell r="P27">
            <v>0.77002053388090341</v>
          </cell>
          <cell r="Q27">
            <v>1730</v>
          </cell>
          <cell r="R27">
            <v>2325</v>
          </cell>
          <cell r="S27">
            <v>-25.591397849462368</v>
          </cell>
        </row>
        <row r="28">
          <cell r="B28">
            <v>1147</v>
          </cell>
          <cell r="C28">
            <v>1282</v>
          </cell>
          <cell r="D28">
            <v>-10.530421216848673</v>
          </cell>
          <cell r="E28">
            <v>0</v>
          </cell>
          <cell r="F28">
            <v>0</v>
          </cell>
          <cell r="H28">
            <v>3527</v>
          </cell>
          <cell r="I28">
            <v>2829</v>
          </cell>
          <cell r="J28">
            <v>24.673029338989043</v>
          </cell>
          <cell r="K28">
            <v>1188</v>
          </cell>
          <cell r="L28">
            <v>1026</v>
          </cell>
          <cell r="M28">
            <v>15.789473684210526</v>
          </cell>
          <cell r="N28">
            <v>3609</v>
          </cell>
          <cell r="O28">
            <v>4975</v>
          </cell>
          <cell r="P28">
            <v>-27.457286432160803</v>
          </cell>
          <cell r="Q28">
            <v>1074</v>
          </cell>
          <cell r="R28">
            <v>1815</v>
          </cell>
          <cell r="S28">
            <v>-40.826446280991732</v>
          </cell>
        </row>
        <row r="29">
          <cell r="B29">
            <v>207</v>
          </cell>
          <cell r="C29">
            <v>95</v>
          </cell>
          <cell r="D29">
            <v>117.89473684210525</v>
          </cell>
          <cell r="E29">
            <v>410</v>
          </cell>
          <cell r="F29">
            <v>118</v>
          </cell>
          <cell r="G29">
            <v>247.45762711864407</v>
          </cell>
          <cell r="H29">
            <v>1893</v>
          </cell>
          <cell r="I29">
            <v>1155</v>
          </cell>
          <cell r="J29">
            <v>63.896103896103895</v>
          </cell>
          <cell r="K29">
            <v>108</v>
          </cell>
          <cell r="L29">
            <v>74</v>
          </cell>
          <cell r="M29">
            <v>45.945945945945951</v>
          </cell>
          <cell r="N29">
            <v>3214</v>
          </cell>
          <cell r="O29">
            <v>2850</v>
          </cell>
          <cell r="P29">
            <v>12.771929824561404</v>
          </cell>
          <cell r="Q29">
            <v>1027</v>
          </cell>
          <cell r="R29">
            <v>945</v>
          </cell>
          <cell r="S29">
            <v>8.6772486772486772</v>
          </cell>
        </row>
        <row r="30">
          <cell r="B30">
            <v>350</v>
          </cell>
          <cell r="C30">
            <v>293</v>
          </cell>
          <cell r="D30">
            <v>19.453924914675767</v>
          </cell>
          <cell r="E30">
            <v>95</v>
          </cell>
          <cell r="F30">
            <v>69</v>
          </cell>
          <cell r="G30">
            <v>37.681159420289859</v>
          </cell>
          <cell r="H30">
            <v>470</v>
          </cell>
          <cell r="I30">
            <v>582</v>
          </cell>
          <cell r="J30">
            <v>-19.243986254295535</v>
          </cell>
          <cell r="K30">
            <v>42</v>
          </cell>
          <cell r="L30">
            <v>49</v>
          </cell>
          <cell r="M30">
            <v>-14.285714285714285</v>
          </cell>
          <cell r="N30">
            <v>2453</v>
          </cell>
          <cell r="O30">
            <v>2033</v>
          </cell>
          <cell r="P30">
            <v>20.659124446630596</v>
          </cell>
          <cell r="Q30">
            <v>641</v>
          </cell>
          <cell r="R30">
            <v>750</v>
          </cell>
          <cell r="S30">
            <v>-14.533333333333335</v>
          </cell>
        </row>
        <row r="31">
          <cell r="B31">
            <v>3724</v>
          </cell>
          <cell r="C31">
            <v>3287</v>
          </cell>
          <cell r="D31">
            <v>13.294797687861271</v>
          </cell>
          <cell r="E31">
            <v>4927</v>
          </cell>
          <cell r="F31">
            <v>4174</v>
          </cell>
          <cell r="G31">
            <v>18.040249161475803</v>
          </cell>
          <cell r="H31">
            <v>23576</v>
          </cell>
          <cell r="I31">
            <v>20862</v>
          </cell>
          <cell r="J31">
            <v>13.009299204294891</v>
          </cell>
          <cell r="K31">
            <v>1709</v>
          </cell>
          <cell r="L31">
            <v>1261</v>
          </cell>
          <cell r="M31">
            <v>35.527359238699447</v>
          </cell>
          <cell r="N31">
            <v>26294</v>
          </cell>
          <cell r="O31">
            <v>25489</v>
          </cell>
          <cell r="P31">
            <v>3.158225116717015</v>
          </cell>
          <cell r="Q31">
            <v>8573</v>
          </cell>
          <cell r="R31">
            <v>12167</v>
          </cell>
          <cell r="S31">
            <v>-29.538916742007071</v>
          </cell>
        </row>
        <row r="32">
          <cell r="B32">
            <v>12500</v>
          </cell>
          <cell r="C32">
            <v>7777</v>
          </cell>
          <cell r="D32">
            <v>60.730358750160732</v>
          </cell>
          <cell r="E32">
            <v>5337</v>
          </cell>
          <cell r="F32">
            <v>4370</v>
          </cell>
          <cell r="G32">
            <v>22.128146453089244</v>
          </cell>
          <cell r="H32">
            <v>1924</v>
          </cell>
          <cell r="I32">
            <v>2158</v>
          </cell>
          <cell r="J32">
            <v>-10.843373493975903</v>
          </cell>
          <cell r="K32">
            <v>595</v>
          </cell>
          <cell r="L32">
            <v>710</v>
          </cell>
          <cell r="M32">
            <v>-16.197183098591552</v>
          </cell>
          <cell r="N32">
            <v>5624</v>
          </cell>
          <cell r="O32">
            <v>4651</v>
          </cell>
          <cell r="P32">
            <v>20.920232208127285</v>
          </cell>
          <cell r="Q32">
            <v>2155</v>
          </cell>
          <cell r="R32">
            <v>2382</v>
          </cell>
          <cell r="S32">
            <v>-9.529806884970613</v>
          </cell>
        </row>
        <row r="33">
          <cell r="B33">
            <v>127149</v>
          </cell>
          <cell r="C33">
            <v>111224</v>
          </cell>
          <cell r="D33">
            <v>14.317952959792851</v>
          </cell>
          <cell r="E33">
            <v>70578</v>
          </cell>
          <cell r="F33">
            <v>70274</v>
          </cell>
          <cell r="G33">
            <v>0.43259242394057551</v>
          </cell>
          <cell r="H33">
            <v>235348</v>
          </cell>
          <cell r="I33">
            <v>180325</v>
          </cell>
          <cell r="J33">
            <v>30.51323998336337</v>
          </cell>
          <cell r="K33">
            <v>24423</v>
          </cell>
          <cell r="L33">
            <v>22467</v>
          </cell>
          <cell r="M33">
            <v>8.7061022833489119</v>
          </cell>
          <cell r="N33">
            <v>293884</v>
          </cell>
          <cell r="O33">
            <v>278603</v>
          </cell>
          <cell r="P33">
            <v>5.4848655613902215</v>
          </cell>
          <cell r="Q33">
            <v>109680</v>
          </cell>
          <cell r="R33">
            <v>125365</v>
          </cell>
          <cell r="S33">
            <v>-12.511466517768117</v>
          </cell>
        </row>
        <row r="34">
          <cell r="B34">
            <v>753</v>
          </cell>
          <cell r="C34">
            <v>636</v>
          </cell>
          <cell r="D34">
            <v>18.39622641509434</v>
          </cell>
          <cell r="E34">
            <v>166</v>
          </cell>
          <cell r="F34">
            <v>159</v>
          </cell>
          <cell r="G34">
            <v>4.4025157232704402</v>
          </cell>
          <cell r="H34">
            <v>113</v>
          </cell>
          <cell r="I34">
            <v>116</v>
          </cell>
          <cell r="J34">
            <v>-2.5862068965517242</v>
          </cell>
          <cell r="K34">
            <v>1</v>
          </cell>
          <cell r="L34">
            <v>0</v>
          </cell>
          <cell r="N34">
            <v>45</v>
          </cell>
          <cell r="O34">
            <v>165</v>
          </cell>
          <cell r="P34">
            <v>-72.727272727272734</v>
          </cell>
          <cell r="Q34">
            <v>58</v>
          </cell>
          <cell r="R34">
            <v>116</v>
          </cell>
          <cell r="S34">
            <v>-50</v>
          </cell>
        </row>
        <row r="35">
          <cell r="B35">
            <v>9000</v>
          </cell>
          <cell r="C35">
            <v>11382</v>
          </cell>
          <cell r="D35">
            <v>-20.927780706378492</v>
          </cell>
          <cell r="E35">
            <v>617</v>
          </cell>
          <cell r="F35">
            <v>1670</v>
          </cell>
          <cell r="G35">
            <v>-63.053892215568865</v>
          </cell>
          <cell r="H35">
            <v>442</v>
          </cell>
          <cell r="I35">
            <v>812</v>
          </cell>
          <cell r="J35">
            <v>-45.566502463054185</v>
          </cell>
          <cell r="K35">
            <v>0</v>
          </cell>
          <cell r="L35">
            <v>2</v>
          </cell>
          <cell r="M35">
            <v>-100</v>
          </cell>
          <cell r="N35">
            <v>93</v>
          </cell>
          <cell r="O35">
            <v>326</v>
          </cell>
          <cell r="P35">
            <v>-71.472392638036808</v>
          </cell>
          <cell r="Q35">
            <v>190</v>
          </cell>
          <cell r="R35">
            <v>454</v>
          </cell>
          <cell r="S35">
            <v>-58.149779735682813</v>
          </cell>
        </row>
        <row r="36">
          <cell r="B36">
            <v>5133</v>
          </cell>
          <cell r="C36">
            <v>4212</v>
          </cell>
          <cell r="D36">
            <v>21.866096866096864</v>
          </cell>
          <cell r="E36">
            <v>2086</v>
          </cell>
          <cell r="F36">
            <v>1603</v>
          </cell>
          <cell r="G36">
            <v>30.131004366812224</v>
          </cell>
          <cell r="H36">
            <v>5787</v>
          </cell>
          <cell r="I36">
            <v>4897</v>
          </cell>
          <cell r="J36">
            <v>18.174392485195018</v>
          </cell>
          <cell r="K36">
            <v>1</v>
          </cell>
          <cell r="L36">
            <v>8</v>
          </cell>
          <cell r="M36">
            <v>-87.5</v>
          </cell>
          <cell r="N36">
            <v>6747</v>
          </cell>
          <cell r="O36">
            <v>7826</v>
          </cell>
          <cell r="P36">
            <v>-13.787375415282391</v>
          </cell>
          <cell r="Q36">
            <v>1824</v>
          </cell>
          <cell r="R36">
            <v>2401</v>
          </cell>
          <cell r="S36">
            <v>-24.031653477717619</v>
          </cell>
        </row>
        <row r="37">
          <cell r="B37">
            <v>14886</v>
          </cell>
          <cell r="C37">
            <v>16230</v>
          </cell>
          <cell r="D37">
            <v>-8.2809611829944547</v>
          </cell>
          <cell r="E37">
            <v>2869</v>
          </cell>
          <cell r="F37">
            <v>3432</v>
          </cell>
          <cell r="G37">
            <v>-16.404428904428904</v>
          </cell>
          <cell r="H37">
            <v>6342</v>
          </cell>
          <cell r="I37">
            <v>5825</v>
          </cell>
          <cell r="J37">
            <v>8.8755364806866943</v>
          </cell>
          <cell r="K37">
            <v>2</v>
          </cell>
          <cell r="L37">
            <v>10</v>
          </cell>
          <cell r="M37">
            <v>-80</v>
          </cell>
          <cell r="N37">
            <v>6885</v>
          </cell>
          <cell r="O37">
            <v>8317</v>
          </cell>
          <cell r="P37">
            <v>-17.217746783696043</v>
          </cell>
          <cell r="Q37">
            <v>2072</v>
          </cell>
          <cell r="R37">
            <v>2971</v>
          </cell>
          <cell r="S37">
            <v>-30.259171995960955</v>
          </cell>
        </row>
        <row r="38">
          <cell r="B38">
            <v>45323</v>
          </cell>
          <cell r="C38">
            <v>38116</v>
          </cell>
          <cell r="D38">
            <v>18.908070101794522</v>
          </cell>
          <cell r="E38">
            <v>18535</v>
          </cell>
          <cell r="F38">
            <v>12281</v>
          </cell>
          <cell r="G38">
            <v>50.92419184105529</v>
          </cell>
          <cell r="H38">
            <v>93393</v>
          </cell>
          <cell r="I38">
            <v>72863</v>
          </cell>
          <cell r="J38">
            <v>28.176166229773685</v>
          </cell>
          <cell r="K38">
            <v>0</v>
          </cell>
          <cell r="L38">
            <v>0</v>
          </cell>
          <cell r="N38">
            <v>105463</v>
          </cell>
          <cell r="O38">
            <v>91679</v>
          </cell>
          <cell r="P38">
            <v>15.035068009031512</v>
          </cell>
          <cell r="Q38">
            <v>9896</v>
          </cell>
          <cell r="R38">
            <v>10330</v>
          </cell>
          <cell r="S38">
            <v>-4.20135527589545</v>
          </cell>
        </row>
        <row r="39">
          <cell r="B39">
            <v>187358</v>
          </cell>
          <cell r="C39">
            <v>165570</v>
          </cell>
          <cell r="D39">
            <v>13.159388778160293</v>
          </cell>
          <cell r="E39">
            <v>91982</v>
          </cell>
          <cell r="F39">
            <v>85987</v>
          </cell>
          <cell r="G39">
            <v>6.9719841371370093</v>
          </cell>
          <cell r="H39">
            <v>335083</v>
          </cell>
          <cell r="I39">
            <v>259013</v>
          </cell>
          <cell r="J39">
            <v>29.369182241817978</v>
          </cell>
          <cell r="K39">
            <v>24425</v>
          </cell>
          <cell r="L39">
            <v>22477</v>
          </cell>
          <cell r="M39">
            <v>8.6666370067179788</v>
          </cell>
          <cell r="N39">
            <v>406232</v>
          </cell>
          <cell r="O39">
            <v>378599</v>
          </cell>
          <cell r="P39">
            <v>7.2987514494227401</v>
          </cell>
          <cell r="Q39">
            <v>121648</v>
          </cell>
          <cell r="R39">
            <v>138666</v>
          </cell>
          <cell r="S39">
            <v>-12.272655156995947</v>
          </cell>
        </row>
        <row r="56">
          <cell r="B56">
            <v>34894</v>
          </cell>
          <cell r="C56">
            <v>24104</v>
          </cell>
          <cell r="D56">
            <v>44.764354463989378</v>
          </cell>
          <cell r="E56">
            <v>13085</v>
          </cell>
          <cell r="F56">
            <v>9439</v>
          </cell>
          <cell r="G56">
            <v>38.626973196313166</v>
          </cell>
          <cell r="H56">
            <v>38383</v>
          </cell>
          <cell r="I56">
            <v>30485</v>
          </cell>
          <cell r="J56">
            <v>25.907823519763816</v>
          </cell>
          <cell r="K56">
            <v>20</v>
          </cell>
          <cell r="L56">
            <v>66</v>
          </cell>
          <cell r="M56">
            <v>-69.696969696969703</v>
          </cell>
          <cell r="N56">
            <v>60044</v>
          </cell>
          <cell r="O56">
            <v>62071</v>
          </cell>
          <cell r="P56">
            <v>-3.2656151826134585</v>
          </cell>
          <cell r="Q56">
            <v>36460</v>
          </cell>
          <cell r="R56">
            <v>37044</v>
          </cell>
          <cell r="S56">
            <v>-1.5765036173199438</v>
          </cell>
        </row>
        <row r="57">
          <cell r="B57">
            <v>68696</v>
          </cell>
          <cell r="C57">
            <v>25836</v>
          </cell>
          <cell r="D57">
            <v>165.89255302678433</v>
          </cell>
          <cell r="E57">
            <v>76661</v>
          </cell>
          <cell r="F57">
            <v>43110</v>
          </cell>
          <cell r="G57">
            <v>77.82649037346323</v>
          </cell>
          <cell r="H57">
            <v>27786</v>
          </cell>
          <cell r="I57">
            <v>21367</v>
          </cell>
          <cell r="J57">
            <v>30.041653016333598</v>
          </cell>
          <cell r="K57">
            <v>2862</v>
          </cell>
          <cell r="L57">
            <v>2352</v>
          </cell>
          <cell r="M57">
            <v>21.683673469387756</v>
          </cell>
          <cell r="N57">
            <v>163788</v>
          </cell>
          <cell r="O57">
            <v>140286</v>
          </cell>
          <cell r="P57">
            <v>16.752919036824775</v>
          </cell>
          <cell r="Q57">
            <v>35055</v>
          </cell>
          <cell r="R57">
            <v>48539</v>
          </cell>
          <cell r="S57">
            <v>-27.779723521292155</v>
          </cell>
        </row>
        <row r="58">
          <cell r="B58">
            <v>1374</v>
          </cell>
          <cell r="C58">
            <v>679</v>
          </cell>
          <cell r="D58">
            <v>102.35640648011781</v>
          </cell>
          <cell r="E58">
            <v>220</v>
          </cell>
          <cell r="F58">
            <v>101</v>
          </cell>
          <cell r="G58">
            <v>117.82178217821782</v>
          </cell>
          <cell r="H58">
            <v>500</v>
          </cell>
          <cell r="I58">
            <v>304</v>
          </cell>
          <cell r="J58">
            <v>64.473684210526315</v>
          </cell>
          <cell r="K58">
            <v>1</v>
          </cell>
          <cell r="L58">
            <v>0</v>
          </cell>
          <cell r="N58">
            <v>21391</v>
          </cell>
          <cell r="O58">
            <v>17618</v>
          </cell>
          <cell r="P58">
            <v>21.415597684186626</v>
          </cell>
          <cell r="Q58">
            <v>3896</v>
          </cell>
          <cell r="R58">
            <v>3273</v>
          </cell>
          <cell r="S58">
            <v>19.034524900702717</v>
          </cell>
        </row>
        <row r="59">
          <cell r="B59">
            <v>1295</v>
          </cell>
          <cell r="C59">
            <v>962</v>
          </cell>
          <cell r="D59">
            <v>34.615384615384613</v>
          </cell>
          <cell r="E59">
            <v>729</v>
          </cell>
          <cell r="F59">
            <v>580</v>
          </cell>
          <cell r="G59">
            <v>25.689655172413794</v>
          </cell>
          <cell r="H59">
            <v>10169</v>
          </cell>
          <cell r="I59">
            <v>6481</v>
          </cell>
          <cell r="J59">
            <v>56.904798642184851</v>
          </cell>
          <cell r="K59">
            <v>1314</v>
          </cell>
          <cell r="L59">
            <v>1554</v>
          </cell>
          <cell r="M59">
            <v>-15.444015444015443</v>
          </cell>
          <cell r="N59">
            <v>23874</v>
          </cell>
          <cell r="O59">
            <v>18760</v>
          </cell>
          <cell r="P59">
            <v>27.260127931769723</v>
          </cell>
          <cell r="Q59">
            <v>9720</v>
          </cell>
          <cell r="R59">
            <v>7257</v>
          </cell>
          <cell r="S59">
            <v>33.93964448119057</v>
          </cell>
        </row>
        <row r="60">
          <cell r="B60">
            <v>557</v>
          </cell>
          <cell r="C60">
            <v>257</v>
          </cell>
          <cell r="D60">
            <v>116.73151750972764</v>
          </cell>
          <cell r="E60">
            <v>347</v>
          </cell>
          <cell r="F60">
            <v>170</v>
          </cell>
          <cell r="G60">
            <v>104.11764705882354</v>
          </cell>
          <cell r="H60">
            <v>4259</v>
          </cell>
          <cell r="I60">
            <v>3024</v>
          </cell>
          <cell r="J60">
            <v>40.839947089947088</v>
          </cell>
          <cell r="K60">
            <v>0</v>
          </cell>
          <cell r="L60">
            <v>1</v>
          </cell>
          <cell r="M60">
            <v>-100</v>
          </cell>
          <cell r="N60">
            <v>6056</v>
          </cell>
          <cell r="O60">
            <v>5178</v>
          </cell>
          <cell r="P60">
            <v>16.956353804557743</v>
          </cell>
          <cell r="Q60">
            <v>369</v>
          </cell>
          <cell r="R60">
            <v>441</v>
          </cell>
          <cell r="S60">
            <v>-16.326530612244898</v>
          </cell>
        </row>
        <row r="61">
          <cell r="B61">
            <v>4652</v>
          </cell>
          <cell r="C61">
            <v>2904</v>
          </cell>
          <cell r="D61">
            <v>60.192837465564743</v>
          </cell>
          <cell r="E61">
            <v>3785</v>
          </cell>
          <cell r="F61">
            <v>2346</v>
          </cell>
          <cell r="G61">
            <v>61.338448422847399</v>
          </cell>
          <cell r="H61">
            <v>29402</v>
          </cell>
          <cell r="I61">
            <v>20995</v>
          </cell>
          <cell r="J61">
            <v>40.042867349368898</v>
          </cell>
          <cell r="K61">
            <v>2905</v>
          </cell>
          <cell r="L61">
            <v>3724</v>
          </cell>
          <cell r="M61">
            <v>-21.992481203007518</v>
          </cell>
          <cell r="N61">
            <v>88108</v>
          </cell>
          <cell r="O61">
            <v>80193</v>
          </cell>
          <cell r="P61">
            <v>9.8699387727108352</v>
          </cell>
          <cell r="Q61">
            <v>38712</v>
          </cell>
          <cell r="R61">
            <v>33681</v>
          </cell>
          <cell r="S61">
            <v>14.937204952347022</v>
          </cell>
        </row>
        <row r="62">
          <cell r="B62">
            <v>40828</v>
          </cell>
          <cell r="C62">
            <v>19535</v>
          </cell>
          <cell r="D62">
            <v>108.9992321474277</v>
          </cell>
          <cell r="E62">
            <v>12872</v>
          </cell>
          <cell r="F62">
            <v>18946</v>
          </cell>
          <cell r="G62">
            <v>-32.059537633273514</v>
          </cell>
          <cell r="H62">
            <v>22726</v>
          </cell>
          <cell r="I62">
            <v>22418</v>
          </cell>
          <cell r="J62">
            <v>1.3738959764474974</v>
          </cell>
          <cell r="K62">
            <v>1</v>
          </cell>
          <cell r="L62">
            <v>6</v>
          </cell>
          <cell r="M62">
            <v>-83.333333333333343</v>
          </cell>
          <cell r="N62">
            <v>41775</v>
          </cell>
          <cell r="O62">
            <v>40743</v>
          </cell>
          <cell r="P62">
            <v>2.5329504454752962</v>
          </cell>
          <cell r="Q62">
            <v>5822</v>
          </cell>
          <cell r="R62">
            <v>7449</v>
          </cell>
          <cell r="S62">
            <v>-21.841857967512418</v>
          </cell>
        </row>
        <row r="63">
          <cell r="B63">
            <v>1028</v>
          </cell>
          <cell r="C63">
            <v>529</v>
          </cell>
          <cell r="D63">
            <v>94.328922495274099</v>
          </cell>
          <cell r="E63">
            <v>423</v>
          </cell>
          <cell r="F63">
            <v>359</v>
          </cell>
          <cell r="G63">
            <v>17.827298050139277</v>
          </cell>
          <cell r="H63">
            <v>6760</v>
          </cell>
          <cell r="I63">
            <v>5328</v>
          </cell>
          <cell r="J63">
            <v>26.876876876876878</v>
          </cell>
          <cell r="K63">
            <v>47</v>
          </cell>
          <cell r="L63">
            <v>254</v>
          </cell>
          <cell r="M63">
            <v>-81.496062992125985</v>
          </cell>
          <cell r="N63">
            <v>7071</v>
          </cell>
          <cell r="O63">
            <v>7133</v>
          </cell>
          <cell r="P63">
            <v>-0.86919949530351892</v>
          </cell>
          <cell r="Q63">
            <v>2125</v>
          </cell>
          <cell r="R63">
            <v>2578</v>
          </cell>
          <cell r="S63">
            <v>-17.57176105508146</v>
          </cell>
        </row>
        <row r="64">
          <cell r="B64">
            <v>22816</v>
          </cell>
          <cell r="C64">
            <v>9865</v>
          </cell>
          <cell r="D64">
            <v>131.28231120121643</v>
          </cell>
          <cell r="E64">
            <v>13649</v>
          </cell>
          <cell r="F64">
            <v>12386</v>
          </cell>
          <cell r="G64">
            <v>10.196996609074761</v>
          </cell>
          <cell r="H64">
            <v>17971</v>
          </cell>
          <cell r="I64">
            <v>20229</v>
          </cell>
          <cell r="J64">
            <v>-11.162192891393543</v>
          </cell>
          <cell r="K64">
            <v>389</v>
          </cell>
          <cell r="L64">
            <v>417</v>
          </cell>
          <cell r="M64">
            <v>-6.7146282973621103</v>
          </cell>
          <cell r="N64">
            <v>10534</v>
          </cell>
          <cell r="O64">
            <v>15750</v>
          </cell>
          <cell r="P64">
            <v>-33.117460317460321</v>
          </cell>
          <cell r="Q64">
            <v>3216</v>
          </cell>
          <cell r="R64">
            <v>4271</v>
          </cell>
          <cell r="S64">
            <v>-24.701475064387733</v>
          </cell>
        </row>
        <row r="65">
          <cell r="B65">
            <v>204616</v>
          </cell>
          <cell r="C65">
            <v>140850</v>
          </cell>
          <cell r="D65">
            <v>45.272275470358537</v>
          </cell>
          <cell r="E65">
            <v>116446</v>
          </cell>
          <cell r="F65">
            <v>88555</v>
          </cell>
          <cell r="G65">
            <v>31.495680650443227</v>
          </cell>
          <cell r="H65">
            <v>303617</v>
          </cell>
          <cell r="I65">
            <v>237964</v>
          </cell>
          <cell r="J65">
            <v>27.589467314383686</v>
          </cell>
          <cell r="K65">
            <v>52063</v>
          </cell>
          <cell r="L65">
            <v>43879</v>
          </cell>
          <cell r="M65">
            <v>18.651291050388568</v>
          </cell>
          <cell r="N65">
            <v>482010</v>
          </cell>
          <cell r="O65">
            <v>418512</v>
          </cell>
          <cell r="P65">
            <v>15.172324807890814</v>
          </cell>
          <cell r="Q65">
            <v>129872</v>
          </cell>
          <cell r="R65">
            <v>182307</v>
          </cell>
          <cell r="S65">
            <v>-28.761923568486125</v>
          </cell>
        </row>
        <row r="66">
          <cell r="B66">
            <v>387289</v>
          </cell>
          <cell r="C66">
            <v>272473</v>
          </cell>
          <cell r="D66">
            <v>42.138487116154629</v>
          </cell>
          <cell r="E66">
            <v>123345</v>
          </cell>
          <cell r="F66">
            <v>215647</v>
          </cell>
          <cell r="G66">
            <v>-42.802357556562342</v>
          </cell>
          <cell r="H66">
            <v>490855</v>
          </cell>
          <cell r="I66">
            <v>344702</v>
          </cell>
          <cell r="J66">
            <v>42.3998120115346</v>
          </cell>
          <cell r="K66">
            <v>11364</v>
          </cell>
          <cell r="L66">
            <v>13568</v>
          </cell>
          <cell r="M66">
            <v>-16.244103773584907</v>
          </cell>
          <cell r="N66">
            <v>750386</v>
          </cell>
          <cell r="O66">
            <v>659581</v>
          </cell>
          <cell r="P66">
            <v>13.767073338983385</v>
          </cell>
          <cell r="Q66">
            <v>374827</v>
          </cell>
          <cell r="R66">
            <v>361914</v>
          </cell>
          <cell r="S66">
            <v>3.567974712224451</v>
          </cell>
        </row>
        <row r="67">
          <cell r="B67">
            <v>4943</v>
          </cell>
          <cell r="C67">
            <v>1993</v>
          </cell>
          <cell r="D67">
            <v>148.01806322127447</v>
          </cell>
          <cell r="E67">
            <v>6031</v>
          </cell>
          <cell r="F67">
            <v>3920</v>
          </cell>
          <cell r="G67">
            <v>53.852040816326529</v>
          </cell>
          <cell r="H67">
            <v>31249</v>
          </cell>
          <cell r="I67">
            <v>22789</v>
          </cell>
          <cell r="J67">
            <v>37.123173460880245</v>
          </cell>
          <cell r="K67">
            <v>2839</v>
          </cell>
          <cell r="L67">
            <v>2547</v>
          </cell>
          <cell r="M67">
            <v>11.464468001570475</v>
          </cell>
          <cell r="N67">
            <v>45105</v>
          </cell>
          <cell r="O67">
            <v>38196</v>
          </cell>
          <cell r="P67">
            <v>18.088281495444551</v>
          </cell>
          <cell r="Q67">
            <v>14343</v>
          </cell>
          <cell r="R67">
            <v>13290</v>
          </cell>
          <cell r="S67">
            <v>7.9232505643340865</v>
          </cell>
        </row>
        <row r="68">
          <cell r="B68">
            <v>4199</v>
          </cell>
          <cell r="C68">
            <v>3436</v>
          </cell>
          <cell r="D68">
            <v>22.206053550640277</v>
          </cell>
          <cell r="E68">
            <v>4261</v>
          </cell>
          <cell r="F68">
            <v>3571</v>
          </cell>
          <cell r="G68">
            <v>19.322318678241391</v>
          </cell>
          <cell r="H68">
            <v>33302</v>
          </cell>
          <cell r="I68">
            <v>31221</v>
          </cell>
          <cell r="J68">
            <v>6.6653854777233272</v>
          </cell>
          <cell r="K68">
            <v>464</v>
          </cell>
          <cell r="L68">
            <v>707</v>
          </cell>
          <cell r="M68">
            <v>-34.370579915134371</v>
          </cell>
          <cell r="N68">
            <v>30675</v>
          </cell>
          <cell r="O68">
            <v>35731</v>
          </cell>
          <cell r="P68">
            <v>-14.150177716828525</v>
          </cell>
          <cell r="Q68">
            <v>10108</v>
          </cell>
          <cell r="R68">
            <v>11100</v>
          </cell>
          <cell r="S68">
            <v>-8.936936936936938</v>
          </cell>
        </row>
        <row r="69">
          <cell r="B69">
            <v>21704</v>
          </cell>
          <cell r="C69">
            <v>14510</v>
          </cell>
          <cell r="D69">
            <v>49.57960027567195</v>
          </cell>
          <cell r="E69">
            <v>9988</v>
          </cell>
          <cell r="F69">
            <v>7438</v>
          </cell>
          <cell r="G69">
            <v>34.283409518687819</v>
          </cell>
          <cell r="H69">
            <v>24444</v>
          </cell>
          <cell r="I69">
            <v>20884</v>
          </cell>
          <cell r="J69">
            <v>17.046542807891207</v>
          </cell>
          <cell r="K69">
            <v>0</v>
          </cell>
          <cell r="L69">
            <v>140</v>
          </cell>
          <cell r="M69">
            <v>-100</v>
          </cell>
          <cell r="N69">
            <v>35967</v>
          </cell>
          <cell r="O69">
            <v>31265</v>
          </cell>
          <cell r="P69">
            <v>15.039181193027346</v>
          </cell>
          <cell r="Q69">
            <v>26251</v>
          </cell>
          <cell r="R69">
            <v>27350</v>
          </cell>
          <cell r="S69">
            <v>-4.0182815356489945</v>
          </cell>
        </row>
        <row r="70">
          <cell r="B70">
            <v>45758</v>
          </cell>
          <cell r="C70">
            <v>35869</v>
          </cell>
          <cell r="D70">
            <v>27.569767766037522</v>
          </cell>
          <cell r="E70">
            <v>53001</v>
          </cell>
          <cell r="F70">
            <v>47499</v>
          </cell>
          <cell r="G70">
            <v>11.58340175582644</v>
          </cell>
          <cell r="H70">
            <v>419841</v>
          </cell>
          <cell r="I70">
            <v>331499</v>
          </cell>
          <cell r="J70">
            <v>26.649250827302644</v>
          </cell>
          <cell r="K70">
            <v>105871</v>
          </cell>
          <cell r="L70">
            <v>93498</v>
          </cell>
          <cell r="M70">
            <v>13.23343814840959</v>
          </cell>
          <cell r="N70">
            <v>335592</v>
          </cell>
          <cell r="O70">
            <v>273792</v>
          </cell>
          <cell r="P70">
            <v>22.5718793828892</v>
          </cell>
          <cell r="Q70">
            <v>215940</v>
          </cell>
          <cell r="R70">
            <v>194069</v>
          </cell>
          <cell r="S70">
            <v>11.269703043762785</v>
          </cell>
        </row>
        <row r="71">
          <cell r="B71">
            <v>1306</v>
          </cell>
          <cell r="C71">
            <v>700</v>
          </cell>
          <cell r="D71">
            <v>86.571428571428584</v>
          </cell>
          <cell r="E71">
            <v>273</v>
          </cell>
          <cell r="F71">
            <v>219</v>
          </cell>
          <cell r="G71">
            <v>24.657534246575342</v>
          </cell>
          <cell r="H71">
            <v>4366</v>
          </cell>
          <cell r="I71">
            <v>3230</v>
          </cell>
          <cell r="J71">
            <v>35.170278637770899</v>
          </cell>
          <cell r="K71">
            <v>266</v>
          </cell>
          <cell r="L71">
            <v>250</v>
          </cell>
          <cell r="M71">
            <v>6.4</v>
          </cell>
          <cell r="N71">
            <v>6089</v>
          </cell>
          <cell r="O71">
            <v>6169</v>
          </cell>
          <cell r="P71">
            <v>-1.29680661371373</v>
          </cell>
          <cell r="Q71">
            <v>2293</v>
          </cell>
          <cell r="R71">
            <v>2068</v>
          </cell>
          <cell r="S71">
            <v>10.880077369439071</v>
          </cell>
        </row>
        <row r="72">
          <cell r="B72">
            <v>1491</v>
          </cell>
          <cell r="C72">
            <v>970</v>
          </cell>
          <cell r="D72">
            <v>53.711340206185568</v>
          </cell>
          <cell r="E72">
            <v>0</v>
          </cell>
          <cell r="F72">
            <v>0</v>
          </cell>
          <cell r="H72">
            <v>8945</v>
          </cell>
          <cell r="I72">
            <v>7767</v>
          </cell>
          <cell r="J72">
            <v>15.166731041586198</v>
          </cell>
          <cell r="K72">
            <v>0</v>
          </cell>
          <cell r="L72">
            <v>0</v>
          </cell>
          <cell r="N72">
            <v>8432</v>
          </cell>
          <cell r="O72">
            <v>9534</v>
          </cell>
          <cell r="P72">
            <v>-11.55863226347808</v>
          </cell>
          <cell r="Q72">
            <v>2626</v>
          </cell>
          <cell r="R72">
            <v>2303</v>
          </cell>
          <cell r="S72">
            <v>14.025184541901867</v>
          </cell>
        </row>
        <row r="73">
          <cell r="B73">
            <v>8123</v>
          </cell>
          <cell r="C73">
            <v>4591</v>
          </cell>
          <cell r="D73">
            <v>76.933130037028974</v>
          </cell>
          <cell r="E73">
            <v>3691</v>
          </cell>
          <cell r="F73">
            <v>2924</v>
          </cell>
          <cell r="G73">
            <v>26.231190150478795</v>
          </cell>
          <cell r="H73">
            <v>7274</v>
          </cell>
          <cell r="I73">
            <v>5944</v>
          </cell>
          <cell r="J73">
            <v>22.375504710632573</v>
          </cell>
          <cell r="K73">
            <v>0</v>
          </cell>
          <cell r="L73">
            <v>2</v>
          </cell>
          <cell r="M73">
            <v>-100</v>
          </cell>
          <cell r="N73">
            <v>12950</v>
          </cell>
          <cell r="O73">
            <v>11339</v>
          </cell>
          <cell r="P73">
            <v>14.207602081312285</v>
          </cell>
          <cell r="Q73">
            <v>5959</v>
          </cell>
          <cell r="R73">
            <v>7273</v>
          </cell>
          <cell r="S73">
            <v>-18.066822494156469</v>
          </cell>
        </row>
        <row r="74">
          <cell r="B74">
            <v>927</v>
          </cell>
          <cell r="C74">
            <v>741</v>
          </cell>
          <cell r="D74">
            <v>25.101214574898783</v>
          </cell>
          <cell r="E74">
            <v>785</v>
          </cell>
          <cell r="F74">
            <v>978</v>
          </cell>
          <cell r="G74">
            <v>-19.734151329243353</v>
          </cell>
          <cell r="H74">
            <v>1269</v>
          </cell>
          <cell r="I74">
            <v>916</v>
          </cell>
          <cell r="J74">
            <v>38.537117903930131</v>
          </cell>
          <cell r="K74">
            <v>1</v>
          </cell>
          <cell r="L74">
            <v>7</v>
          </cell>
          <cell r="M74">
            <v>-85.714285714285708</v>
          </cell>
          <cell r="N74">
            <v>2310</v>
          </cell>
          <cell r="O74">
            <v>2169</v>
          </cell>
          <cell r="P74">
            <v>6.5006915629322277</v>
          </cell>
          <cell r="Q74">
            <v>510</v>
          </cell>
          <cell r="R74">
            <v>258</v>
          </cell>
          <cell r="S74">
            <v>97.674418604651152</v>
          </cell>
        </row>
        <row r="75">
          <cell r="B75">
            <v>85486</v>
          </cell>
          <cell r="C75">
            <v>46307</v>
          </cell>
          <cell r="D75">
            <v>84.607078843371411</v>
          </cell>
          <cell r="E75">
            <v>37877</v>
          </cell>
          <cell r="F75">
            <v>26299</v>
          </cell>
          <cell r="G75">
            <v>44.024487623103539</v>
          </cell>
          <cell r="H75">
            <v>68898</v>
          </cell>
          <cell r="I75">
            <v>56822</v>
          </cell>
          <cell r="J75">
            <v>21.25233184330013</v>
          </cell>
          <cell r="K75">
            <v>1594</v>
          </cell>
          <cell r="L75">
            <v>1651</v>
          </cell>
          <cell r="M75">
            <v>-3.4524530587522717</v>
          </cell>
          <cell r="N75">
            <v>91924</v>
          </cell>
          <cell r="O75">
            <v>89784</v>
          </cell>
          <cell r="P75">
            <v>2.3834981733939231</v>
          </cell>
          <cell r="Q75">
            <v>3182</v>
          </cell>
          <cell r="R75">
            <v>3843</v>
          </cell>
          <cell r="S75">
            <v>-17.200104085349988</v>
          </cell>
        </row>
        <row r="76">
          <cell r="B76">
            <v>12160</v>
          </cell>
          <cell r="C76">
            <v>7912</v>
          </cell>
          <cell r="D76">
            <v>53.690596562184027</v>
          </cell>
          <cell r="E76">
            <v>9434</v>
          </cell>
          <cell r="F76">
            <v>7803</v>
          </cell>
          <cell r="G76">
            <v>20.902217095988725</v>
          </cell>
          <cell r="H76">
            <v>132257</v>
          </cell>
          <cell r="I76">
            <v>104509</v>
          </cell>
          <cell r="J76">
            <v>26.550823374063476</v>
          </cell>
          <cell r="K76">
            <v>8953</v>
          </cell>
          <cell r="L76">
            <v>9312</v>
          </cell>
          <cell r="M76">
            <v>-3.8552405498281788</v>
          </cell>
          <cell r="N76">
            <v>152874</v>
          </cell>
          <cell r="O76">
            <v>152945</v>
          </cell>
          <cell r="P76">
            <v>-4.6421916375167543E-2</v>
          </cell>
          <cell r="Q76">
            <v>34639</v>
          </cell>
          <cell r="R76">
            <v>34199</v>
          </cell>
          <cell r="S76">
            <v>1.2865873271148278</v>
          </cell>
        </row>
        <row r="77">
          <cell r="B77">
            <v>25655</v>
          </cell>
          <cell r="C77">
            <v>12336</v>
          </cell>
          <cell r="D77">
            <v>107.96854734111542</v>
          </cell>
          <cell r="E77">
            <v>19360</v>
          </cell>
          <cell r="F77">
            <v>11342</v>
          </cell>
          <cell r="G77">
            <v>70.692999470992774</v>
          </cell>
          <cell r="H77">
            <v>22947</v>
          </cell>
          <cell r="I77">
            <v>18484</v>
          </cell>
          <cell r="J77">
            <v>24.145206665223977</v>
          </cell>
          <cell r="K77">
            <v>7875</v>
          </cell>
          <cell r="L77">
            <v>3238</v>
          </cell>
          <cell r="M77">
            <v>143.20568252007413</v>
          </cell>
          <cell r="N77">
            <v>58323</v>
          </cell>
          <cell r="O77">
            <v>47959</v>
          </cell>
          <cell r="P77">
            <v>21.610125315373548</v>
          </cell>
          <cell r="Q77">
            <v>19196</v>
          </cell>
          <cell r="R77">
            <v>20985</v>
          </cell>
          <cell r="S77">
            <v>-8.5251370026209194</v>
          </cell>
        </row>
        <row r="78">
          <cell r="B78">
            <v>11759</v>
          </cell>
          <cell r="C78">
            <v>7719</v>
          </cell>
          <cell r="D78">
            <v>52.338385801269595</v>
          </cell>
          <cell r="E78">
            <v>0</v>
          </cell>
          <cell r="F78">
            <v>0</v>
          </cell>
          <cell r="H78">
            <v>32597</v>
          </cell>
          <cell r="I78">
            <v>25681</v>
          </cell>
          <cell r="J78">
            <v>26.930415482263154</v>
          </cell>
          <cell r="K78">
            <v>14303</v>
          </cell>
          <cell r="L78">
            <v>10017</v>
          </cell>
          <cell r="M78">
            <v>42.787261655186185</v>
          </cell>
          <cell r="N78">
            <v>39460</v>
          </cell>
          <cell r="O78">
            <v>39713</v>
          </cell>
          <cell r="P78">
            <v>-0.6370709843124418</v>
          </cell>
          <cell r="Q78">
            <v>12592</v>
          </cell>
          <cell r="R78">
            <v>12146</v>
          </cell>
          <cell r="S78">
            <v>3.671990778857237</v>
          </cell>
        </row>
        <row r="79">
          <cell r="B79">
            <v>1645</v>
          </cell>
          <cell r="C79">
            <v>991</v>
          </cell>
          <cell r="D79">
            <v>65.993945509586268</v>
          </cell>
          <cell r="E79">
            <v>2284</v>
          </cell>
          <cell r="F79">
            <v>1051</v>
          </cell>
          <cell r="G79">
            <v>117.31684110371074</v>
          </cell>
          <cell r="H79">
            <v>18042</v>
          </cell>
          <cell r="I79">
            <v>12592</v>
          </cell>
          <cell r="J79">
            <v>43.281448538754766</v>
          </cell>
          <cell r="K79">
            <v>1389</v>
          </cell>
          <cell r="L79">
            <v>1214</v>
          </cell>
          <cell r="M79">
            <v>14.41515650741351</v>
          </cell>
          <cell r="N79">
            <v>32787</v>
          </cell>
          <cell r="O79">
            <v>32727</v>
          </cell>
          <cell r="P79">
            <v>0.1833348611238427</v>
          </cell>
          <cell r="Q79">
            <v>11657</v>
          </cell>
          <cell r="R79">
            <v>9531</v>
          </cell>
          <cell r="S79">
            <v>22.306158850068197</v>
          </cell>
        </row>
        <row r="80">
          <cell r="B80">
            <v>3175</v>
          </cell>
          <cell r="C80">
            <v>1651</v>
          </cell>
          <cell r="D80">
            <v>92.307692307692307</v>
          </cell>
          <cell r="E80">
            <v>810</v>
          </cell>
          <cell r="F80">
            <v>460</v>
          </cell>
          <cell r="G80">
            <v>76.08695652173914</v>
          </cell>
          <cell r="H80">
            <v>3739</v>
          </cell>
          <cell r="I80">
            <v>5065</v>
          </cell>
          <cell r="J80">
            <v>-26.179664363277393</v>
          </cell>
          <cell r="K80">
            <v>434</v>
          </cell>
          <cell r="L80">
            <v>598</v>
          </cell>
          <cell r="M80">
            <v>-27.424749163879596</v>
          </cell>
          <cell r="N80">
            <v>23128</v>
          </cell>
          <cell r="O80">
            <v>21977</v>
          </cell>
          <cell r="P80">
            <v>5.2372935341493374</v>
          </cell>
          <cell r="Q80">
            <v>7091</v>
          </cell>
          <cell r="R80">
            <v>7007</v>
          </cell>
          <cell r="S80">
            <v>1.1988011988011988</v>
          </cell>
        </row>
        <row r="81">
          <cell r="B81">
            <v>34606</v>
          </cell>
          <cell r="C81">
            <v>21103</v>
          </cell>
          <cell r="D81">
            <v>63.986163104771833</v>
          </cell>
          <cell r="E81">
            <v>45115</v>
          </cell>
          <cell r="F81">
            <v>34366</v>
          </cell>
          <cell r="G81">
            <v>31.27800733282896</v>
          </cell>
          <cell r="H81">
            <v>220535</v>
          </cell>
          <cell r="I81">
            <v>171731</v>
          </cell>
          <cell r="J81">
            <v>28.418864386744385</v>
          </cell>
          <cell r="K81">
            <v>17224</v>
          </cell>
          <cell r="L81">
            <v>11112</v>
          </cell>
          <cell r="M81">
            <v>55.003599712023046</v>
          </cell>
          <cell r="N81">
            <v>301716</v>
          </cell>
          <cell r="O81">
            <v>256831</v>
          </cell>
          <cell r="P81">
            <v>17.476472855691096</v>
          </cell>
          <cell r="Q81">
            <v>92184</v>
          </cell>
          <cell r="R81">
            <v>105140</v>
          </cell>
          <cell r="S81">
            <v>-12.322617462431044</v>
          </cell>
        </row>
        <row r="82">
          <cell r="B82">
            <v>81210</v>
          </cell>
          <cell r="C82">
            <v>58020</v>
          </cell>
          <cell r="D82">
            <v>39.968976215098238</v>
          </cell>
          <cell r="E82">
            <v>42904</v>
          </cell>
          <cell r="F82">
            <v>47346</v>
          </cell>
          <cell r="G82">
            <v>-9.3819963671693483</v>
          </cell>
          <cell r="H82">
            <v>16788</v>
          </cell>
          <cell r="I82">
            <v>19128</v>
          </cell>
          <cell r="J82">
            <v>-12.233375156838143</v>
          </cell>
          <cell r="K82">
            <v>4942</v>
          </cell>
          <cell r="L82">
            <v>3371</v>
          </cell>
          <cell r="M82">
            <v>46.603381785820233</v>
          </cell>
          <cell r="N82">
            <v>45996</v>
          </cell>
          <cell r="O82">
            <v>50503</v>
          </cell>
          <cell r="P82">
            <v>-8.9242223234263314</v>
          </cell>
          <cell r="Q82">
            <v>18129</v>
          </cell>
          <cell r="R82">
            <v>26272</v>
          </cell>
          <cell r="S82">
            <v>-30.994975639464066</v>
          </cell>
        </row>
        <row r="83">
          <cell r="B83">
            <v>1112192</v>
          </cell>
          <cell r="C83">
            <v>716843</v>
          </cell>
          <cell r="D83">
            <v>55.151406932898837</v>
          </cell>
          <cell r="E83">
            <v>597376</v>
          </cell>
          <cell r="F83">
            <v>586855</v>
          </cell>
          <cell r="G83">
            <v>1.7927767506453893</v>
          </cell>
          <cell r="H83">
            <v>1998921</v>
          </cell>
          <cell r="I83">
            <v>1551559</v>
          </cell>
          <cell r="J83">
            <v>28.833064034303561</v>
          </cell>
          <cell r="K83">
            <v>237121</v>
          </cell>
          <cell r="L83">
            <v>203485</v>
          </cell>
          <cell r="M83">
            <v>16.529965353711574</v>
          </cell>
          <cell r="N83">
            <v>2878365</v>
          </cell>
          <cell r="O83">
            <v>2566459</v>
          </cell>
          <cell r="P83">
            <v>12.153165119723324</v>
          </cell>
          <cell r="Q83">
            <v>1116774</v>
          </cell>
          <cell r="R83">
            <v>1165588</v>
          </cell>
          <cell r="S83">
            <v>-4.1879291825241856</v>
          </cell>
        </row>
        <row r="84">
          <cell r="B84">
            <v>5817</v>
          </cell>
          <cell r="C84">
            <v>3632</v>
          </cell>
          <cell r="D84">
            <v>60.159691629955944</v>
          </cell>
          <cell r="E84">
            <v>1508</v>
          </cell>
          <cell r="F84">
            <v>3166</v>
          </cell>
          <cell r="G84">
            <v>-52.368919772583702</v>
          </cell>
          <cell r="H84">
            <v>2696</v>
          </cell>
          <cell r="I84">
            <v>2525</v>
          </cell>
          <cell r="J84">
            <v>6.772277227722773</v>
          </cell>
          <cell r="K84">
            <v>3</v>
          </cell>
          <cell r="L84">
            <v>0</v>
          </cell>
          <cell r="N84">
            <v>1704</v>
          </cell>
          <cell r="O84">
            <v>1748</v>
          </cell>
          <cell r="P84">
            <v>-2.5171624713958809</v>
          </cell>
          <cell r="Q84">
            <v>2104</v>
          </cell>
          <cell r="R84">
            <v>2050</v>
          </cell>
          <cell r="S84">
            <v>2.6341463414634148</v>
          </cell>
        </row>
        <row r="85">
          <cell r="B85">
            <v>79672</v>
          </cell>
          <cell r="C85">
            <v>79906</v>
          </cell>
          <cell r="D85">
            <v>-0.29284409180787424</v>
          </cell>
          <cell r="E85">
            <v>6643</v>
          </cell>
          <cell r="F85">
            <v>10315</v>
          </cell>
          <cell r="G85">
            <v>-35.598642753271939</v>
          </cell>
          <cell r="H85">
            <v>5684</v>
          </cell>
          <cell r="I85">
            <v>5680</v>
          </cell>
          <cell r="J85">
            <v>7.0422535211267609E-2</v>
          </cell>
          <cell r="K85">
            <v>2</v>
          </cell>
          <cell r="L85">
            <v>21</v>
          </cell>
          <cell r="M85">
            <v>-90.476190476190482</v>
          </cell>
          <cell r="N85">
            <v>1164</v>
          </cell>
          <cell r="O85">
            <v>3280</v>
          </cell>
          <cell r="P85">
            <v>-64.512195121951223</v>
          </cell>
          <cell r="Q85">
            <v>2334</v>
          </cell>
          <cell r="R85">
            <v>3556</v>
          </cell>
          <cell r="S85">
            <v>-34.364454443194603</v>
          </cell>
        </row>
        <row r="86">
          <cell r="B86">
            <v>36235</v>
          </cell>
          <cell r="C86">
            <v>26514</v>
          </cell>
          <cell r="D86">
            <v>36.663649392773628</v>
          </cell>
          <cell r="E86">
            <v>16211</v>
          </cell>
          <cell r="F86">
            <v>13662</v>
          </cell>
          <cell r="G86">
            <v>18.657590396720831</v>
          </cell>
          <cell r="H86">
            <v>49791</v>
          </cell>
          <cell r="I86">
            <v>39960</v>
          </cell>
          <cell r="J86">
            <v>24.602102102102101</v>
          </cell>
          <cell r="K86">
            <v>63</v>
          </cell>
          <cell r="L86">
            <v>156</v>
          </cell>
          <cell r="M86">
            <v>-59.615384615384613</v>
          </cell>
          <cell r="N86">
            <v>63167</v>
          </cell>
          <cell r="O86">
            <v>62453</v>
          </cell>
          <cell r="P86">
            <v>1.1432597313179511</v>
          </cell>
          <cell r="Q86">
            <v>17439</v>
          </cell>
          <cell r="R86">
            <v>19861</v>
          </cell>
          <cell r="S86">
            <v>-12.194753537082725</v>
          </cell>
        </row>
        <row r="87">
          <cell r="B87">
            <v>121724</v>
          </cell>
          <cell r="C87">
            <v>110052</v>
          </cell>
          <cell r="D87">
            <v>10.605895394904227</v>
          </cell>
          <cell r="E87">
            <v>24362</v>
          </cell>
          <cell r="F87">
            <v>27143</v>
          </cell>
          <cell r="G87">
            <v>-10.245735548760269</v>
          </cell>
          <cell r="H87">
            <v>58171</v>
          </cell>
          <cell r="I87">
            <v>48165</v>
          </cell>
          <cell r="J87">
            <v>20.77442126025122</v>
          </cell>
          <cell r="K87">
            <v>68</v>
          </cell>
          <cell r="L87">
            <v>177</v>
          </cell>
          <cell r="M87">
            <v>-61.581920903954803</v>
          </cell>
          <cell r="N87">
            <v>66035</v>
          </cell>
          <cell r="O87">
            <v>67481</v>
          </cell>
          <cell r="P87">
            <v>-2.1428253878869605</v>
          </cell>
          <cell r="Q87">
            <v>21877</v>
          </cell>
          <cell r="R87">
            <v>25467</v>
          </cell>
          <cell r="S87">
            <v>-14.096674127301997</v>
          </cell>
        </row>
        <row r="88">
          <cell r="B88">
            <v>238541</v>
          </cell>
          <cell r="C88">
            <v>175614</v>
          </cell>
          <cell r="D88">
            <v>35.83256460191101</v>
          </cell>
          <cell r="E88">
            <v>98993</v>
          </cell>
          <cell r="F88">
            <v>73961</v>
          </cell>
          <cell r="G88">
            <v>33.844864185178672</v>
          </cell>
          <cell r="H88">
            <v>461739</v>
          </cell>
          <cell r="I88">
            <v>365971</v>
          </cell>
          <cell r="J88">
            <v>26.168193654688487</v>
          </cell>
          <cell r="K88">
            <v>0</v>
          </cell>
          <cell r="L88">
            <v>0</v>
          </cell>
          <cell r="N88">
            <v>595949</v>
          </cell>
          <cell r="O88">
            <v>525799</v>
          </cell>
          <cell r="P88">
            <v>13.341600117155034</v>
          </cell>
          <cell r="Q88">
            <v>56686</v>
          </cell>
          <cell r="R88">
            <v>67023</v>
          </cell>
          <cell r="S88">
            <v>-15.423063724393119</v>
          </cell>
        </row>
        <row r="89">
          <cell r="B89">
            <v>1472457</v>
          </cell>
          <cell r="C89">
            <v>1002509</v>
          </cell>
          <cell r="D89">
            <v>46.877185142477522</v>
          </cell>
          <cell r="E89">
            <v>720731</v>
          </cell>
          <cell r="F89">
            <v>687959</v>
          </cell>
          <cell r="G89">
            <v>4.7636559736844779</v>
          </cell>
          <cell r="H89">
            <v>2518831</v>
          </cell>
          <cell r="I89">
            <v>1965695</v>
          </cell>
          <cell r="J89">
            <v>28.139462124083341</v>
          </cell>
          <cell r="K89">
            <v>237189</v>
          </cell>
          <cell r="L89">
            <v>203662</v>
          </cell>
          <cell r="M89">
            <v>16.462079327513234</v>
          </cell>
          <cell r="N89">
            <v>3540349</v>
          </cell>
          <cell r="O89">
            <v>3159739</v>
          </cell>
          <cell r="P89">
            <v>12.045615159986315</v>
          </cell>
          <cell r="Q89">
            <v>1195337</v>
          </cell>
          <cell r="R89">
            <v>1258078</v>
          </cell>
          <cell r="S89">
            <v>-4.9870516772409976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87FFD-CF2B-4B3B-AE3D-F6A0A80D1B8A}">
  <sheetPr>
    <pageSetUpPr fitToPage="1"/>
  </sheetPr>
  <dimension ref="A1:AA68"/>
  <sheetViews>
    <sheetView zoomScaleNormal="100" workbookViewId="0"/>
  </sheetViews>
  <sheetFormatPr defaultColWidth="9.109375" defaultRowHeight="13.95" customHeight="1"/>
  <cols>
    <col min="1" max="1" width="19.33203125" style="73" bestFit="1" customWidth="1"/>
    <col min="2" max="2" width="11.33203125" style="73" customWidth="1"/>
    <col min="3" max="4" width="9.6640625" style="73" customWidth="1"/>
    <col min="5" max="5" width="11.33203125" style="73" customWidth="1"/>
    <col min="6" max="7" width="9.6640625" style="73" customWidth="1"/>
    <col min="8" max="8" width="11.33203125" style="73" customWidth="1"/>
    <col min="9" max="10" width="9.6640625" style="73" customWidth="1"/>
    <col min="11" max="11" width="11.33203125" style="73" customWidth="1"/>
    <col min="12" max="13" width="9.6640625" style="73" customWidth="1"/>
    <col min="14" max="14" width="11.33203125" style="73" customWidth="1"/>
    <col min="15" max="16" width="9.6640625" style="73" customWidth="1"/>
    <col min="17" max="17" width="11.33203125" style="73" customWidth="1"/>
    <col min="18" max="19" width="9.6640625" style="73" customWidth="1"/>
    <col min="20" max="20" width="11.33203125" style="73" customWidth="1"/>
    <col min="21" max="22" width="9.6640625" style="73" customWidth="1"/>
    <col min="23" max="23" width="9.109375" style="73"/>
    <col min="24" max="24" width="17" style="73" customWidth="1"/>
    <col min="25" max="16384" width="9.109375" style="73"/>
  </cols>
  <sheetData>
    <row r="1" spans="1:27" ht="18.600000000000001">
      <c r="A1" s="71" t="s">
        <v>48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</row>
    <row r="2" spans="1:27" ht="18">
      <c r="A2" s="74" t="s">
        <v>49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</row>
    <row r="3" spans="1:27" ht="16.2" customHeight="1">
      <c r="A3" s="75"/>
      <c r="B3" s="105" t="s">
        <v>50</v>
      </c>
      <c r="C3" s="105"/>
      <c r="D3" s="105"/>
      <c r="E3" s="105" t="s">
        <v>51</v>
      </c>
      <c r="F3" s="105"/>
      <c r="G3" s="105"/>
      <c r="H3" s="105" t="s">
        <v>52</v>
      </c>
      <c r="I3" s="105"/>
      <c r="J3" s="105"/>
      <c r="K3" s="105" t="s">
        <v>53</v>
      </c>
      <c r="L3" s="105"/>
      <c r="M3" s="105"/>
      <c r="N3" s="105" t="s">
        <v>54</v>
      </c>
      <c r="O3" s="105"/>
      <c r="P3" s="105"/>
      <c r="Q3" s="105" t="s">
        <v>43</v>
      </c>
      <c r="R3" s="105"/>
      <c r="S3" s="105"/>
      <c r="T3" s="105" t="s">
        <v>55</v>
      </c>
      <c r="U3" s="105"/>
      <c r="V3" s="105"/>
    </row>
    <row r="4" spans="1:27" ht="15" customHeight="1">
      <c r="A4" s="76"/>
      <c r="B4" s="77" t="s">
        <v>65</v>
      </c>
      <c r="C4" s="77" t="s">
        <v>65</v>
      </c>
      <c r="D4" s="78" t="s">
        <v>56</v>
      </c>
      <c r="E4" s="77" t="s">
        <v>65</v>
      </c>
      <c r="F4" s="77" t="s">
        <v>65</v>
      </c>
      <c r="G4" s="78" t="s">
        <v>56</v>
      </c>
      <c r="H4" s="77" t="s">
        <v>65</v>
      </c>
      <c r="I4" s="77" t="s">
        <v>65</v>
      </c>
      <c r="J4" s="78" t="s">
        <v>56</v>
      </c>
      <c r="K4" s="77" t="s">
        <v>65</v>
      </c>
      <c r="L4" s="77" t="s">
        <v>65</v>
      </c>
      <c r="M4" s="78" t="s">
        <v>56</v>
      </c>
      <c r="N4" s="77" t="s">
        <v>65</v>
      </c>
      <c r="O4" s="77" t="s">
        <v>65</v>
      </c>
      <c r="P4" s="78" t="s">
        <v>56</v>
      </c>
      <c r="Q4" s="77" t="s">
        <v>65</v>
      </c>
      <c r="R4" s="77" t="s">
        <v>65</v>
      </c>
      <c r="S4" s="78" t="s">
        <v>56</v>
      </c>
      <c r="T4" s="77" t="s">
        <v>65</v>
      </c>
      <c r="U4" s="77" t="s">
        <v>65</v>
      </c>
      <c r="V4" s="78" t="s">
        <v>56</v>
      </c>
    </row>
    <row r="5" spans="1:27" ht="15" customHeight="1">
      <c r="A5" s="79"/>
      <c r="B5" s="80">
        <v>2023</v>
      </c>
      <c r="C5" s="80">
        <v>2022</v>
      </c>
      <c r="D5" s="81" t="s">
        <v>57</v>
      </c>
      <c r="E5" s="80">
        <v>2023</v>
      </c>
      <c r="F5" s="80">
        <v>2022</v>
      </c>
      <c r="G5" s="81" t="s">
        <v>57</v>
      </c>
      <c r="H5" s="80">
        <v>2023</v>
      </c>
      <c r="I5" s="80">
        <v>2022</v>
      </c>
      <c r="J5" s="81" t="s">
        <v>57</v>
      </c>
      <c r="K5" s="80">
        <v>2023</v>
      </c>
      <c r="L5" s="80">
        <v>2022</v>
      </c>
      <c r="M5" s="81" t="s">
        <v>57</v>
      </c>
      <c r="N5" s="80">
        <v>2023</v>
      </c>
      <c r="O5" s="80">
        <v>2022</v>
      </c>
      <c r="P5" s="81" t="s">
        <v>57</v>
      </c>
      <c r="Q5" s="80">
        <v>2023</v>
      </c>
      <c r="R5" s="80">
        <v>2022</v>
      </c>
      <c r="S5" s="81" t="s">
        <v>57</v>
      </c>
      <c r="T5" s="80">
        <v>2023</v>
      </c>
      <c r="U5" s="80">
        <v>2022</v>
      </c>
      <c r="V5" s="81" t="s">
        <v>57</v>
      </c>
      <c r="W5" s="82"/>
      <c r="X5" s="82"/>
      <c r="Y5" s="82"/>
      <c r="Z5" s="82"/>
      <c r="AA5" s="82"/>
    </row>
    <row r="6" spans="1:27" ht="15" customHeight="1">
      <c r="A6" s="83" t="s">
        <v>5</v>
      </c>
      <c r="B6" s="84">
        <v>5075</v>
      </c>
      <c r="C6" s="84">
        <v>3039</v>
      </c>
      <c r="D6" s="85">
        <v>66.995722277064829</v>
      </c>
      <c r="E6" s="84">
        <v>1898</v>
      </c>
      <c r="F6" s="84">
        <v>1175</v>
      </c>
      <c r="G6" s="85">
        <v>61.531914893617021</v>
      </c>
      <c r="H6" s="84">
        <v>5260</v>
      </c>
      <c r="I6" s="84">
        <v>3813</v>
      </c>
      <c r="J6" s="85">
        <v>37.949121426698142</v>
      </c>
      <c r="K6" s="84">
        <v>1</v>
      </c>
      <c r="L6" s="84">
        <v>32</v>
      </c>
      <c r="M6" s="85">
        <v>-96.875</v>
      </c>
      <c r="N6" s="84">
        <v>8812</v>
      </c>
      <c r="O6" s="84">
        <v>8212</v>
      </c>
      <c r="P6" s="85">
        <v>7.3063809059912321</v>
      </c>
      <c r="Q6" s="84">
        <v>5261</v>
      </c>
      <c r="R6" s="84">
        <v>4382</v>
      </c>
      <c r="S6" s="85">
        <v>20.059333637608397</v>
      </c>
      <c r="T6" s="84">
        <v>26307</v>
      </c>
      <c r="U6" s="84">
        <v>20653</v>
      </c>
      <c r="V6" s="85">
        <v>27.376168111170291</v>
      </c>
      <c r="W6" s="82"/>
      <c r="X6" s="82"/>
      <c r="Y6" s="82"/>
      <c r="Z6" s="82"/>
      <c r="AA6" s="82"/>
    </row>
    <row r="7" spans="1:27" ht="15" customHeight="1">
      <c r="A7" s="83" t="s">
        <v>6</v>
      </c>
      <c r="B7" s="86">
        <v>9459</v>
      </c>
      <c r="C7" s="86">
        <v>3795</v>
      </c>
      <c r="D7" s="87">
        <v>149.2490118577075</v>
      </c>
      <c r="E7" s="86">
        <v>8450</v>
      </c>
      <c r="F7" s="86">
        <v>5833</v>
      </c>
      <c r="G7" s="87">
        <v>44.865420881193216</v>
      </c>
      <c r="H7" s="86">
        <v>3332</v>
      </c>
      <c r="I7" s="86">
        <v>2466</v>
      </c>
      <c r="J7" s="87">
        <v>35.11759935117599</v>
      </c>
      <c r="K7" s="86">
        <v>403</v>
      </c>
      <c r="L7" s="86">
        <v>239</v>
      </c>
      <c r="M7" s="87">
        <v>68.619246861924694</v>
      </c>
      <c r="N7" s="86">
        <v>24775</v>
      </c>
      <c r="O7" s="86">
        <v>17918</v>
      </c>
      <c r="P7" s="87">
        <v>38.268779997767609</v>
      </c>
      <c r="Q7" s="86">
        <v>5335</v>
      </c>
      <c r="R7" s="86">
        <v>6747</v>
      </c>
      <c r="S7" s="87">
        <v>-20.927819771750407</v>
      </c>
      <c r="T7" s="86">
        <v>51754</v>
      </c>
      <c r="U7" s="86">
        <v>36998</v>
      </c>
      <c r="V7" s="87">
        <v>39.883236931726039</v>
      </c>
      <c r="W7" s="82"/>
      <c r="X7" s="82"/>
      <c r="Y7" s="82"/>
      <c r="Z7" s="82"/>
      <c r="AA7" s="82"/>
    </row>
    <row r="8" spans="1:27" ht="15" customHeight="1">
      <c r="A8" s="83" t="s">
        <v>58</v>
      </c>
      <c r="B8" s="86">
        <v>75</v>
      </c>
      <c r="C8" s="86">
        <v>65</v>
      </c>
      <c r="D8" s="87">
        <v>15.384615384615385</v>
      </c>
      <c r="E8" s="86">
        <v>19</v>
      </c>
      <c r="F8" s="86">
        <v>16</v>
      </c>
      <c r="G8" s="87">
        <v>18.75</v>
      </c>
      <c r="H8" s="86">
        <v>54</v>
      </c>
      <c r="I8" s="86">
        <v>74</v>
      </c>
      <c r="J8" s="87">
        <v>-27.027027027027028</v>
      </c>
      <c r="K8" s="86">
        <v>0</v>
      </c>
      <c r="L8" s="86">
        <v>0</v>
      </c>
      <c r="M8" s="87"/>
      <c r="N8" s="86">
        <v>1809</v>
      </c>
      <c r="O8" s="86">
        <v>2168</v>
      </c>
      <c r="P8" s="87">
        <v>-16.559040590405903</v>
      </c>
      <c r="Q8" s="86">
        <v>352</v>
      </c>
      <c r="R8" s="86">
        <v>379</v>
      </c>
      <c r="S8" s="87">
        <v>-7.1240105540897103</v>
      </c>
      <c r="T8" s="86">
        <v>2309</v>
      </c>
      <c r="U8" s="86">
        <v>2702</v>
      </c>
      <c r="V8" s="87">
        <v>-14.544781643227239</v>
      </c>
      <c r="W8" s="82"/>
      <c r="X8" s="82"/>
      <c r="Y8" s="82"/>
      <c r="Z8" s="82"/>
      <c r="AA8" s="82"/>
    </row>
    <row r="9" spans="1:27" ht="15" customHeight="1">
      <c r="A9" s="83" t="s">
        <v>7</v>
      </c>
      <c r="B9" s="84">
        <v>217</v>
      </c>
      <c r="C9" s="84">
        <v>90</v>
      </c>
      <c r="D9" s="85">
        <v>141.11111111111111</v>
      </c>
      <c r="E9" s="84">
        <v>97</v>
      </c>
      <c r="F9" s="84">
        <v>77</v>
      </c>
      <c r="G9" s="85">
        <v>25.97402597402597</v>
      </c>
      <c r="H9" s="84">
        <v>1377</v>
      </c>
      <c r="I9" s="84">
        <v>996</v>
      </c>
      <c r="J9" s="85">
        <v>38.253012048192772</v>
      </c>
      <c r="K9" s="84">
        <v>153</v>
      </c>
      <c r="L9" s="84">
        <v>165</v>
      </c>
      <c r="M9" s="85">
        <v>-7.2727272727272725</v>
      </c>
      <c r="N9" s="84">
        <v>3162</v>
      </c>
      <c r="O9" s="84">
        <v>1847</v>
      </c>
      <c r="P9" s="85">
        <v>71.196534921494319</v>
      </c>
      <c r="Q9" s="84">
        <v>1151</v>
      </c>
      <c r="R9" s="84">
        <v>637</v>
      </c>
      <c r="S9" s="85">
        <v>80.690737833594966</v>
      </c>
      <c r="T9" s="84">
        <v>6157</v>
      </c>
      <c r="U9" s="84">
        <v>3812</v>
      </c>
      <c r="V9" s="85">
        <v>61.516264428121723</v>
      </c>
      <c r="W9" s="82"/>
      <c r="X9" s="82"/>
      <c r="Y9" s="82"/>
      <c r="Z9" s="82"/>
      <c r="AA9" s="82"/>
    </row>
    <row r="10" spans="1:27" ht="15" customHeight="1">
      <c r="A10" s="83" t="s">
        <v>8</v>
      </c>
      <c r="B10" s="84">
        <v>64</v>
      </c>
      <c r="C10" s="84">
        <v>13</v>
      </c>
      <c r="D10" s="85">
        <v>392.30769230769226</v>
      </c>
      <c r="E10" s="84">
        <v>51</v>
      </c>
      <c r="F10" s="84">
        <v>24</v>
      </c>
      <c r="G10" s="85">
        <v>112.5</v>
      </c>
      <c r="H10" s="84">
        <v>583</v>
      </c>
      <c r="I10" s="84">
        <v>297</v>
      </c>
      <c r="J10" s="85">
        <v>96.296296296296291</v>
      </c>
      <c r="K10" s="84">
        <v>0</v>
      </c>
      <c r="L10" s="84">
        <v>0</v>
      </c>
      <c r="M10" s="85"/>
      <c r="N10" s="84">
        <v>1010</v>
      </c>
      <c r="O10" s="84">
        <v>459</v>
      </c>
      <c r="P10" s="85">
        <v>120.04357298474946</v>
      </c>
      <c r="Q10" s="84">
        <v>63</v>
      </c>
      <c r="R10" s="84">
        <v>55</v>
      </c>
      <c r="S10" s="85">
        <v>14.545454545454545</v>
      </c>
      <c r="T10" s="84">
        <v>1771</v>
      </c>
      <c r="U10" s="84">
        <v>848</v>
      </c>
      <c r="V10" s="85">
        <v>108.84433962264151</v>
      </c>
      <c r="W10" s="82"/>
      <c r="X10" s="82"/>
      <c r="Y10" s="82"/>
      <c r="Z10" s="82"/>
      <c r="AA10" s="82"/>
    </row>
    <row r="11" spans="1:27" ht="15" customHeight="1">
      <c r="A11" s="83" t="s">
        <v>9</v>
      </c>
      <c r="B11" s="84">
        <v>597</v>
      </c>
      <c r="C11" s="84">
        <v>289</v>
      </c>
      <c r="D11" s="85">
        <v>106.57439446366782</v>
      </c>
      <c r="E11" s="84">
        <v>399</v>
      </c>
      <c r="F11" s="84">
        <v>213</v>
      </c>
      <c r="G11" s="85">
        <v>87.323943661971825</v>
      </c>
      <c r="H11" s="84">
        <v>3844</v>
      </c>
      <c r="I11" s="84">
        <v>2485</v>
      </c>
      <c r="J11" s="85">
        <v>54.688128772635814</v>
      </c>
      <c r="K11" s="84">
        <v>350</v>
      </c>
      <c r="L11" s="84">
        <v>431</v>
      </c>
      <c r="M11" s="85">
        <v>-18.793503480278424</v>
      </c>
      <c r="N11" s="84">
        <v>11925</v>
      </c>
      <c r="O11" s="84">
        <v>9749</v>
      </c>
      <c r="P11" s="85">
        <v>22.320237973125447</v>
      </c>
      <c r="Q11" s="84">
        <v>5263</v>
      </c>
      <c r="R11" s="84">
        <v>3736</v>
      </c>
      <c r="S11" s="85">
        <v>40.872591006423981</v>
      </c>
      <c r="T11" s="84">
        <v>22378</v>
      </c>
      <c r="U11" s="84">
        <v>16903</v>
      </c>
      <c r="V11" s="85">
        <v>32.390699875761698</v>
      </c>
      <c r="W11" s="82"/>
      <c r="X11" s="82"/>
      <c r="Y11" s="82"/>
      <c r="Z11" s="82"/>
      <c r="AA11" s="82"/>
    </row>
    <row r="12" spans="1:27" ht="15" customHeight="1">
      <c r="A12" s="83" t="s">
        <v>10</v>
      </c>
      <c r="B12" s="84">
        <v>6554</v>
      </c>
      <c r="C12" s="84">
        <v>2549</v>
      </c>
      <c r="D12" s="85">
        <v>157.1204393879953</v>
      </c>
      <c r="E12" s="84">
        <v>1926</v>
      </c>
      <c r="F12" s="84">
        <v>2619</v>
      </c>
      <c r="G12" s="85">
        <v>-26.460481099656359</v>
      </c>
      <c r="H12" s="84">
        <v>3140</v>
      </c>
      <c r="I12" s="84">
        <v>3390</v>
      </c>
      <c r="J12" s="85">
        <v>-7.3746312684365778</v>
      </c>
      <c r="K12" s="84">
        <v>0</v>
      </c>
      <c r="L12" s="84">
        <v>2</v>
      </c>
      <c r="M12" s="85">
        <v>-100</v>
      </c>
      <c r="N12" s="84">
        <v>5599</v>
      </c>
      <c r="O12" s="84">
        <v>5088</v>
      </c>
      <c r="P12" s="85">
        <v>10.043238993710691</v>
      </c>
      <c r="Q12" s="84">
        <v>741</v>
      </c>
      <c r="R12" s="84">
        <v>964</v>
      </c>
      <c r="S12" s="85">
        <v>-23.132780082987551</v>
      </c>
      <c r="T12" s="84">
        <v>17960</v>
      </c>
      <c r="U12" s="84">
        <v>14612</v>
      </c>
      <c r="V12" s="85">
        <v>22.912674514098004</v>
      </c>
      <c r="W12" s="82"/>
      <c r="X12" s="82"/>
      <c r="Y12" s="82"/>
      <c r="Z12" s="82"/>
      <c r="AA12" s="82"/>
    </row>
    <row r="13" spans="1:27" ht="15" customHeight="1">
      <c r="A13" s="83" t="s">
        <v>11</v>
      </c>
      <c r="B13" s="84">
        <v>110</v>
      </c>
      <c r="C13" s="84">
        <v>62</v>
      </c>
      <c r="D13" s="85">
        <v>77.41935483870968</v>
      </c>
      <c r="E13" s="84">
        <v>74</v>
      </c>
      <c r="F13" s="84">
        <v>36</v>
      </c>
      <c r="G13" s="85">
        <v>105.55555555555556</v>
      </c>
      <c r="H13" s="84">
        <v>798</v>
      </c>
      <c r="I13" s="84">
        <v>764</v>
      </c>
      <c r="J13" s="85">
        <v>4.4502617801047117</v>
      </c>
      <c r="K13" s="84">
        <v>5</v>
      </c>
      <c r="L13" s="84">
        <v>35</v>
      </c>
      <c r="M13" s="85">
        <v>-85.714285714285708</v>
      </c>
      <c r="N13" s="84">
        <v>1025</v>
      </c>
      <c r="O13" s="84">
        <v>870</v>
      </c>
      <c r="P13" s="85">
        <v>17.816091954022991</v>
      </c>
      <c r="Q13" s="84">
        <v>276</v>
      </c>
      <c r="R13" s="84">
        <v>291</v>
      </c>
      <c r="S13" s="85">
        <v>-5.1546391752577314</v>
      </c>
      <c r="T13" s="84">
        <v>2288</v>
      </c>
      <c r="U13" s="84">
        <v>2058</v>
      </c>
      <c r="V13" s="85">
        <v>11.175898931000972</v>
      </c>
      <c r="W13" s="82"/>
      <c r="X13" s="82"/>
      <c r="Y13" s="82"/>
      <c r="Z13" s="82"/>
      <c r="AA13" s="82"/>
    </row>
    <row r="14" spans="1:27" ht="15" customHeight="1">
      <c r="A14" s="83" t="s">
        <v>12</v>
      </c>
      <c r="B14" s="84">
        <v>2872</v>
      </c>
      <c r="C14" s="84">
        <v>1264</v>
      </c>
      <c r="D14" s="85">
        <v>127.21518987341771</v>
      </c>
      <c r="E14" s="84">
        <v>1384</v>
      </c>
      <c r="F14" s="84">
        <v>1422</v>
      </c>
      <c r="G14" s="85">
        <v>-2.6722925457102673</v>
      </c>
      <c r="H14" s="84">
        <v>1921</v>
      </c>
      <c r="I14" s="84">
        <v>2319</v>
      </c>
      <c r="J14" s="85">
        <v>-17.16257007330746</v>
      </c>
      <c r="K14" s="84">
        <v>25</v>
      </c>
      <c r="L14" s="84">
        <v>27</v>
      </c>
      <c r="M14" s="85">
        <v>-7.4074074074074066</v>
      </c>
      <c r="N14" s="84">
        <v>1208</v>
      </c>
      <c r="O14" s="84">
        <v>1964</v>
      </c>
      <c r="P14" s="85">
        <v>-38.492871690427698</v>
      </c>
      <c r="Q14" s="84">
        <v>267</v>
      </c>
      <c r="R14" s="84">
        <v>547</v>
      </c>
      <c r="S14" s="85">
        <v>-51.188299817184642</v>
      </c>
      <c r="T14" s="84">
        <v>7677</v>
      </c>
      <c r="U14" s="84">
        <v>7543</v>
      </c>
      <c r="V14" s="85">
        <v>1.7764815060320829</v>
      </c>
      <c r="W14" s="82"/>
      <c r="X14" s="82"/>
      <c r="Y14" s="82"/>
      <c r="Z14" s="82"/>
      <c r="AA14" s="82"/>
    </row>
    <row r="15" spans="1:27" ht="15" customHeight="1">
      <c r="A15" s="83" t="s">
        <v>13</v>
      </c>
      <c r="B15" s="84">
        <v>30635</v>
      </c>
      <c r="C15" s="84">
        <v>19835</v>
      </c>
      <c r="D15" s="85">
        <v>54.449205949079904</v>
      </c>
      <c r="E15" s="84">
        <v>15722</v>
      </c>
      <c r="F15" s="84">
        <v>11691</v>
      </c>
      <c r="G15" s="85">
        <v>34.479514156188522</v>
      </c>
      <c r="H15" s="84">
        <v>38515</v>
      </c>
      <c r="I15" s="84">
        <v>29277</v>
      </c>
      <c r="J15" s="85">
        <v>31.553779417290023</v>
      </c>
      <c r="K15" s="84">
        <v>6473</v>
      </c>
      <c r="L15" s="84">
        <v>7728</v>
      </c>
      <c r="M15" s="85">
        <v>-16.239648033126294</v>
      </c>
      <c r="N15" s="84">
        <v>71501</v>
      </c>
      <c r="O15" s="84">
        <v>57478</v>
      </c>
      <c r="P15" s="85">
        <v>24.397160652771497</v>
      </c>
      <c r="Q15" s="84">
        <v>19866</v>
      </c>
      <c r="R15" s="84">
        <v>21069</v>
      </c>
      <c r="S15" s="85">
        <v>-5.7098106222412079</v>
      </c>
      <c r="T15" s="84">
        <v>182712</v>
      </c>
      <c r="U15" s="84">
        <v>147078</v>
      </c>
      <c r="V15" s="85">
        <v>24.22796067392812</v>
      </c>
      <c r="W15" s="82"/>
      <c r="X15" s="82"/>
      <c r="Y15" s="82"/>
      <c r="Z15" s="82"/>
      <c r="AA15" s="82"/>
    </row>
    <row r="16" spans="1:27" ht="15" customHeight="1">
      <c r="A16" s="83" t="s">
        <v>14</v>
      </c>
      <c r="B16" s="84">
        <v>44125</v>
      </c>
      <c r="C16" s="84">
        <v>34474</v>
      </c>
      <c r="D16" s="85">
        <v>27.995010732726112</v>
      </c>
      <c r="E16" s="84">
        <v>16776</v>
      </c>
      <c r="F16" s="84">
        <v>27288</v>
      </c>
      <c r="G16" s="85">
        <v>-38.522427440633244</v>
      </c>
      <c r="H16" s="84">
        <v>67253</v>
      </c>
      <c r="I16" s="84">
        <v>48425</v>
      </c>
      <c r="J16" s="85">
        <v>38.88074341765617</v>
      </c>
      <c r="K16" s="84">
        <v>1339</v>
      </c>
      <c r="L16" s="84">
        <v>1951</v>
      </c>
      <c r="M16" s="85">
        <v>-31.368528959507948</v>
      </c>
      <c r="N16" s="84">
        <v>103271</v>
      </c>
      <c r="O16" s="84">
        <v>84123</v>
      </c>
      <c r="P16" s="85">
        <v>22.761908158292023</v>
      </c>
      <c r="Q16" s="84">
        <v>48597</v>
      </c>
      <c r="R16" s="84">
        <v>45069</v>
      </c>
      <c r="S16" s="85">
        <v>7.8279970711575579</v>
      </c>
      <c r="T16" s="84">
        <v>281361</v>
      </c>
      <c r="U16" s="84">
        <v>241330</v>
      </c>
      <c r="V16" s="85">
        <v>16.587660050553186</v>
      </c>
      <c r="W16" s="82"/>
      <c r="X16" s="82"/>
      <c r="Y16" s="82"/>
      <c r="Z16" s="82"/>
      <c r="AA16" s="82"/>
    </row>
    <row r="17" spans="1:27" ht="15" customHeight="1">
      <c r="A17" s="83" t="s">
        <v>15</v>
      </c>
      <c r="B17" s="84">
        <v>724</v>
      </c>
      <c r="C17" s="84">
        <v>278</v>
      </c>
      <c r="D17" s="85">
        <v>160.431654676259</v>
      </c>
      <c r="E17" s="84">
        <v>822</v>
      </c>
      <c r="F17" s="84">
        <v>515</v>
      </c>
      <c r="G17" s="85">
        <v>59.611650485436897</v>
      </c>
      <c r="H17" s="84">
        <v>3829</v>
      </c>
      <c r="I17" s="84">
        <v>2292</v>
      </c>
      <c r="J17" s="85">
        <v>67.059336823734725</v>
      </c>
      <c r="K17" s="84">
        <v>392</v>
      </c>
      <c r="L17" s="84">
        <v>189</v>
      </c>
      <c r="M17" s="85">
        <v>107.40740740740742</v>
      </c>
      <c r="N17" s="84">
        <v>5891</v>
      </c>
      <c r="O17" s="84">
        <v>3879</v>
      </c>
      <c r="P17" s="85">
        <v>51.869038411961846</v>
      </c>
      <c r="Q17" s="84">
        <v>1626</v>
      </c>
      <c r="R17" s="84">
        <v>1257</v>
      </c>
      <c r="S17" s="85">
        <v>29.355608591885442</v>
      </c>
      <c r="T17" s="84">
        <v>13284</v>
      </c>
      <c r="U17" s="84">
        <v>8410</v>
      </c>
      <c r="V17" s="85">
        <v>57.954815695600473</v>
      </c>
      <c r="W17" s="82"/>
      <c r="X17" s="82"/>
      <c r="Y17" s="82"/>
      <c r="Z17" s="82"/>
      <c r="AA17" s="82"/>
    </row>
    <row r="18" spans="1:27" ht="15" customHeight="1">
      <c r="A18" s="83" t="s">
        <v>16</v>
      </c>
      <c r="B18" s="84">
        <v>652</v>
      </c>
      <c r="C18" s="84">
        <v>611</v>
      </c>
      <c r="D18" s="85">
        <v>6.7103109656301143</v>
      </c>
      <c r="E18" s="84">
        <v>488</v>
      </c>
      <c r="F18" s="84">
        <v>478</v>
      </c>
      <c r="G18" s="85">
        <v>2.0920502092050208</v>
      </c>
      <c r="H18" s="84">
        <v>4617</v>
      </c>
      <c r="I18" s="84">
        <v>4392</v>
      </c>
      <c r="J18" s="85">
        <v>5.1229508196721314</v>
      </c>
      <c r="K18" s="84">
        <v>62</v>
      </c>
      <c r="L18" s="84">
        <v>82</v>
      </c>
      <c r="M18" s="85">
        <v>-24.390243902439025</v>
      </c>
      <c r="N18" s="84">
        <v>4450</v>
      </c>
      <c r="O18" s="84">
        <v>4351</v>
      </c>
      <c r="P18" s="85">
        <v>2.2753390025281548</v>
      </c>
      <c r="Q18" s="84">
        <v>1229</v>
      </c>
      <c r="R18" s="84">
        <v>1235</v>
      </c>
      <c r="S18" s="85">
        <v>-0.48582995951417007</v>
      </c>
      <c r="T18" s="84">
        <v>11498</v>
      </c>
      <c r="U18" s="84">
        <v>11149</v>
      </c>
      <c r="V18" s="85">
        <v>3.1303255897389901</v>
      </c>
      <c r="W18" s="82"/>
      <c r="X18" s="82"/>
      <c r="Y18" s="82"/>
      <c r="Z18" s="82"/>
      <c r="AA18" s="82"/>
    </row>
    <row r="19" spans="1:27" ht="15" customHeight="1">
      <c r="A19" s="83" t="s">
        <v>33</v>
      </c>
      <c r="B19" s="84">
        <v>3414</v>
      </c>
      <c r="C19" s="84">
        <v>1924</v>
      </c>
      <c r="D19" s="85">
        <v>77.442827442827451</v>
      </c>
      <c r="E19" s="84">
        <v>1479</v>
      </c>
      <c r="F19" s="84">
        <v>908</v>
      </c>
      <c r="G19" s="85">
        <v>62.885462555066077</v>
      </c>
      <c r="H19" s="84">
        <v>3139</v>
      </c>
      <c r="I19" s="84">
        <v>3346</v>
      </c>
      <c r="J19" s="85">
        <v>-6.186491332934847</v>
      </c>
      <c r="K19" s="84">
        <v>0</v>
      </c>
      <c r="L19" s="84">
        <v>52</v>
      </c>
      <c r="M19" s="85">
        <v>-100</v>
      </c>
      <c r="N19" s="84">
        <v>5812</v>
      </c>
      <c r="O19" s="84">
        <v>3369</v>
      </c>
      <c r="P19" s="85">
        <v>72.514099139210458</v>
      </c>
      <c r="Q19" s="84">
        <v>3801</v>
      </c>
      <c r="R19" s="84">
        <v>3308</v>
      </c>
      <c r="S19" s="85">
        <v>14.903264812575575</v>
      </c>
      <c r="T19" s="84">
        <v>17645</v>
      </c>
      <c r="U19" s="84">
        <v>12907</v>
      </c>
      <c r="V19" s="85">
        <v>36.708762686914078</v>
      </c>
      <c r="W19" s="82"/>
      <c r="X19" s="82"/>
      <c r="Y19" s="82"/>
      <c r="Z19" s="82"/>
      <c r="AA19" s="82"/>
    </row>
    <row r="20" spans="1:27" ht="15" customHeight="1">
      <c r="A20" s="83" t="s">
        <v>34</v>
      </c>
      <c r="B20" s="84">
        <v>8163</v>
      </c>
      <c r="C20" s="84">
        <v>4485</v>
      </c>
      <c r="D20" s="85">
        <v>82.006688963210706</v>
      </c>
      <c r="E20" s="84">
        <v>7278</v>
      </c>
      <c r="F20" s="84">
        <v>5911</v>
      </c>
      <c r="G20" s="85">
        <v>23.126374555912705</v>
      </c>
      <c r="H20" s="84">
        <v>57960</v>
      </c>
      <c r="I20" s="84">
        <v>39205</v>
      </c>
      <c r="J20" s="85">
        <v>47.838285932916719</v>
      </c>
      <c r="K20" s="84">
        <v>13024</v>
      </c>
      <c r="L20" s="84">
        <v>12513</v>
      </c>
      <c r="M20" s="85">
        <v>4.0837528969871331</v>
      </c>
      <c r="N20" s="84">
        <v>48097</v>
      </c>
      <c r="O20" s="84">
        <v>33051</v>
      </c>
      <c r="P20" s="85">
        <v>45.523584762942122</v>
      </c>
      <c r="Q20" s="84">
        <v>33737</v>
      </c>
      <c r="R20" s="84">
        <v>24403</v>
      </c>
      <c r="S20" s="85">
        <v>38.24939556611892</v>
      </c>
      <c r="T20" s="84">
        <v>168259</v>
      </c>
      <c r="U20" s="84">
        <v>119568</v>
      </c>
      <c r="V20" s="85">
        <v>40.722434096079219</v>
      </c>
      <c r="W20" s="82"/>
      <c r="X20" s="82"/>
      <c r="Y20" s="82"/>
      <c r="Z20" s="82"/>
      <c r="AA20" s="82"/>
    </row>
    <row r="21" spans="1:27" ht="15" customHeight="1">
      <c r="A21" s="83" t="s">
        <v>59</v>
      </c>
      <c r="B21" s="84">
        <v>178</v>
      </c>
      <c r="C21" s="84">
        <v>60</v>
      </c>
      <c r="D21" s="85">
        <v>196.66666666666666</v>
      </c>
      <c r="E21" s="84">
        <v>34</v>
      </c>
      <c r="F21" s="84">
        <v>25</v>
      </c>
      <c r="G21" s="85">
        <v>36</v>
      </c>
      <c r="H21" s="84">
        <v>461</v>
      </c>
      <c r="I21" s="84">
        <v>364</v>
      </c>
      <c r="J21" s="85">
        <v>26.64835164835165</v>
      </c>
      <c r="K21" s="84">
        <v>23</v>
      </c>
      <c r="L21" s="84">
        <v>35</v>
      </c>
      <c r="M21" s="85">
        <v>-34.285714285714285</v>
      </c>
      <c r="N21" s="84">
        <v>786</v>
      </c>
      <c r="O21" s="84">
        <v>688</v>
      </c>
      <c r="P21" s="85">
        <v>14.244186046511627</v>
      </c>
      <c r="Q21" s="84">
        <v>274</v>
      </c>
      <c r="R21" s="84">
        <v>223</v>
      </c>
      <c r="S21" s="85">
        <v>22.869955156950674</v>
      </c>
      <c r="T21" s="84">
        <v>1756</v>
      </c>
      <c r="U21" s="84">
        <v>1395</v>
      </c>
      <c r="V21" s="85">
        <v>25.878136200716845</v>
      </c>
      <c r="W21" s="82"/>
      <c r="X21" s="82"/>
      <c r="Y21" s="82"/>
      <c r="Z21" s="82"/>
      <c r="AA21" s="82"/>
    </row>
    <row r="22" spans="1:27" ht="15" customHeight="1">
      <c r="A22" s="83" t="s">
        <v>17</v>
      </c>
      <c r="B22" s="84">
        <v>141</v>
      </c>
      <c r="C22" s="84">
        <v>98</v>
      </c>
      <c r="D22" s="85">
        <v>43.877551020408163</v>
      </c>
      <c r="E22" s="84">
        <v>0</v>
      </c>
      <c r="F22" s="84">
        <v>0</v>
      </c>
      <c r="G22" s="85"/>
      <c r="H22" s="84">
        <v>921</v>
      </c>
      <c r="I22" s="84">
        <v>1054</v>
      </c>
      <c r="J22" s="85">
        <v>-12.618595825426945</v>
      </c>
      <c r="K22" s="84">
        <v>0</v>
      </c>
      <c r="L22" s="84">
        <v>0</v>
      </c>
      <c r="M22" s="85"/>
      <c r="N22" s="84">
        <v>1108</v>
      </c>
      <c r="O22" s="84">
        <v>980</v>
      </c>
      <c r="P22" s="85">
        <v>13.061224489795919</v>
      </c>
      <c r="Q22" s="84">
        <v>375</v>
      </c>
      <c r="R22" s="84">
        <v>218</v>
      </c>
      <c r="S22" s="85">
        <v>72.018348623853214</v>
      </c>
      <c r="T22" s="84">
        <v>2545</v>
      </c>
      <c r="U22" s="84">
        <v>2350</v>
      </c>
      <c r="V22" s="85">
        <v>8.2978723404255312</v>
      </c>
      <c r="W22" s="82"/>
      <c r="X22" s="82"/>
      <c r="Y22" s="82"/>
      <c r="Z22" s="82"/>
      <c r="AA22" s="82"/>
    </row>
    <row r="23" spans="1:27" ht="15" customHeight="1">
      <c r="A23" s="83" t="s">
        <v>18</v>
      </c>
      <c r="B23" s="84">
        <v>1044</v>
      </c>
      <c r="C23" s="84">
        <v>717</v>
      </c>
      <c r="D23" s="85">
        <v>45.60669456066946</v>
      </c>
      <c r="E23" s="84">
        <v>514</v>
      </c>
      <c r="F23" s="84">
        <v>439</v>
      </c>
      <c r="G23" s="85">
        <v>17.084282460136674</v>
      </c>
      <c r="H23" s="84">
        <v>1043</v>
      </c>
      <c r="I23" s="84">
        <v>763</v>
      </c>
      <c r="J23" s="85">
        <v>36.697247706422019</v>
      </c>
      <c r="K23" s="84">
        <v>0</v>
      </c>
      <c r="L23" s="84">
        <v>1</v>
      </c>
      <c r="M23" s="85">
        <v>-100</v>
      </c>
      <c r="N23" s="84">
        <v>1801</v>
      </c>
      <c r="O23" s="84">
        <v>1471</v>
      </c>
      <c r="P23" s="85">
        <v>22.433718558803534</v>
      </c>
      <c r="Q23" s="84">
        <v>844</v>
      </c>
      <c r="R23" s="84">
        <v>947</v>
      </c>
      <c r="S23" s="85">
        <v>-10.876451953537487</v>
      </c>
      <c r="T23" s="84">
        <v>5246</v>
      </c>
      <c r="U23" s="84">
        <v>4338</v>
      </c>
      <c r="V23" s="85">
        <v>20.931304748732135</v>
      </c>
      <c r="W23" s="82"/>
      <c r="X23" s="82"/>
      <c r="Y23" s="82"/>
      <c r="Z23" s="82"/>
      <c r="AA23" s="82"/>
    </row>
    <row r="24" spans="1:27" ht="15" customHeight="1">
      <c r="A24" s="83" t="s">
        <v>60</v>
      </c>
      <c r="B24" s="84">
        <v>72.999999999999986</v>
      </c>
      <c r="C24" s="84">
        <v>74</v>
      </c>
      <c r="D24" s="85">
        <v>-1.3513513513513704</v>
      </c>
      <c r="E24" s="84">
        <v>88.26</v>
      </c>
      <c r="F24" s="84">
        <v>150</v>
      </c>
      <c r="G24" s="85">
        <v>-41.16</v>
      </c>
      <c r="H24" s="84">
        <v>100.43</v>
      </c>
      <c r="I24" s="84">
        <v>108</v>
      </c>
      <c r="J24" s="85">
        <v>-7.0092592592592524</v>
      </c>
      <c r="K24" s="84">
        <v>1.43</v>
      </c>
      <c r="L24" s="84">
        <v>2</v>
      </c>
      <c r="M24" s="85">
        <v>-28.500000000000004</v>
      </c>
      <c r="N24" s="84">
        <v>186.77999999999994</v>
      </c>
      <c r="O24" s="84">
        <v>332</v>
      </c>
      <c r="P24" s="85">
        <v>-43.740963855421704</v>
      </c>
      <c r="Q24" s="84">
        <v>39.46</v>
      </c>
      <c r="R24" s="84">
        <v>24</v>
      </c>
      <c r="S24" s="85">
        <v>64.416666666666671</v>
      </c>
      <c r="T24" s="84">
        <v>489.35999999999996</v>
      </c>
      <c r="U24" s="84">
        <v>690</v>
      </c>
      <c r="V24" s="85">
        <v>-29.078260869565227</v>
      </c>
      <c r="W24" s="82"/>
      <c r="X24" s="82"/>
      <c r="Y24" s="82"/>
      <c r="Z24" s="82"/>
      <c r="AA24" s="82"/>
    </row>
    <row r="25" spans="1:27" ht="15" customHeight="1">
      <c r="A25" s="83" t="s">
        <v>19</v>
      </c>
      <c r="B25" s="84">
        <v>13235</v>
      </c>
      <c r="C25" s="84">
        <v>5689</v>
      </c>
      <c r="D25" s="85">
        <v>132.64194058709791</v>
      </c>
      <c r="E25" s="84">
        <v>5202</v>
      </c>
      <c r="F25" s="84">
        <v>3286</v>
      </c>
      <c r="G25" s="85">
        <v>58.307973219720019</v>
      </c>
      <c r="H25" s="84">
        <v>7846</v>
      </c>
      <c r="I25" s="84">
        <v>6430</v>
      </c>
      <c r="J25" s="85">
        <v>22.02177293934681</v>
      </c>
      <c r="K25" s="84">
        <v>149</v>
      </c>
      <c r="L25" s="84">
        <v>135</v>
      </c>
      <c r="M25" s="85">
        <v>10.37037037037037</v>
      </c>
      <c r="N25" s="84">
        <v>10565</v>
      </c>
      <c r="O25" s="84">
        <v>8692</v>
      </c>
      <c r="P25" s="85">
        <v>21.548550391164291</v>
      </c>
      <c r="Q25" s="84">
        <v>455</v>
      </c>
      <c r="R25" s="84">
        <v>549</v>
      </c>
      <c r="S25" s="85">
        <v>-17.122040072859747</v>
      </c>
      <c r="T25" s="84">
        <v>37452</v>
      </c>
      <c r="U25" s="84">
        <v>24781</v>
      </c>
      <c r="V25" s="85">
        <v>51.131915580485057</v>
      </c>
      <c r="W25" s="82"/>
      <c r="X25" s="82"/>
      <c r="Y25" s="82"/>
      <c r="Z25" s="82"/>
      <c r="AA25" s="82"/>
    </row>
    <row r="26" spans="1:27" ht="15" customHeight="1">
      <c r="A26" s="83" t="s">
        <v>20</v>
      </c>
      <c r="B26" s="84">
        <v>1913</v>
      </c>
      <c r="C26" s="84">
        <v>1151</v>
      </c>
      <c r="D26" s="85">
        <v>66.203301476976534</v>
      </c>
      <c r="E26" s="84">
        <v>1320</v>
      </c>
      <c r="F26" s="84">
        <v>1055</v>
      </c>
      <c r="G26" s="85">
        <v>25.118483412322274</v>
      </c>
      <c r="H26" s="84">
        <v>17869</v>
      </c>
      <c r="I26" s="84">
        <v>12878</v>
      </c>
      <c r="J26" s="85">
        <v>38.756018015219759</v>
      </c>
      <c r="K26" s="84">
        <v>1252</v>
      </c>
      <c r="L26" s="84">
        <v>1533</v>
      </c>
      <c r="M26" s="85">
        <v>-18.330071754729289</v>
      </c>
      <c r="N26" s="84">
        <v>22246</v>
      </c>
      <c r="O26" s="84">
        <v>18946</v>
      </c>
      <c r="P26" s="85">
        <v>17.417924627889793</v>
      </c>
      <c r="Q26" s="84">
        <v>4860</v>
      </c>
      <c r="R26" s="84">
        <v>3965</v>
      </c>
      <c r="S26" s="85">
        <v>22.572509457755359</v>
      </c>
      <c r="T26" s="84">
        <v>49460</v>
      </c>
      <c r="U26" s="84">
        <v>39528</v>
      </c>
      <c r="V26" s="85">
        <v>25.126492612831409</v>
      </c>
      <c r="W26" s="82"/>
      <c r="X26" s="82"/>
      <c r="Y26" s="82"/>
      <c r="Z26" s="82"/>
      <c r="AA26" s="82"/>
    </row>
    <row r="27" spans="1:27" ht="15" customHeight="1">
      <c r="A27" s="83" t="s">
        <v>21</v>
      </c>
      <c r="B27" s="84">
        <v>3549</v>
      </c>
      <c r="C27" s="84">
        <v>1703</v>
      </c>
      <c r="D27" s="85">
        <v>108.3969465648855</v>
      </c>
      <c r="E27" s="84">
        <v>2165</v>
      </c>
      <c r="F27" s="84">
        <v>1307</v>
      </c>
      <c r="G27" s="85">
        <v>65.646518745218046</v>
      </c>
      <c r="H27" s="84">
        <v>3419</v>
      </c>
      <c r="I27" s="84">
        <v>2139</v>
      </c>
      <c r="J27" s="85">
        <v>59.841047218326317</v>
      </c>
      <c r="K27" s="84">
        <v>790</v>
      </c>
      <c r="L27" s="84">
        <v>522</v>
      </c>
      <c r="M27" s="85">
        <v>51.340996168582379</v>
      </c>
      <c r="N27" s="84">
        <v>8661</v>
      </c>
      <c r="O27" s="84">
        <v>5563</v>
      </c>
      <c r="P27" s="85">
        <v>55.689376235843966</v>
      </c>
      <c r="Q27" s="84">
        <v>2888</v>
      </c>
      <c r="R27" s="84">
        <v>2175</v>
      </c>
      <c r="S27" s="85">
        <v>32.781609195402304</v>
      </c>
      <c r="T27" s="84">
        <v>21472</v>
      </c>
      <c r="U27" s="84">
        <v>13409</v>
      </c>
      <c r="V27" s="85">
        <v>60.131255127153402</v>
      </c>
      <c r="W27" s="82"/>
      <c r="X27" s="82"/>
      <c r="Y27" s="82"/>
      <c r="Z27" s="82"/>
      <c r="AA27" s="82"/>
    </row>
    <row r="28" spans="1:27" ht="15" customHeight="1">
      <c r="A28" s="83" t="s">
        <v>22</v>
      </c>
      <c r="B28" s="84">
        <v>1027</v>
      </c>
      <c r="C28" s="84">
        <v>1050</v>
      </c>
      <c r="D28" s="85">
        <v>-2.1904761904761907</v>
      </c>
      <c r="E28" s="84">
        <v>0</v>
      </c>
      <c r="F28" s="84">
        <v>0</v>
      </c>
      <c r="G28" s="85"/>
      <c r="H28" s="84">
        <v>3240</v>
      </c>
      <c r="I28" s="84">
        <v>3190</v>
      </c>
      <c r="J28" s="85">
        <v>1.5673981191222568</v>
      </c>
      <c r="K28" s="84">
        <v>1812</v>
      </c>
      <c r="L28" s="84">
        <v>896</v>
      </c>
      <c r="M28" s="85">
        <v>102.23214285714286</v>
      </c>
      <c r="N28" s="84">
        <v>4824</v>
      </c>
      <c r="O28" s="84">
        <v>4323</v>
      </c>
      <c r="P28" s="85">
        <v>11.589174184594032</v>
      </c>
      <c r="Q28" s="84">
        <v>1348</v>
      </c>
      <c r="R28" s="84">
        <v>1566</v>
      </c>
      <c r="S28" s="85">
        <v>-13.92081736909323</v>
      </c>
      <c r="T28" s="84">
        <v>12251</v>
      </c>
      <c r="U28" s="84">
        <v>11025</v>
      </c>
      <c r="V28" s="85">
        <v>11.120181405895693</v>
      </c>
      <c r="W28" s="82"/>
      <c r="X28" s="82"/>
      <c r="Y28" s="82"/>
      <c r="Z28" s="82"/>
      <c r="AA28" s="82"/>
    </row>
    <row r="29" spans="1:27" ht="15" customHeight="1">
      <c r="A29" s="83" t="s">
        <v>23</v>
      </c>
      <c r="B29" s="84">
        <v>213</v>
      </c>
      <c r="C29" s="84">
        <v>117</v>
      </c>
      <c r="D29" s="85">
        <v>82.051282051282044</v>
      </c>
      <c r="E29" s="84">
        <v>211</v>
      </c>
      <c r="F29" s="84">
        <v>119</v>
      </c>
      <c r="G29" s="85">
        <v>77.310924369747909</v>
      </c>
      <c r="H29" s="84">
        <v>2267</v>
      </c>
      <c r="I29" s="84">
        <v>1668</v>
      </c>
      <c r="J29" s="85">
        <v>35.911270983213427</v>
      </c>
      <c r="K29" s="84">
        <v>191</v>
      </c>
      <c r="L29" s="84">
        <v>181</v>
      </c>
      <c r="M29" s="85">
        <v>5.5248618784530388</v>
      </c>
      <c r="N29" s="84">
        <v>4503</v>
      </c>
      <c r="O29" s="84">
        <v>4272</v>
      </c>
      <c r="P29" s="85">
        <v>5.4073033707865168</v>
      </c>
      <c r="Q29" s="84">
        <v>1467</v>
      </c>
      <c r="R29" s="84">
        <v>1119</v>
      </c>
      <c r="S29" s="85">
        <v>31.099195710455763</v>
      </c>
      <c r="T29" s="84">
        <v>8852</v>
      </c>
      <c r="U29" s="84">
        <v>7476</v>
      </c>
      <c r="V29" s="85">
        <v>18.405564472980203</v>
      </c>
      <c r="W29" s="82"/>
      <c r="X29" s="82"/>
      <c r="Y29" s="82"/>
      <c r="Z29" s="82"/>
      <c r="AA29" s="82"/>
    </row>
    <row r="30" spans="1:27" ht="15" customHeight="1">
      <c r="A30" s="83" t="s">
        <v>24</v>
      </c>
      <c r="B30" s="84">
        <v>565</v>
      </c>
      <c r="C30" s="84">
        <v>256</v>
      </c>
      <c r="D30" s="85">
        <v>120.703125</v>
      </c>
      <c r="E30" s="84">
        <v>111</v>
      </c>
      <c r="F30" s="84">
        <v>59</v>
      </c>
      <c r="G30" s="85">
        <v>88.135593220338976</v>
      </c>
      <c r="H30" s="84">
        <v>504</v>
      </c>
      <c r="I30" s="84">
        <v>569</v>
      </c>
      <c r="J30" s="85">
        <v>-11.423550087873462</v>
      </c>
      <c r="K30" s="84">
        <v>46</v>
      </c>
      <c r="L30" s="84">
        <v>55</v>
      </c>
      <c r="M30" s="85">
        <v>-16.363636363636363</v>
      </c>
      <c r="N30" s="84">
        <v>3095</v>
      </c>
      <c r="O30" s="84">
        <v>2850</v>
      </c>
      <c r="P30" s="85">
        <v>8.5964912280701764</v>
      </c>
      <c r="Q30" s="84">
        <v>950</v>
      </c>
      <c r="R30" s="84">
        <v>838</v>
      </c>
      <c r="S30" s="85">
        <v>13.365155131264917</v>
      </c>
      <c r="T30" s="84">
        <v>5271</v>
      </c>
      <c r="U30" s="84">
        <v>4627</v>
      </c>
      <c r="V30" s="85">
        <v>13.918305597579424</v>
      </c>
      <c r="W30" s="82"/>
      <c r="X30" s="82"/>
      <c r="Y30" s="82"/>
      <c r="Z30" s="82"/>
      <c r="AA30" s="82"/>
    </row>
    <row r="31" spans="1:27" ht="15" customHeight="1">
      <c r="A31" s="83" t="s">
        <v>25</v>
      </c>
      <c r="B31" s="84">
        <v>4322</v>
      </c>
      <c r="C31" s="84">
        <v>3090</v>
      </c>
      <c r="D31" s="85">
        <v>39.870550161812297</v>
      </c>
      <c r="E31" s="84">
        <v>5955</v>
      </c>
      <c r="F31" s="84">
        <v>3307</v>
      </c>
      <c r="G31" s="85">
        <v>80.072573329301477</v>
      </c>
      <c r="H31" s="84">
        <v>28750</v>
      </c>
      <c r="I31" s="84">
        <v>16398</v>
      </c>
      <c r="J31" s="85">
        <v>75.326259299914625</v>
      </c>
      <c r="K31" s="84">
        <v>1671</v>
      </c>
      <c r="L31" s="84">
        <v>979</v>
      </c>
      <c r="M31" s="85">
        <v>70.684371807967324</v>
      </c>
      <c r="N31" s="84">
        <v>44986</v>
      </c>
      <c r="O31" s="84">
        <v>24721</v>
      </c>
      <c r="P31" s="85">
        <v>81.974839205533755</v>
      </c>
      <c r="Q31" s="84">
        <v>13840</v>
      </c>
      <c r="R31" s="84">
        <v>11424</v>
      </c>
      <c r="S31" s="85">
        <v>21.148459383753501</v>
      </c>
      <c r="T31" s="84">
        <v>99524</v>
      </c>
      <c r="U31" s="84">
        <v>59919</v>
      </c>
      <c r="V31" s="85">
        <v>66.097565046145633</v>
      </c>
      <c r="W31" s="82"/>
      <c r="X31" s="82"/>
      <c r="Y31" s="82"/>
      <c r="Z31" s="82"/>
      <c r="AA31" s="82"/>
    </row>
    <row r="32" spans="1:27" ht="15" customHeight="1" thickBot="1">
      <c r="A32" s="83" t="s">
        <v>26</v>
      </c>
      <c r="B32" s="84">
        <v>12577</v>
      </c>
      <c r="C32" s="84">
        <v>9142</v>
      </c>
      <c r="D32" s="85">
        <v>37.573835047035658</v>
      </c>
      <c r="E32" s="84">
        <v>5540</v>
      </c>
      <c r="F32" s="84">
        <v>6809</v>
      </c>
      <c r="G32" s="85">
        <v>-18.637097958584224</v>
      </c>
      <c r="H32" s="84">
        <v>2652</v>
      </c>
      <c r="I32" s="84">
        <v>2581</v>
      </c>
      <c r="J32" s="85">
        <v>2.750871755133669</v>
      </c>
      <c r="K32" s="84">
        <v>756</v>
      </c>
      <c r="L32" s="84">
        <v>362</v>
      </c>
      <c r="M32" s="85">
        <v>108.83977900552486</v>
      </c>
      <c r="N32" s="84">
        <v>6424</v>
      </c>
      <c r="O32" s="84">
        <v>6320</v>
      </c>
      <c r="P32" s="85">
        <v>1.6455696202531647</v>
      </c>
      <c r="Q32" s="84">
        <v>2312</v>
      </c>
      <c r="R32" s="84">
        <v>3496</v>
      </c>
      <c r="S32" s="85">
        <v>-33.867276887871853</v>
      </c>
      <c r="T32" s="84">
        <v>30261</v>
      </c>
      <c r="U32" s="84">
        <v>28710</v>
      </c>
      <c r="V32" s="85">
        <v>5.4022988505747129</v>
      </c>
      <c r="W32" s="82"/>
      <c r="X32" s="82"/>
      <c r="Y32" s="82"/>
      <c r="Z32" s="82"/>
      <c r="AA32" s="82"/>
    </row>
    <row r="33" spans="1:27" ht="15" customHeight="1" thickBot="1">
      <c r="A33" s="88" t="s">
        <v>3</v>
      </c>
      <c r="B33" s="89">
        <v>151573</v>
      </c>
      <c r="C33" s="89">
        <v>95920</v>
      </c>
      <c r="D33" s="90">
        <v>58.020225187656379</v>
      </c>
      <c r="E33" s="89">
        <v>78003.260000000009</v>
      </c>
      <c r="F33" s="89">
        <v>74762</v>
      </c>
      <c r="G33" s="90">
        <v>4.3354377892512366</v>
      </c>
      <c r="H33" s="89">
        <v>264694.43</v>
      </c>
      <c r="I33" s="89">
        <v>191683</v>
      </c>
      <c r="J33" s="90">
        <v>38.089674097337792</v>
      </c>
      <c r="K33" s="89">
        <v>28918.43</v>
      </c>
      <c r="L33" s="89">
        <v>28147</v>
      </c>
      <c r="M33" s="90">
        <v>2.7407183714072558</v>
      </c>
      <c r="N33" s="89">
        <v>407532.78</v>
      </c>
      <c r="O33" s="89">
        <v>313684</v>
      </c>
      <c r="P33" s="90">
        <v>29.91825531426532</v>
      </c>
      <c r="Q33" s="89">
        <v>157217.46000000002</v>
      </c>
      <c r="R33" s="89">
        <v>140623</v>
      </c>
      <c r="S33" s="90">
        <v>11.80067272067871</v>
      </c>
      <c r="T33" s="89">
        <v>1087939.3600000001</v>
      </c>
      <c r="U33" s="89">
        <v>844819</v>
      </c>
      <c r="V33" s="90">
        <v>28.777804476461831</v>
      </c>
      <c r="W33" s="82"/>
      <c r="X33" s="91"/>
      <c r="Y33" s="82"/>
      <c r="Z33" s="82"/>
      <c r="AA33" s="82"/>
    </row>
    <row r="34" spans="1:27" ht="15" customHeight="1">
      <c r="A34" s="83" t="s">
        <v>27</v>
      </c>
      <c r="B34" s="84">
        <v>935</v>
      </c>
      <c r="C34" s="84">
        <v>685</v>
      </c>
      <c r="D34" s="85">
        <v>36.496350364963504</v>
      </c>
      <c r="E34" s="84">
        <v>169</v>
      </c>
      <c r="F34" s="84">
        <v>252</v>
      </c>
      <c r="G34" s="85">
        <v>-32.936507936507937</v>
      </c>
      <c r="H34" s="84">
        <v>317</v>
      </c>
      <c r="I34" s="84">
        <v>199</v>
      </c>
      <c r="J34" s="85">
        <v>59.2964824120603</v>
      </c>
      <c r="K34" s="84">
        <v>0</v>
      </c>
      <c r="L34" s="84">
        <v>0</v>
      </c>
      <c r="M34" s="85"/>
      <c r="N34" s="84">
        <v>209</v>
      </c>
      <c r="O34" s="84">
        <v>134</v>
      </c>
      <c r="P34" s="85">
        <v>55.970149253731336</v>
      </c>
      <c r="Q34" s="84">
        <v>203</v>
      </c>
      <c r="R34" s="84">
        <v>181</v>
      </c>
      <c r="S34" s="85">
        <v>12.154696132596685</v>
      </c>
      <c r="T34" s="84">
        <v>1833</v>
      </c>
      <c r="U34" s="84">
        <v>1451</v>
      </c>
      <c r="V34" s="85">
        <v>26.326671261199174</v>
      </c>
      <c r="W34" s="82"/>
      <c r="X34" s="82"/>
      <c r="Y34" s="82"/>
      <c r="Z34" s="82"/>
      <c r="AA34" s="82"/>
    </row>
    <row r="35" spans="1:27" ht="15" customHeight="1">
      <c r="A35" s="83" t="s">
        <v>28</v>
      </c>
      <c r="B35" s="84">
        <v>16811</v>
      </c>
      <c r="C35" s="84">
        <v>13982</v>
      </c>
      <c r="D35" s="85">
        <v>20.233156916034904</v>
      </c>
      <c r="E35" s="84">
        <v>837</v>
      </c>
      <c r="F35" s="84">
        <v>947</v>
      </c>
      <c r="G35" s="85">
        <v>-11.615628299894404</v>
      </c>
      <c r="H35" s="84">
        <v>1191</v>
      </c>
      <c r="I35" s="84">
        <v>440</v>
      </c>
      <c r="J35" s="85">
        <v>170.68181818181819</v>
      </c>
      <c r="K35" s="84">
        <v>0</v>
      </c>
      <c r="L35" s="84">
        <v>1</v>
      </c>
      <c r="M35" s="85">
        <v>-100</v>
      </c>
      <c r="N35" s="84">
        <v>196</v>
      </c>
      <c r="O35" s="84">
        <v>450</v>
      </c>
      <c r="P35" s="85">
        <v>-56.444444444444443</v>
      </c>
      <c r="Q35" s="84">
        <v>331</v>
      </c>
      <c r="R35" s="84">
        <v>418</v>
      </c>
      <c r="S35" s="85">
        <v>-20.813397129186605</v>
      </c>
      <c r="T35" s="84">
        <v>19366</v>
      </c>
      <c r="U35" s="84">
        <v>16238</v>
      </c>
      <c r="V35" s="85">
        <v>19.263456090651555</v>
      </c>
      <c r="W35" s="82"/>
      <c r="X35" s="82"/>
      <c r="Y35" s="82"/>
      <c r="Z35" s="82"/>
      <c r="AA35" s="82"/>
    </row>
    <row r="36" spans="1:27" ht="15" customHeight="1">
      <c r="A36" s="83" t="s">
        <v>29</v>
      </c>
      <c r="B36" s="84">
        <v>4812</v>
      </c>
      <c r="C36" s="84">
        <v>4253</v>
      </c>
      <c r="D36" s="85">
        <v>13.143663296496591</v>
      </c>
      <c r="E36" s="84">
        <v>2131</v>
      </c>
      <c r="F36" s="84">
        <v>1957</v>
      </c>
      <c r="G36" s="85">
        <v>8.8911599386816551</v>
      </c>
      <c r="H36" s="84">
        <v>6920</v>
      </c>
      <c r="I36" s="84">
        <v>5294</v>
      </c>
      <c r="J36" s="85">
        <v>30.714015867019267</v>
      </c>
      <c r="K36" s="84">
        <v>23</v>
      </c>
      <c r="L36" s="84">
        <v>18</v>
      </c>
      <c r="M36" s="85">
        <v>27.777777777777779</v>
      </c>
      <c r="N36" s="84">
        <v>8955</v>
      </c>
      <c r="O36" s="84">
        <v>7962</v>
      </c>
      <c r="P36" s="85">
        <v>12.471740768651093</v>
      </c>
      <c r="Q36" s="84">
        <v>2343</v>
      </c>
      <c r="R36" s="84">
        <v>2238</v>
      </c>
      <c r="S36" s="85">
        <v>4.6916890080428955</v>
      </c>
      <c r="T36" s="84">
        <v>25184</v>
      </c>
      <c r="U36" s="84">
        <v>21722</v>
      </c>
      <c r="V36" s="85">
        <v>15.937758954055797</v>
      </c>
      <c r="W36" s="82"/>
      <c r="X36" s="82"/>
      <c r="Y36" s="82"/>
      <c r="Z36" s="82"/>
      <c r="AA36" s="82"/>
    </row>
    <row r="37" spans="1:27" ht="15" customHeight="1">
      <c r="A37" s="92" t="s">
        <v>2</v>
      </c>
      <c r="B37" s="93">
        <v>22558</v>
      </c>
      <c r="C37" s="93">
        <v>18920</v>
      </c>
      <c r="D37" s="94">
        <v>19.22832980972516</v>
      </c>
      <c r="E37" s="93">
        <v>3137</v>
      </c>
      <c r="F37" s="93">
        <v>3156</v>
      </c>
      <c r="G37" s="94">
        <v>-0.60202788339670466</v>
      </c>
      <c r="H37" s="93">
        <v>8428</v>
      </c>
      <c r="I37" s="93">
        <v>5933</v>
      </c>
      <c r="J37" s="94">
        <v>42.052924321591099</v>
      </c>
      <c r="K37" s="93">
        <v>23</v>
      </c>
      <c r="L37" s="93">
        <v>19</v>
      </c>
      <c r="M37" s="94">
        <v>21.052631578947366</v>
      </c>
      <c r="N37" s="93">
        <v>9360</v>
      </c>
      <c r="O37" s="93">
        <v>8546</v>
      </c>
      <c r="P37" s="94">
        <v>9.5249239410250421</v>
      </c>
      <c r="Q37" s="93">
        <v>2877</v>
      </c>
      <c r="R37" s="93">
        <v>2837</v>
      </c>
      <c r="S37" s="94">
        <v>1.4099400775467044</v>
      </c>
      <c r="T37" s="93">
        <v>46383</v>
      </c>
      <c r="U37" s="93">
        <v>39411</v>
      </c>
      <c r="V37" s="94">
        <v>17.690492502093324</v>
      </c>
      <c r="W37" s="82"/>
      <c r="X37" s="82"/>
      <c r="Y37" s="82"/>
      <c r="Z37" s="82"/>
      <c r="AA37" s="82"/>
    </row>
    <row r="38" spans="1:27" ht="15" customHeight="1">
      <c r="A38" s="83" t="s">
        <v>30</v>
      </c>
      <c r="B38" s="86">
        <v>46626</v>
      </c>
      <c r="C38" s="86">
        <v>39315</v>
      </c>
      <c r="D38" s="87">
        <v>18.595955742083177</v>
      </c>
      <c r="E38" s="86">
        <v>17933</v>
      </c>
      <c r="F38" s="86">
        <v>16037</v>
      </c>
      <c r="G38" s="87">
        <v>11.822660098522167</v>
      </c>
      <c r="H38" s="86">
        <v>92964</v>
      </c>
      <c r="I38" s="86">
        <v>72022</v>
      </c>
      <c r="J38" s="87">
        <v>29.077226403043515</v>
      </c>
      <c r="K38" s="86">
        <v>0</v>
      </c>
      <c r="L38" s="86">
        <v>0</v>
      </c>
      <c r="M38" s="87"/>
      <c r="N38" s="86">
        <v>119278</v>
      </c>
      <c r="O38" s="86">
        <v>102349</v>
      </c>
      <c r="P38" s="87">
        <v>16.540464489149869</v>
      </c>
      <c r="Q38" s="86">
        <v>11024</v>
      </c>
      <c r="R38" s="86">
        <v>13756</v>
      </c>
      <c r="S38" s="87">
        <v>-19.860424542018031</v>
      </c>
      <c r="T38" s="86">
        <v>287825</v>
      </c>
      <c r="U38" s="86">
        <v>243479</v>
      </c>
      <c r="V38" s="87">
        <v>18.213480423363002</v>
      </c>
      <c r="W38" s="82"/>
      <c r="X38" s="82"/>
      <c r="Y38" s="82"/>
      <c r="Z38" s="82"/>
      <c r="AA38" s="82"/>
    </row>
    <row r="39" spans="1:27" ht="15" customHeight="1">
      <c r="A39" s="95" t="s">
        <v>31</v>
      </c>
      <c r="B39" s="96">
        <v>220757</v>
      </c>
      <c r="C39" s="96">
        <v>154155</v>
      </c>
      <c r="D39" s="97">
        <v>43.204566832084588</v>
      </c>
      <c r="E39" s="96">
        <v>99073.260000000009</v>
      </c>
      <c r="F39" s="96">
        <v>93955</v>
      </c>
      <c r="G39" s="97">
        <v>5.4475653238252448</v>
      </c>
      <c r="H39" s="96">
        <v>366086.43</v>
      </c>
      <c r="I39" s="96">
        <v>269638</v>
      </c>
      <c r="J39" s="97">
        <v>35.769598498727923</v>
      </c>
      <c r="K39" s="96">
        <v>28941.43</v>
      </c>
      <c r="L39" s="96">
        <v>28166</v>
      </c>
      <c r="M39" s="97">
        <v>2.7530710786054118</v>
      </c>
      <c r="N39" s="96">
        <v>536170.78</v>
      </c>
      <c r="O39" s="96">
        <v>424579</v>
      </c>
      <c r="P39" s="97">
        <v>26.28292496802716</v>
      </c>
      <c r="Q39" s="96">
        <v>171118.46000000002</v>
      </c>
      <c r="R39" s="96">
        <v>157216</v>
      </c>
      <c r="S39" s="97">
        <v>8.8429040301241741</v>
      </c>
      <c r="T39" s="96">
        <v>1422147.3599999999</v>
      </c>
      <c r="U39" s="96">
        <v>1127709</v>
      </c>
      <c r="V39" s="97">
        <v>26.109427166050803</v>
      </c>
      <c r="W39" s="82"/>
      <c r="X39" s="82"/>
      <c r="Y39" s="82"/>
      <c r="Z39" s="82"/>
      <c r="AA39" s="82"/>
    </row>
    <row r="40" spans="1:27" ht="15" customHeight="1">
      <c r="A40" s="98" t="s">
        <v>61</v>
      </c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7" ht="13.95" customHeight="1">
      <c r="A41" s="98" t="s">
        <v>62</v>
      </c>
      <c r="P41" s="82"/>
      <c r="Q41" s="82"/>
      <c r="R41" s="82"/>
      <c r="S41" s="82"/>
    </row>
    <row r="42" spans="1:27" ht="13.95" customHeight="1">
      <c r="P42" s="82"/>
      <c r="Q42" s="82"/>
      <c r="R42" s="82"/>
      <c r="S42" s="82"/>
    </row>
    <row r="43" spans="1:27" ht="13.95" customHeight="1">
      <c r="P43" s="82"/>
      <c r="Q43" s="82"/>
      <c r="R43" s="82"/>
      <c r="S43" s="82"/>
    </row>
    <row r="44" spans="1:27" ht="13.95" customHeight="1">
      <c r="P44" s="82"/>
      <c r="Q44" s="82"/>
      <c r="R44" s="82"/>
      <c r="S44" s="82"/>
    </row>
    <row r="45" spans="1:27" ht="13.95" customHeight="1">
      <c r="P45" s="82"/>
      <c r="Q45" s="82"/>
      <c r="R45" s="82"/>
      <c r="S45" s="82"/>
    </row>
    <row r="46" spans="1:27" ht="13.95" customHeight="1">
      <c r="P46" s="82"/>
      <c r="Q46" s="82"/>
      <c r="R46" s="82"/>
      <c r="S46" s="82"/>
    </row>
    <row r="47" spans="1:27" ht="13.95" customHeight="1">
      <c r="P47" s="82"/>
      <c r="Q47" s="82"/>
      <c r="R47" s="82"/>
      <c r="S47" s="82"/>
    </row>
    <row r="48" spans="1:27" ht="13.95" customHeight="1">
      <c r="P48" s="82"/>
      <c r="Q48" s="82"/>
      <c r="R48" s="82"/>
      <c r="S48" s="82"/>
    </row>
    <row r="49" spans="16:19" ht="13.95" customHeight="1">
      <c r="P49" s="82"/>
      <c r="Q49" s="82"/>
      <c r="R49" s="82"/>
      <c r="S49" s="82"/>
    </row>
    <row r="50" spans="16:19" ht="13.95" customHeight="1">
      <c r="P50" s="82"/>
      <c r="Q50" s="82"/>
      <c r="R50" s="82"/>
      <c r="S50" s="82"/>
    </row>
    <row r="51" spans="16:19" ht="13.95" customHeight="1">
      <c r="P51" s="82"/>
      <c r="Q51" s="82"/>
      <c r="R51" s="82"/>
      <c r="S51" s="82"/>
    </row>
    <row r="52" spans="16:19" ht="13.95" customHeight="1">
      <c r="P52" s="82"/>
      <c r="Q52" s="82"/>
      <c r="R52" s="82"/>
      <c r="S52" s="82"/>
    </row>
    <row r="53" spans="16:19" ht="13.95" customHeight="1">
      <c r="P53" s="82"/>
      <c r="Q53" s="82"/>
      <c r="R53" s="82"/>
      <c r="S53" s="82"/>
    </row>
    <row r="54" spans="16:19" ht="13.95" customHeight="1">
      <c r="P54" s="82"/>
      <c r="Q54" s="82"/>
      <c r="R54" s="82"/>
      <c r="S54" s="82"/>
    </row>
    <row r="55" spans="16:19" ht="13.95" customHeight="1">
      <c r="P55" s="82"/>
      <c r="Q55" s="82"/>
      <c r="R55" s="82"/>
      <c r="S55" s="82"/>
    </row>
    <row r="56" spans="16:19" ht="13.95" customHeight="1">
      <c r="P56" s="82"/>
      <c r="Q56" s="82"/>
      <c r="R56" s="82"/>
      <c r="S56" s="82"/>
    </row>
    <row r="57" spans="16:19" ht="13.95" customHeight="1">
      <c r="P57" s="82"/>
      <c r="Q57" s="82"/>
      <c r="R57" s="82"/>
      <c r="S57" s="82"/>
    </row>
    <row r="58" spans="16:19" ht="13.95" customHeight="1">
      <c r="P58" s="82"/>
      <c r="Q58" s="82"/>
      <c r="R58" s="82"/>
      <c r="S58" s="82"/>
    </row>
    <row r="59" spans="16:19" ht="13.95" customHeight="1">
      <c r="P59" s="82"/>
      <c r="Q59" s="82"/>
      <c r="R59" s="82"/>
      <c r="S59" s="82"/>
    </row>
    <row r="60" spans="16:19" ht="13.95" customHeight="1">
      <c r="P60" s="82"/>
      <c r="Q60" s="82"/>
      <c r="R60" s="82"/>
      <c r="S60" s="82"/>
    </row>
    <row r="61" spans="16:19" ht="13.95" customHeight="1">
      <c r="P61" s="82"/>
      <c r="Q61" s="82"/>
      <c r="R61" s="82"/>
      <c r="S61" s="82"/>
    </row>
    <row r="62" spans="16:19" ht="13.95" customHeight="1">
      <c r="P62" s="82"/>
      <c r="Q62" s="82"/>
      <c r="R62" s="82"/>
      <c r="S62" s="82"/>
    </row>
    <row r="63" spans="16:19" ht="13.95" customHeight="1">
      <c r="P63" s="82"/>
      <c r="Q63" s="82"/>
      <c r="R63" s="82"/>
      <c r="S63" s="82"/>
    </row>
    <row r="64" spans="16:19" ht="13.95" customHeight="1">
      <c r="P64" s="82"/>
      <c r="Q64" s="82"/>
      <c r="R64" s="82"/>
      <c r="S64" s="82"/>
    </row>
    <row r="65" spans="16:19" ht="13.95" customHeight="1">
      <c r="P65" s="82"/>
      <c r="Q65" s="82"/>
      <c r="R65" s="82"/>
      <c r="S65" s="82"/>
    </row>
    <row r="66" spans="16:19" ht="13.95" customHeight="1">
      <c r="P66" s="82"/>
      <c r="Q66" s="82"/>
      <c r="R66" s="82"/>
      <c r="S66" s="82"/>
    </row>
    <row r="67" spans="16:19" ht="13.95" customHeight="1">
      <c r="P67" s="82"/>
      <c r="Q67" s="82"/>
      <c r="R67" s="82"/>
      <c r="S67" s="82"/>
    </row>
    <row r="68" spans="16:19" ht="13.95" customHeight="1">
      <c r="P68" s="82"/>
      <c r="Q68" s="82"/>
      <c r="R68" s="82"/>
      <c r="S68" s="82"/>
    </row>
  </sheetData>
  <mergeCells count="7">
    <mergeCell ref="T3:V3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scale="4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7B0A5-97A2-4721-9A8A-FB329AE7EA92}">
  <sheetPr>
    <pageSetUpPr fitToPage="1"/>
  </sheetPr>
  <dimension ref="A1:AA68"/>
  <sheetViews>
    <sheetView topLeftCell="D3" zoomScaleNormal="100" workbookViewId="0"/>
  </sheetViews>
  <sheetFormatPr defaultColWidth="9.109375" defaultRowHeight="13.95" customHeight="1"/>
  <cols>
    <col min="1" max="1" width="19.33203125" style="73" bestFit="1" customWidth="1"/>
    <col min="2" max="2" width="11.33203125" style="73" customWidth="1"/>
    <col min="3" max="4" width="9.6640625" style="73" customWidth="1"/>
    <col min="5" max="5" width="11.33203125" style="73" customWidth="1"/>
    <col min="6" max="7" width="9.6640625" style="73" customWidth="1"/>
    <col min="8" max="8" width="11.33203125" style="73" customWidth="1"/>
    <col min="9" max="10" width="9.6640625" style="73" customWidth="1"/>
    <col min="11" max="11" width="11.33203125" style="73" customWidth="1"/>
    <col min="12" max="13" width="9.6640625" style="73" customWidth="1"/>
    <col min="14" max="14" width="11.33203125" style="73" customWidth="1"/>
    <col min="15" max="16" width="9.6640625" style="73" customWidth="1"/>
    <col min="17" max="17" width="11.33203125" style="73" customWidth="1"/>
    <col min="18" max="19" width="9.6640625" style="73" customWidth="1"/>
    <col min="20" max="20" width="11.33203125" style="73" customWidth="1"/>
    <col min="21" max="22" width="9.6640625" style="73" customWidth="1"/>
    <col min="23" max="23" width="9.109375" style="73"/>
    <col min="24" max="24" width="14.109375" style="73" bestFit="1" customWidth="1"/>
    <col min="25" max="16384" width="9.109375" style="73"/>
  </cols>
  <sheetData>
    <row r="1" spans="1:27" ht="18.600000000000001">
      <c r="A1" s="71" t="s">
        <v>48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</row>
    <row r="2" spans="1:27" ht="18">
      <c r="A2" s="74" t="s">
        <v>63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</row>
    <row r="3" spans="1:27" ht="16.2" customHeight="1">
      <c r="A3" s="75"/>
      <c r="B3" s="105" t="s">
        <v>50</v>
      </c>
      <c r="C3" s="105"/>
      <c r="D3" s="105"/>
      <c r="E3" s="105" t="s">
        <v>51</v>
      </c>
      <c r="F3" s="105"/>
      <c r="G3" s="105"/>
      <c r="H3" s="105" t="s">
        <v>52</v>
      </c>
      <c r="I3" s="105"/>
      <c r="J3" s="105"/>
      <c r="K3" s="105" t="s">
        <v>53</v>
      </c>
      <c r="L3" s="105"/>
      <c r="M3" s="105"/>
      <c r="N3" s="105" t="s">
        <v>54</v>
      </c>
      <c r="O3" s="105"/>
      <c r="P3" s="105"/>
      <c r="Q3" s="105" t="s">
        <v>43</v>
      </c>
      <c r="R3" s="105"/>
      <c r="S3" s="105"/>
      <c r="T3" s="105" t="s">
        <v>55</v>
      </c>
      <c r="U3" s="105"/>
      <c r="V3" s="105"/>
    </row>
    <row r="4" spans="1:27" ht="15" customHeight="1">
      <c r="A4" s="76"/>
      <c r="B4" s="104" t="s">
        <v>66</v>
      </c>
      <c r="C4" s="104" t="s">
        <v>66</v>
      </c>
      <c r="D4" s="78" t="s">
        <v>56</v>
      </c>
      <c r="E4" s="104" t="s">
        <v>66</v>
      </c>
      <c r="F4" s="104" t="s">
        <v>66</v>
      </c>
      <c r="G4" s="78" t="s">
        <v>56</v>
      </c>
      <c r="H4" s="104" t="s">
        <v>66</v>
      </c>
      <c r="I4" s="104" t="s">
        <v>66</v>
      </c>
      <c r="J4" s="78" t="s">
        <v>56</v>
      </c>
      <c r="K4" s="104" t="s">
        <v>66</v>
      </c>
      <c r="L4" s="104" t="s">
        <v>66</v>
      </c>
      <c r="M4" s="78" t="s">
        <v>56</v>
      </c>
      <c r="N4" s="104" t="s">
        <v>66</v>
      </c>
      <c r="O4" s="104" t="s">
        <v>66</v>
      </c>
      <c r="P4" s="78" t="s">
        <v>56</v>
      </c>
      <c r="Q4" s="104" t="s">
        <v>66</v>
      </c>
      <c r="R4" s="104" t="s">
        <v>66</v>
      </c>
      <c r="S4" s="78" t="s">
        <v>56</v>
      </c>
      <c r="T4" s="104" t="s">
        <v>66</v>
      </c>
      <c r="U4" s="104" t="s">
        <v>66</v>
      </c>
      <c r="V4" s="78" t="s">
        <v>56</v>
      </c>
    </row>
    <row r="5" spans="1:27" ht="15" customHeight="1">
      <c r="A5" s="79"/>
      <c r="B5" s="80">
        <v>2023</v>
      </c>
      <c r="C5" s="80">
        <v>2022</v>
      </c>
      <c r="D5" s="81" t="s">
        <v>57</v>
      </c>
      <c r="E5" s="80">
        <v>2023</v>
      </c>
      <c r="F5" s="80">
        <v>2022</v>
      </c>
      <c r="G5" s="81" t="s">
        <v>57</v>
      </c>
      <c r="H5" s="80">
        <v>2023</v>
      </c>
      <c r="I5" s="80">
        <v>2022</v>
      </c>
      <c r="J5" s="81" t="s">
        <v>57</v>
      </c>
      <c r="K5" s="80">
        <v>2023</v>
      </c>
      <c r="L5" s="80">
        <v>2022</v>
      </c>
      <c r="M5" s="81" t="s">
        <v>57</v>
      </c>
      <c r="N5" s="80">
        <v>2023</v>
      </c>
      <c r="O5" s="80">
        <v>2022</v>
      </c>
      <c r="P5" s="81" t="s">
        <v>57</v>
      </c>
      <c r="Q5" s="80">
        <v>2023</v>
      </c>
      <c r="R5" s="80">
        <v>2022</v>
      </c>
      <c r="S5" s="81" t="s">
        <v>57</v>
      </c>
      <c r="T5" s="80">
        <v>2023</v>
      </c>
      <c r="U5" s="80">
        <v>2022</v>
      </c>
      <c r="V5" s="81" t="s">
        <v>57</v>
      </c>
      <c r="W5" s="82"/>
      <c r="X5" s="82"/>
      <c r="Y5" s="82"/>
      <c r="Z5" s="82"/>
      <c r="AA5" s="82"/>
    </row>
    <row r="6" spans="1:27" ht="15" customHeight="1">
      <c r="A6" s="83" t="s">
        <v>5</v>
      </c>
      <c r="B6" s="84">
        <v>11235</v>
      </c>
      <c r="C6" s="84">
        <v>7166</v>
      </c>
      <c r="D6" s="85">
        <v>56.782026234998604</v>
      </c>
      <c r="E6" s="84">
        <v>4392</v>
      </c>
      <c r="F6" s="84">
        <v>3206</v>
      </c>
      <c r="G6" s="85">
        <v>36.993137866500312</v>
      </c>
      <c r="H6" s="84">
        <v>12682</v>
      </c>
      <c r="I6" s="84">
        <v>9702</v>
      </c>
      <c r="J6" s="85">
        <v>30.715316429602147</v>
      </c>
      <c r="K6" s="84">
        <v>2</v>
      </c>
      <c r="L6" s="84">
        <v>45</v>
      </c>
      <c r="M6" s="85">
        <v>-95.555555555555557</v>
      </c>
      <c r="N6" s="84">
        <v>21961</v>
      </c>
      <c r="O6" s="84">
        <v>20399</v>
      </c>
      <c r="P6" s="85">
        <v>7.6572380999068583</v>
      </c>
      <c r="Q6" s="84">
        <v>12780</v>
      </c>
      <c r="R6" s="84">
        <v>11857</v>
      </c>
      <c r="S6" s="85">
        <v>7.7844311377245514</v>
      </c>
      <c r="T6" s="84">
        <v>63052</v>
      </c>
      <c r="U6" s="84">
        <v>52375</v>
      </c>
      <c r="V6" s="85">
        <v>20.385680190930788</v>
      </c>
      <c r="W6" s="82"/>
      <c r="X6" s="82"/>
      <c r="Y6" s="82"/>
      <c r="Z6" s="82"/>
      <c r="AA6" s="82"/>
    </row>
    <row r="7" spans="1:27" ht="15" customHeight="1">
      <c r="A7" s="83" t="s">
        <v>6</v>
      </c>
      <c r="B7" s="86">
        <v>20779</v>
      </c>
      <c r="C7" s="86">
        <v>9629</v>
      </c>
      <c r="D7" s="87">
        <v>115.79603281753037</v>
      </c>
      <c r="E7" s="86">
        <v>22581</v>
      </c>
      <c r="F7" s="86">
        <v>15202</v>
      </c>
      <c r="G7" s="87">
        <v>48.539665833442967</v>
      </c>
      <c r="H7" s="86">
        <v>9943</v>
      </c>
      <c r="I7" s="86">
        <v>7408</v>
      </c>
      <c r="J7" s="87">
        <v>34.219762419006479</v>
      </c>
      <c r="K7" s="86">
        <v>1028</v>
      </c>
      <c r="L7" s="86">
        <v>922</v>
      </c>
      <c r="M7" s="87">
        <v>11.496746203904555</v>
      </c>
      <c r="N7" s="86">
        <v>62363</v>
      </c>
      <c r="O7" s="86">
        <v>50653</v>
      </c>
      <c r="P7" s="87">
        <v>23.118077902592145</v>
      </c>
      <c r="Q7" s="86">
        <v>14790</v>
      </c>
      <c r="R7" s="86">
        <v>19332</v>
      </c>
      <c r="S7" s="87">
        <v>-23.494723774053384</v>
      </c>
      <c r="T7" s="86">
        <v>131484</v>
      </c>
      <c r="U7" s="86">
        <v>103146</v>
      </c>
      <c r="V7" s="87">
        <v>27.473678087371301</v>
      </c>
      <c r="W7" s="82"/>
      <c r="X7" s="82"/>
      <c r="Y7" s="82"/>
      <c r="Z7" s="82"/>
      <c r="AA7" s="82"/>
    </row>
    <row r="8" spans="1:27" ht="15" customHeight="1">
      <c r="A8" s="83" t="s">
        <v>58</v>
      </c>
      <c r="B8" s="86">
        <v>420</v>
      </c>
      <c r="C8" s="86">
        <v>156</v>
      </c>
      <c r="D8" s="87">
        <v>169.23076923076923</v>
      </c>
      <c r="E8" s="86">
        <v>46</v>
      </c>
      <c r="F8" s="86">
        <v>28</v>
      </c>
      <c r="G8" s="87">
        <v>64.285714285714292</v>
      </c>
      <c r="H8" s="86">
        <v>186</v>
      </c>
      <c r="I8" s="86">
        <v>195</v>
      </c>
      <c r="J8" s="87">
        <v>-4.6153846153846159</v>
      </c>
      <c r="K8" s="86">
        <v>0</v>
      </c>
      <c r="L8" s="86">
        <v>0</v>
      </c>
      <c r="M8" s="87"/>
      <c r="N8" s="86">
        <v>5408</v>
      </c>
      <c r="O8" s="86">
        <v>5327</v>
      </c>
      <c r="P8" s="87">
        <v>1.5205556598460672</v>
      </c>
      <c r="Q8" s="86">
        <v>1063</v>
      </c>
      <c r="R8" s="86">
        <v>956</v>
      </c>
      <c r="S8" s="87">
        <v>11.192468619246862</v>
      </c>
      <c r="T8" s="86">
        <v>7123</v>
      </c>
      <c r="U8" s="86">
        <v>6662</v>
      </c>
      <c r="V8" s="87">
        <v>6.9198438907235067</v>
      </c>
      <c r="W8" s="82"/>
      <c r="X8" s="82"/>
      <c r="Y8" s="82"/>
      <c r="Z8" s="82"/>
      <c r="AA8" s="82"/>
    </row>
    <row r="9" spans="1:27" ht="15" customHeight="1">
      <c r="A9" s="83" t="s">
        <v>7</v>
      </c>
      <c r="B9" s="84">
        <v>563</v>
      </c>
      <c r="C9" s="84">
        <v>249</v>
      </c>
      <c r="D9" s="85">
        <v>126.10441767068272</v>
      </c>
      <c r="E9" s="84">
        <v>254</v>
      </c>
      <c r="F9" s="84">
        <v>228</v>
      </c>
      <c r="G9" s="85">
        <v>11.403508771929824</v>
      </c>
      <c r="H9" s="84">
        <v>2785</v>
      </c>
      <c r="I9" s="84">
        <v>2305</v>
      </c>
      <c r="J9" s="85">
        <v>20.824295010845987</v>
      </c>
      <c r="K9" s="84">
        <v>430</v>
      </c>
      <c r="L9" s="84">
        <v>370</v>
      </c>
      <c r="M9" s="85">
        <v>16.216216216216218</v>
      </c>
      <c r="N9" s="84">
        <v>6648</v>
      </c>
      <c r="O9" s="84">
        <v>4643</v>
      </c>
      <c r="P9" s="85">
        <v>43.183286668102525</v>
      </c>
      <c r="Q9" s="84">
        <v>2479</v>
      </c>
      <c r="R9" s="84">
        <v>1840</v>
      </c>
      <c r="S9" s="85">
        <v>34.728260869565219</v>
      </c>
      <c r="T9" s="84">
        <v>13159</v>
      </c>
      <c r="U9" s="84">
        <v>9635</v>
      </c>
      <c r="V9" s="85">
        <v>36.574987026466012</v>
      </c>
      <c r="W9" s="82"/>
      <c r="X9" s="82"/>
      <c r="Y9" s="82"/>
      <c r="Z9" s="82"/>
      <c r="AA9" s="82"/>
    </row>
    <row r="10" spans="1:27" ht="15" customHeight="1">
      <c r="A10" s="83" t="s">
        <v>8</v>
      </c>
      <c r="B10" s="84">
        <v>178</v>
      </c>
      <c r="C10" s="84">
        <v>28</v>
      </c>
      <c r="D10" s="85">
        <v>535.71428571428567</v>
      </c>
      <c r="E10" s="84">
        <v>110</v>
      </c>
      <c r="F10" s="84">
        <v>62</v>
      </c>
      <c r="G10" s="85">
        <v>77.41935483870968</v>
      </c>
      <c r="H10" s="84">
        <v>1410</v>
      </c>
      <c r="I10" s="84">
        <v>888</v>
      </c>
      <c r="J10" s="85">
        <v>58.783783783783782</v>
      </c>
      <c r="K10" s="84">
        <v>0</v>
      </c>
      <c r="L10" s="84">
        <v>1</v>
      </c>
      <c r="M10" s="85">
        <v>-100</v>
      </c>
      <c r="N10" s="84">
        <v>2213</v>
      </c>
      <c r="O10" s="84">
        <v>1890</v>
      </c>
      <c r="P10" s="85">
        <v>17.089947089947092</v>
      </c>
      <c r="Q10" s="84">
        <v>146</v>
      </c>
      <c r="R10" s="84">
        <v>191</v>
      </c>
      <c r="S10" s="85">
        <v>-23.560209424083769</v>
      </c>
      <c r="T10" s="84">
        <v>4057</v>
      </c>
      <c r="U10" s="84">
        <v>3060</v>
      </c>
      <c r="V10" s="85">
        <v>32.58169934640523</v>
      </c>
      <c r="W10" s="82"/>
      <c r="X10" s="82"/>
      <c r="Y10" s="82"/>
      <c r="Z10" s="82"/>
      <c r="AA10" s="82"/>
    </row>
    <row r="11" spans="1:27" ht="15" customHeight="1">
      <c r="A11" s="83" t="s">
        <v>9</v>
      </c>
      <c r="B11" s="84">
        <v>1338</v>
      </c>
      <c r="C11" s="84">
        <v>785</v>
      </c>
      <c r="D11" s="85">
        <v>70.445859872611464</v>
      </c>
      <c r="E11" s="84">
        <v>1241</v>
      </c>
      <c r="F11" s="84">
        <v>689</v>
      </c>
      <c r="G11" s="85">
        <v>80.116110304789544</v>
      </c>
      <c r="H11" s="84">
        <v>9598</v>
      </c>
      <c r="I11" s="84">
        <v>6718</v>
      </c>
      <c r="J11" s="85">
        <v>42.869901756475144</v>
      </c>
      <c r="K11" s="84">
        <v>1009</v>
      </c>
      <c r="L11" s="84">
        <v>1296</v>
      </c>
      <c r="M11" s="85">
        <v>-22.145061728395063</v>
      </c>
      <c r="N11" s="84">
        <v>30287</v>
      </c>
      <c r="O11" s="84">
        <v>26201</v>
      </c>
      <c r="P11" s="85">
        <v>15.594824625014311</v>
      </c>
      <c r="Q11" s="84">
        <v>12868</v>
      </c>
      <c r="R11" s="84">
        <v>11700</v>
      </c>
      <c r="S11" s="85">
        <v>9.982905982905983</v>
      </c>
      <c r="T11" s="84">
        <v>56341</v>
      </c>
      <c r="U11" s="84">
        <v>47389</v>
      </c>
      <c r="V11" s="85">
        <v>18.890459811348627</v>
      </c>
      <c r="W11" s="82"/>
      <c r="X11" s="82"/>
      <c r="Y11" s="82"/>
      <c r="Z11" s="82"/>
      <c r="AA11" s="82"/>
    </row>
    <row r="12" spans="1:27" ht="15" customHeight="1">
      <c r="A12" s="83" t="s">
        <v>10</v>
      </c>
      <c r="B12" s="84">
        <v>11904</v>
      </c>
      <c r="C12" s="84">
        <v>5934</v>
      </c>
      <c r="D12" s="85">
        <v>100.6066734074823</v>
      </c>
      <c r="E12" s="84">
        <v>3904</v>
      </c>
      <c r="F12" s="84">
        <v>5546</v>
      </c>
      <c r="G12" s="85">
        <v>-29.606923909123694</v>
      </c>
      <c r="H12" s="84">
        <v>7871</v>
      </c>
      <c r="I12" s="84">
        <v>7741</v>
      </c>
      <c r="J12" s="85">
        <v>1.6793695904921844</v>
      </c>
      <c r="K12" s="84">
        <v>0</v>
      </c>
      <c r="L12" s="84">
        <v>3</v>
      </c>
      <c r="M12" s="85">
        <v>-100</v>
      </c>
      <c r="N12" s="84">
        <v>14633</v>
      </c>
      <c r="O12" s="84">
        <v>12697</v>
      </c>
      <c r="P12" s="85">
        <v>15.247696306214067</v>
      </c>
      <c r="Q12" s="84">
        <v>1648</v>
      </c>
      <c r="R12" s="84">
        <v>2290</v>
      </c>
      <c r="S12" s="85">
        <v>-28.034934497816593</v>
      </c>
      <c r="T12" s="84">
        <v>39960</v>
      </c>
      <c r="U12" s="84">
        <v>34211</v>
      </c>
      <c r="V12" s="85">
        <v>16.804536552570813</v>
      </c>
      <c r="W12" s="82"/>
      <c r="X12" s="82"/>
      <c r="Y12" s="82"/>
      <c r="Z12" s="82"/>
      <c r="AA12" s="82"/>
    </row>
    <row r="13" spans="1:27" ht="15" customHeight="1">
      <c r="A13" s="83" t="s">
        <v>11</v>
      </c>
      <c r="B13" s="84">
        <v>245</v>
      </c>
      <c r="C13" s="84">
        <v>147</v>
      </c>
      <c r="D13" s="85">
        <v>66.666666666666657</v>
      </c>
      <c r="E13" s="84">
        <v>131</v>
      </c>
      <c r="F13" s="84">
        <v>143</v>
      </c>
      <c r="G13" s="85">
        <v>-8.3916083916083917</v>
      </c>
      <c r="H13" s="84">
        <v>2265</v>
      </c>
      <c r="I13" s="84">
        <v>1884</v>
      </c>
      <c r="J13" s="85">
        <v>20.222929936305732</v>
      </c>
      <c r="K13" s="84">
        <v>17</v>
      </c>
      <c r="L13" s="84">
        <v>102</v>
      </c>
      <c r="M13" s="85">
        <v>-83.333333333333343</v>
      </c>
      <c r="N13" s="84">
        <v>2301</v>
      </c>
      <c r="O13" s="84">
        <v>2090</v>
      </c>
      <c r="P13" s="85">
        <v>10.095693779904307</v>
      </c>
      <c r="Q13" s="84">
        <v>699</v>
      </c>
      <c r="R13" s="84">
        <v>825</v>
      </c>
      <c r="S13" s="85">
        <v>-15.272727272727273</v>
      </c>
      <c r="T13" s="84">
        <v>5658</v>
      </c>
      <c r="U13" s="84">
        <v>5191</v>
      </c>
      <c r="V13" s="85">
        <v>8.996339818917356</v>
      </c>
      <c r="W13" s="82"/>
      <c r="X13" s="82"/>
      <c r="Y13" s="82"/>
      <c r="Z13" s="82"/>
      <c r="AA13" s="82"/>
    </row>
    <row r="14" spans="1:27" ht="15" customHeight="1">
      <c r="A14" s="83" t="s">
        <v>12</v>
      </c>
      <c r="B14" s="84">
        <v>6586</v>
      </c>
      <c r="C14" s="84">
        <v>3040</v>
      </c>
      <c r="D14" s="85">
        <v>116.64473684210526</v>
      </c>
      <c r="E14" s="84">
        <v>3840</v>
      </c>
      <c r="F14" s="84">
        <v>4433</v>
      </c>
      <c r="G14" s="85">
        <v>-13.376945635010152</v>
      </c>
      <c r="H14" s="84">
        <v>6056</v>
      </c>
      <c r="I14" s="84">
        <v>7117</v>
      </c>
      <c r="J14" s="85">
        <v>-14.907966839960658</v>
      </c>
      <c r="K14" s="84">
        <v>106</v>
      </c>
      <c r="L14" s="84">
        <v>135</v>
      </c>
      <c r="M14" s="85">
        <v>-21.481481481481481</v>
      </c>
      <c r="N14" s="84">
        <v>3493</v>
      </c>
      <c r="O14" s="84">
        <v>5567</v>
      </c>
      <c r="P14" s="85">
        <v>-37.255254176396626</v>
      </c>
      <c r="Q14" s="84">
        <v>885</v>
      </c>
      <c r="R14" s="84">
        <v>1437</v>
      </c>
      <c r="S14" s="85">
        <v>-38.413361169102295</v>
      </c>
      <c r="T14" s="84">
        <v>20966</v>
      </c>
      <c r="U14" s="84">
        <v>21729</v>
      </c>
      <c r="V14" s="85">
        <v>-3.5114363293294675</v>
      </c>
      <c r="W14" s="82"/>
      <c r="X14" s="82"/>
      <c r="Y14" s="82"/>
      <c r="Z14" s="82"/>
      <c r="AA14" s="82"/>
    </row>
    <row r="15" spans="1:27" ht="15" customHeight="1">
      <c r="A15" s="83" t="s">
        <v>13</v>
      </c>
      <c r="B15" s="84">
        <v>64859</v>
      </c>
      <c r="C15" s="84">
        <v>43506</v>
      </c>
      <c r="D15" s="85">
        <v>49.080586585758283</v>
      </c>
      <c r="E15" s="84">
        <v>36516</v>
      </c>
      <c r="F15" s="84">
        <v>29310</v>
      </c>
      <c r="G15" s="85">
        <v>24.585465711361309</v>
      </c>
      <c r="H15" s="84">
        <v>93687</v>
      </c>
      <c r="I15" s="84">
        <v>75809</v>
      </c>
      <c r="J15" s="85">
        <v>23.582951892255537</v>
      </c>
      <c r="K15" s="84">
        <v>16731</v>
      </c>
      <c r="L15" s="84">
        <v>16552</v>
      </c>
      <c r="M15" s="85">
        <v>1.0814403093281779</v>
      </c>
      <c r="N15" s="84">
        <v>161962</v>
      </c>
      <c r="O15" s="84">
        <v>139987</v>
      </c>
      <c r="P15" s="85">
        <v>15.697886232292998</v>
      </c>
      <c r="Q15" s="84">
        <v>47132</v>
      </c>
      <c r="R15" s="84">
        <v>60196</v>
      </c>
      <c r="S15" s="85">
        <v>-21.702438700245864</v>
      </c>
      <c r="T15" s="84">
        <v>420887</v>
      </c>
      <c r="U15" s="84">
        <v>365360</v>
      </c>
      <c r="V15" s="85">
        <v>15.197887015546311</v>
      </c>
      <c r="W15" s="82"/>
      <c r="X15" s="82"/>
      <c r="Y15" s="82"/>
      <c r="Z15" s="82"/>
      <c r="AA15" s="82"/>
    </row>
    <row r="16" spans="1:27" ht="15" customHeight="1">
      <c r="A16" s="83" t="s">
        <v>14</v>
      </c>
      <c r="B16" s="84">
        <v>94736</v>
      </c>
      <c r="C16" s="84">
        <v>83672</v>
      </c>
      <c r="D16" s="85">
        <v>13.223061478152786</v>
      </c>
      <c r="E16" s="84">
        <v>37545</v>
      </c>
      <c r="F16" s="84">
        <v>67771</v>
      </c>
      <c r="G16" s="85">
        <v>-44.600197724690503</v>
      </c>
      <c r="H16" s="84">
        <v>156236</v>
      </c>
      <c r="I16" s="84">
        <v>121541</v>
      </c>
      <c r="J16" s="85">
        <v>28.545922775030647</v>
      </c>
      <c r="K16" s="84">
        <v>3491</v>
      </c>
      <c r="L16" s="84">
        <v>5824</v>
      </c>
      <c r="M16" s="85">
        <v>-40.058379120879124</v>
      </c>
      <c r="N16" s="84">
        <v>248550</v>
      </c>
      <c r="O16" s="84">
        <v>220893</v>
      </c>
      <c r="P16" s="85">
        <v>12.520541619698225</v>
      </c>
      <c r="Q16" s="84">
        <v>126260</v>
      </c>
      <c r="R16" s="84">
        <v>126253</v>
      </c>
      <c r="S16" s="85">
        <v>5.5444227067871655E-3</v>
      </c>
      <c r="T16" s="84">
        <v>666818</v>
      </c>
      <c r="U16" s="84">
        <v>625954</v>
      </c>
      <c r="V16" s="85">
        <v>6.5282752406726372</v>
      </c>
      <c r="W16" s="82"/>
      <c r="X16" s="82"/>
      <c r="Y16" s="82"/>
      <c r="Z16" s="82"/>
      <c r="AA16" s="82"/>
    </row>
    <row r="17" spans="1:27" ht="15" customHeight="1">
      <c r="A17" s="83" t="s">
        <v>15</v>
      </c>
      <c r="B17" s="84">
        <v>1392</v>
      </c>
      <c r="C17" s="84">
        <v>505</v>
      </c>
      <c r="D17" s="85">
        <v>175.64356435643563</v>
      </c>
      <c r="E17" s="84">
        <v>1766</v>
      </c>
      <c r="F17" s="84">
        <v>1274</v>
      </c>
      <c r="G17" s="85">
        <v>38.618524332810047</v>
      </c>
      <c r="H17" s="84">
        <v>9177</v>
      </c>
      <c r="I17" s="84">
        <v>6187</v>
      </c>
      <c r="J17" s="85">
        <v>48.3271375464684</v>
      </c>
      <c r="K17" s="84">
        <v>889</v>
      </c>
      <c r="L17" s="84">
        <v>869</v>
      </c>
      <c r="M17" s="85">
        <v>2.3014959723820483</v>
      </c>
      <c r="N17" s="84">
        <v>14925</v>
      </c>
      <c r="O17" s="84">
        <v>10153</v>
      </c>
      <c r="P17" s="85">
        <v>47.000886437506153</v>
      </c>
      <c r="Q17" s="84">
        <v>5623</v>
      </c>
      <c r="R17" s="84">
        <v>3439</v>
      </c>
      <c r="S17" s="85">
        <v>63.506833381797037</v>
      </c>
      <c r="T17" s="84">
        <v>33772</v>
      </c>
      <c r="U17" s="84">
        <v>22427</v>
      </c>
      <c r="V17" s="85">
        <v>50.586346814107998</v>
      </c>
      <c r="W17" s="82"/>
      <c r="X17" s="82"/>
      <c r="Y17" s="82"/>
      <c r="Z17" s="82"/>
      <c r="AA17" s="82"/>
    </row>
    <row r="18" spans="1:27" ht="15" customHeight="1">
      <c r="A18" s="83" t="s">
        <v>16</v>
      </c>
      <c r="B18" s="84">
        <v>1653</v>
      </c>
      <c r="C18" s="84">
        <v>1272</v>
      </c>
      <c r="D18" s="85">
        <v>29.952830188679247</v>
      </c>
      <c r="E18" s="84">
        <v>1421</v>
      </c>
      <c r="F18" s="84">
        <v>1269</v>
      </c>
      <c r="G18" s="85">
        <v>11.977935382190703</v>
      </c>
      <c r="H18" s="84">
        <v>12020</v>
      </c>
      <c r="I18" s="84">
        <v>11621</v>
      </c>
      <c r="J18" s="85">
        <v>3.4334394630410463</v>
      </c>
      <c r="K18" s="84">
        <v>228</v>
      </c>
      <c r="L18" s="84">
        <v>232</v>
      </c>
      <c r="M18" s="85">
        <v>-1.7241379310344827</v>
      </c>
      <c r="N18" s="84">
        <v>11101</v>
      </c>
      <c r="O18" s="84">
        <v>11028</v>
      </c>
      <c r="P18" s="85">
        <v>0.66195139644541168</v>
      </c>
      <c r="Q18" s="84">
        <v>3138</v>
      </c>
      <c r="R18" s="84">
        <v>3266</v>
      </c>
      <c r="S18" s="85">
        <v>-3.9191671769748928</v>
      </c>
      <c r="T18" s="84">
        <v>29561</v>
      </c>
      <c r="U18" s="84">
        <v>28688</v>
      </c>
      <c r="V18" s="85">
        <v>3.0430842163971001</v>
      </c>
      <c r="W18" s="82"/>
      <c r="X18" s="82"/>
      <c r="Y18" s="82"/>
      <c r="Z18" s="82"/>
      <c r="AA18" s="82"/>
    </row>
    <row r="19" spans="1:27" ht="15" customHeight="1">
      <c r="A19" s="83" t="s">
        <v>33</v>
      </c>
      <c r="B19" s="84">
        <v>9296</v>
      </c>
      <c r="C19" s="84">
        <v>6235</v>
      </c>
      <c r="D19" s="85">
        <v>49.093825180433036</v>
      </c>
      <c r="E19" s="84">
        <v>4628</v>
      </c>
      <c r="F19" s="84">
        <v>3965</v>
      </c>
      <c r="G19" s="85">
        <v>16.721311475409838</v>
      </c>
      <c r="H19" s="84">
        <v>11978</v>
      </c>
      <c r="I19" s="84">
        <v>12732</v>
      </c>
      <c r="J19" s="85">
        <v>-5.9220860823122843</v>
      </c>
      <c r="K19" s="84">
        <v>0</v>
      </c>
      <c r="L19" s="84">
        <v>573</v>
      </c>
      <c r="M19" s="85">
        <v>-100</v>
      </c>
      <c r="N19" s="84">
        <v>18956</v>
      </c>
      <c r="O19" s="84">
        <v>13521</v>
      </c>
      <c r="P19" s="85">
        <v>40.196731011019892</v>
      </c>
      <c r="Q19" s="84">
        <v>13227</v>
      </c>
      <c r="R19" s="84">
        <v>12879</v>
      </c>
      <c r="S19" s="85">
        <v>2.7020731423247146</v>
      </c>
      <c r="T19" s="84">
        <v>58085</v>
      </c>
      <c r="U19" s="84">
        <v>49905</v>
      </c>
      <c r="V19" s="85">
        <v>16.391143172026851</v>
      </c>
      <c r="W19" s="82"/>
      <c r="X19" s="82"/>
      <c r="Y19" s="82"/>
      <c r="Z19" s="82"/>
      <c r="AA19" s="82"/>
    </row>
    <row r="20" spans="1:27" ht="15" customHeight="1">
      <c r="A20" s="83" t="s">
        <v>34</v>
      </c>
      <c r="B20" s="84">
        <v>16356</v>
      </c>
      <c r="C20" s="84">
        <v>11289</v>
      </c>
      <c r="D20" s="85">
        <v>44.884400744087166</v>
      </c>
      <c r="E20" s="84">
        <v>18965</v>
      </c>
      <c r="F20" s="84">
        <v>16670</v>
      </c>
      <c r="G20" s="85">
        <v>13.767246550689864</v>
      </c>
      <c r="H20" s="84">
        <v>152838</v>
      </c>
      <c r="I20" s="84">
        <v>115574</v>
      </c>
      <c r="J20" s="85">
        <v>32.24254590132729</v>
      </c>
      <c r="K20" s="84">
        <v>39948</v>
      </c>
      <c r="L20" s="84">
        <v>34542</v>
      </c>
      <c r="M20" s="85">
        <v>15.650512419663018</v>
      </c>
      <c r="N20" s="84">
        <v>116824</v>
      </c>
      <c r="O20" s="84">
        <v>92196</v>
      </c>
      <c r="P20" s="85">
        <v>26.712655646665802</v>
      </c>
      <c r="Q20" s="84">
        <v>82136</v>
      </c>
      <c r="R20" s="84">
        <v>68112</v>
      </c>
      <c r="S20" s="85">
        <v>20.589617101245008</v>
      </c>
      <c r="T20" s="84">
        <v>427067</v>
      </c>
      <c r="U20" s="84">
        <v>338383</v>
      </c>
      <c r="V20" s="85">
        <v>26.208172396367431</v>
      </c>
      <c r="W20" s="82"/>
      <c r="X20" s="82"/>
      <c r="Y20" s="82"/>
      <c r="Z20" s="82"/>
      <c r="AA20" s="82"/>
    </row>
    <row r="21" spans="1:27" ht="15" customHeight="1">
      <c r="A21" s="83" t="s">
        <v>59</v>
      </c>
      <c r="B21" s="84">
        <v>478</v>
      </c>
      <c r="C21" s="84">
        <v>159</v>
      </c>
      <c r="D21" s="85">
        <v>200.6289308176101</v>
      </c>
      <c r="E21" s="84">
        <v>77</v>
      </c>
      <c r="F21" s="84">
        <v>56</v>
      </c>
      <c r="G21" s="85">
        <v>37.5</v>
      </c>
      <c r="H21" s="84">
        <v>1260</v>
      </c>
      <c r="I21" s="84">
        <v>993</v>
      </c>
      <c r="J21" s="85">
        <v>26.888217522658607</v>
      </c>
      <c r="K21" s="84">
        <v>83</v>
      </c>
      <c r="L21" s="84">
        <v>92</v>
      </c>
      <c r="M21" s="85">
        <v>-9.7826086956521738</v>
      </c>
      <c r="N21" s="84">
        <v>1818</v>
      </c>
      <c r="O21" s="84">
        <v>1751</v>
      </c>
      <c r="P21" s="85">
        <v>3.826384922901199</v>
      </c>
      <c r="Q21" s="84">
        <v>809</v>
      </c>
      <c r="R21" s="84">
        <v>659</v>
      </c>
      <c r="S21" s="85">
        <v>22.761760242792111</v>
      </c>
      <c r="T21" s="84">
        <v>4525</v>
      </c>
      <c r="U21" s="84">
        <v>3710</v>
      </c>
      <c r="V21" s="85">
        <v>21.967654986522909</v>
      </c>
      <c r="W21" s="82"/>
      <c r="X21" s="82"/>
      <c r="Y21" s="82"/>
      <c r="Z21" s="82"/>
      <c r="AA21" s="82"/>
    </row>
    <row r="22" spans="1:27" ht="15" customHeight="1">
      <c r="A22" s="83" t="s">
        <v>17</v>
      </c>
      <c r="B22" s="84">
        <v>408</v>
      </c>
      <c r="C22" s="84">
        <v>257</v>
      </c>
      <c r="D22" s="85">
        <v>58.754863813229576</v>
      </c>
      <c r="E22" s="84">
        <v>0</v>
      </c>
      <c r="F22" s="84">
        <v>0</v>
      </c>
      <c r="G22" s="85"/>
      <c r="H22" s="84">
        <v>2564</v>
      </c>
      <c r="I22" s="84">
        <v>2792</v>
      </c>
      <c r="J22" s="85">
        <v>-8.1661891117478511</v>
      </c>
      <c r="K22" s="84">
        <v>0</v>
      </c>
      <c r="L22" s="84">
        <v>0</v>
      </c>
      <c r="M22" s="85"/>
      <c r="N22" s="84">
        <v>2866</v>
      </c>
      <c r="O22" s="84">
        <v>2627</v>
      </c>
      <c r="P22" s="85">
        <v>9.0978302245907869</v>
      </c>
      <c r="Q22" s="84">
        <v>788</v>
      </c>
      <c r="R22" s="84">
        <v>816</v>
      </c>
      <c r="S22" s="85">
        <v>-3.4313725490196081</v>
      </c>
      <c r="T22" s="84">
        <v>6626</v>
      </c>
      <c r="U22" s="84">
        <v>6492</v>
      </c>
      <c r="V22" s="85">
        <v>2.0640788662969807</v>
      </c>
      <c r="W22" s="82"/>
      <c r="X22" s="82"/>
      <c r="Y22" s="82"/>
      <c r="Z22" s="82"/>
      <c r="AA22" s="82"/>
    </row>
    <row r="23" spans="1:27" ht="15" customHeight="1">
      <c r="A23" s="83" t="s">
        <v>18</v>
      </c>
      <c r="B23" s="84">
        <v>2513</v>
      </c>
      <c r="C23" s="84">
        <v>1615</v>
      </c>
      <c r="D23" s="85">
        <v>55.603715170278633</v>
      </c>
      <c r="E23" s="84">
        <v>1213</v>
      </c>
      <c r="F23" s="84">
        <v>1063</v>
      </c>
      <c r="G23" s="85">
        <v>14.111006585136407</v>
      </c>
      <c r="H23" s="84">
        <v>2517</v>
      </c>
      <c r="I23" s="84">
        <v>2006</v>
      </c>
      <c r="J23" s="85">
        <v>25.473579262213359</v>
      </c>
      <c r="K23" s="84">
        <v>0</v>
      </c>
      <c r="L23" s="84">
        <v>2</v>
      </c>
      <c r="M23" s="85">
        <v>-100</v>
      </c>
      <c r="N23" s="84">
        <v>4488</v>
      </c>
      <c r="O23" s="84">
        <v>3989</v>
      </c>
      <c r="P23" s="85">
        <v>12.509400852343946</v>
      </c>
      <c r="Q23" s="84">
        <v>2418</v>
      </c>
      <c r="R23" s="84">
        <v>2672</v>
      </c>
      <c r="S23" s="85">
        <v>-9.5059880239520957</v>
      </c>
      <c r="T23" s="84">
        <v>13149</v>
      </c>
      <c r="U23" s="84">
        <v>11347</v>
      </c>
      <c r="V23" s="85">
        <v>15.880849563761345</v>
      </c>
      <c r="W23" s="82"/>
      <c r="X23" s="82"/>
      <c r="Y23" s="82"/>
      <c r="Z23" s="82"/>
      <c r="AA23" s="82"/>
    </row>
    <row r="24" spans="1:27" ht="15" customHeight="1">
      <c r="A24" s="83" t="s">
        <v>60</v>
      </c>
      <c r="B24" s="84">
        <v>188.92999999999998</v>
      </c>
      <c r="C24" s="84">
        <v>196</v>
      </c>
      <c r="D24" s="85">
        <v>-3.6071428571428683</v>
      </c>
      <c r="E24" s="84">
        <v>277.89</v>
      </c>
      <c r="F24" s="84">
        <v>345</v>
      </c>
      <c r="G24" s="85">
        <v>-19.452173913043485</v>
      </c>
      <c r="H24" s="84">
        <v>265.02</v>
      </c>
      <c r="I24" s="84">
        <v>255</v>
      </c>
      <c r="J24" s="85">
        <v>3.9294117647058751</v>
      </c>
      <c r="K24" s="84">
        <v>3.13</v>
      </c>
      <c r="L24" s="84">
        <v>4</v>
      </c>
      <c r="M24" s="85">
        <v>-21.750000000000004</v>
      </c>
      <c r="N24" s="84">
        <v>485.36999999999995</v>
      </c>
      <c r="O24" s="84">
        <v>694</v>
      </c>
      <c r="P24" s="85">
        <v>-30.061959654178683</v>
      </c>
      <c r="Q24" s="84">
        <v>115.72999999999999</v>
      </c>
      <c r="R24" s="84">
        <v>54</v>
      </c>
      <c r="S24" s="85">
        <v>114.31481481481481</v>
      </c>
      <c r="T24" s="84">
        <v>1336.07</v>
      </c>
      <c r="U24" s="84">
        <v>1548</v>
      </c>
      <c r="V24" s="85">
        <v>-13.690568475452199</v>
      </c>
      <c r="W24" s="82"/>
      <c r="X24" s="82"/>
      <c r="Y24" s="82"/>
      <c r="Z24" s="82"/>
      <c r="AA24" s="82"/>
    </row>
    <row r="25" spans="1:27" ht="15" customHeight="1">
      <c r="A25" s="83" t="s">
        <v>19</v>
      </c>
      <c r="B25" s="84">
        <v>25209</v>
      </c>
      <c r="C25" s="84">
        <v>12420</v>
      </c>
      <c r="D25" s="85">
        <v>102.97101449275362</v>
      </c>
      <c r="E25" s="84">
        <v>13465</v>
      </c>
      <c r="F25" s="84">
        <v>9994</v>
      </c>
      <c r="G25" s="85">
        <v>34.730838503101864</v>
      </c>
      <c r="H25" s="84">
        <v>22228</v>
      </c>
      <c r="I25" s="84">
        <v>21425</v>
      </c>
      <c r="J25" s="85">
        <v>3.7479579929988329</v>
      </c>
      <c r="K25" s="84">
        <v>462</v>
      </c>
      <c r="L25" s="84">
        <v>579</v>
      </c>
      <c r="M25" s="85">
        <v>-20.207253886010363</v>
      </c>
      <c r="N25" s="84">
        <v>35933</v>
      </c>
      <c r="O25" s="84">
        <v>32493</v>
      </c>
      <c r="P25" s="85">
        <v>10.586895639060721</v>
      </c>
      <c r="Q25" s="84">
        <v>1128</v>
      </c>
      <c r="R25" s="84">
        <v>1434</v>
      </c>
      <c r="S25" s="85">
        <v>-21.338912133891213</v>
      </c>
      <c r="T25" s="84">
        <v>98425</v>
      </c>
      <c r="U25" s="84">
        <v>78345</v>
      </c>
      <c r="V25" s="85">
        <v>25.630225285595763</v>
      </c>
      <c r="W25" s="82"/>
      <c r="X25" s="82"/>
      <c r="Y25" s="82"/>
      <c r="Z25" s="82"/>
      <c r="AA25" s="82"/>
    </row>
    <row r="26" spans="1:27" ht="15" customHeight="1">
      <c r="A26" s="83" t="s">
        <v>20</v>
      </c>
      <c r="B26" s="84">
        <v>4095</v>
      </c>
      <c r="C26" s="84">
        <v>2252</v>
      </c>
      <c r="D26" s="85">
        <v>81.838365896980463</v>
      </c>
      <c r="E26" s="84">
        <v>3055</v>
      </c>
      <c r="F26" s="84">
        <v>2626</v>
      </c>
      <c r="G26" s="85">
        <v>16.336633663366339</v>
      </c>
      <c r="H26" s="84">
        <v>46405</v>
      </c>
      <c r="I26" s="84">
        <v>33775</v>
      </c>
      <c r="J26" s="85">
        <v>37.394522575869729</v>
      </c>
      <c r="K26" s="84">
        <v>3231</v>
      </c>
      <c r="L26" s="84">
        <v>3872</v>
      </c>
      <c r="M26" s="85">
        <v>-16.554752066115704</v>
      </c>
      <c r="N26" s="84">
        <v>54905</v>
      </c>
      <c r="O26" s="84">
        <v>50018</v>
      </c>
      <c r="P26" s="85">
        <v>9.7704826262545481</v>
      </c>
      <c r="Q26" s="84">
        <v>11340</v>
      </c>
      <c r="R26" s="84">
        <v>9498</v>
      </c>
      <c r="S26" s="85">
        <v>19.393556538218572</v>
      </c>
      <c r="T26" s="84">
        <v>123031</v>
      </c>
      <c r="U26" s="84">
        <v>102041</v>
      </c>
      <c r="V26" s="85">
        <v>20.570162973706648</v>
      </c>
      <c r="W26" s="82"/>
      <c r="X26" s="82"/>
      <c r="Y26" s="82"/>
      <c r="Z26" s="82"/>
      <c r="AA26" s="82"/>
    </row>
    <row r="27" spans="1:27" ht="15" customHeight="1">
      <c r="A27" s="83" t="s">
        <v>21</v>
      </c>
      <c r="B27" s="84">
        <v>8399</v>
      </c>
      <c r="C27" s="84">
        <v>3730</v>
      </c>
      <c r="D27" s="85">
        <v>125.17426273458445</v>
      </c>
      <c r="E27" s="84">
        <v>5483</v>
      </c>
      <c r="F27" s="84">
        <v>3941</v>
      </c>
      <c r="G27" s="85">
        <v>39.127125095153517</v>
      </c>
      <c r="H27" s="84">
        <v>8684</v>
      </c>
      <c r="I27" s="84">
        <v>5913</v>
      </c>
      <c r="J27" s="85">
        <v>46.862844579739551</v>
      </c>
      <c r="K27" s="84">
        <v>2070</v>
      </c>
      <c r="L27" s="84">
        <v>923</v>
      </c>
      <c r="M27" s="85">
        <v>124.26868905742145</v>
      </c>
      <c r="N27" s="84">
        <v>19725</v>
      </c>
      <c r="O27" s="84">
        <v>13625</v>
      </c>
      <c r="P27" s="85">
        <v>44.770642201834868</v>
      </c>
      <c r="Q27" s="84">
        <v>7830</v>
      </c>
      <c r="R27" s="84">
        <v>6762</v>
      </c>
      <c r="S27" s="85">
        <v>15.794143744454303</v>
      </c>
      <c r="T27" s="84">
        <v>52191</v>
      </c>
      <c r="U27" s="84">
        <v>34894</v>
      </c>
      <c r="V27" s="85">
        <v>49.570126669341434</v>
      </c>
      <c r="W27" s="82"/>
      <c r="X27" s="82"/>
      <c r="Y27" s="82"/>
      <c r="Z27" s="82"/>
      <c r="AA27" s="82"/>
    </row>
    <row r="28" spans="1:27" ht="15" customHeight="1">
      <c r="A28" s="83" t="s">
        <v>22</v>
      </c>
      <c r="B28" s="84">
        <v>3140</v>
      </c>
      <c r="C28" s="84">
        <v>2108</v>
      </c>
      <c r="D28" s="85">
        <v>48.956356736242881</v>
      </c>
      <c r="E28" s="84">
        <v>0</v>
      </c>
      <c r="F28" s="84">
        <v>0</v>
      </c>
      <c r="G28" s="85"/>
      <c r="H28" s="84">
        <v>9842</v>
      </c>
      <c r="I28" s="84">
        <v>7898</v>
      </c>
      <c r="J28" s="85">
        <v>24.613826285135477</v>
      </c>
      <c r="K28" s="84">
        <v>5803</v>
      </c>
      <c r="L28" s="84">
        <v>3317</v>
      </c>
      <c r="M28" s="85">
        <v>74.947241483268016</v>
      </c>
      <c r="N28" s="84">
        <v>14142</v>
      </c>
      <c r="O28" s="84">
        <v>11661</v>
      </c>
      <c r="P28" s="85">
        <v>21.276048366349372</v>
      </c>
      <c r="Q28" s="84">
        <v>4039</v>
      </c>
      <c r="R28" s="84">
        <v>3994</v>
      </c>
      <c r="S28" s="85">
        <v>1.1266900350525788</v>
      </c>
      <c r="T28" s="84">
        <v>36966</v>
      </c>
      <c r="U28" s="84">
        <v>28978</v>
      </c>
      <c r="V28" s="85">
        <v>27.565739526537374</v>
      </c>
      <c r="W28" s="82"/>
      <c r="X28" s="82"/>
      <c r="Y28" s="82"/>
      <c r="Z28" s="82"/>
      <c r="AA28" s="82"/>
    </row>
    <row r="29" spans="1:27" ht="15" customHeight="1">
      <c r="A29" s="83" t="s">
        <v>23</v>
      </c>
      <c r="B29" s="84">
        <v>397</v>
      </c>
      <c r="C29" s="84">
        <v>301</v>
      </c>
      <c r="D29" s="85">
        <v>31.893687707641195</v>
      </c>
      <c r="E29" s="84">
        <v>495</v>
      </c>
      <c r="F29" s="84">
        <v>364</v>
      </c>
      <c r="G29" s="85">
        <v>35.989010989010985</v>
      </c>
      <c r="H29" s="84">
        <v>5895</v>
      </c>
      <c r="I29" s="84">
        <v>4439</v>
      </c>
      <c r="J29" s="85">
        <v>32.800180220770443</v>
      </c>
      <c r="K29" s="84">
        <v>500</v>
      </c>
      <c r="L29" s="84">
        <v>474</v>
      </c>
      <c r="M29" s="85">
        <v>5.485232067510549</v>
      </c>
      <c r="N29" s="84">
        <v>11263</v>
      </c>
      <c r="O29" s="84">
        <v>10531</v>
      </c>
      <c r="P29" s="85">
        <v>6.9509068464533277</v>
      </c>
      <c r="Q29" s="84">
        <v>3605</v>
      </c>
      <c r="R29" s="84">
        <v>3112</v>
      </c>
      <c r="S29" s="85">
        <v>15.841902313624679</v>
      </c>
      <c r="T29" s="84">
        <v>22155</v>
      </c>
      <c r="U29" s="84">
        <v>19221</v>
      </c>
      <c r="V29" s="85">
        <v>15.264554393631965</v>
      </c>
      <c r="W29" s="82"/>
      <c r="X29" s="82"/>
      <c r="Y29" s="82"/>
      <c r="Z29" s="82"/>
      <c r="AA29" s="82"/>
    </row>
    <row r="30" spans="1:27" ht="15" customHeight="1">
      <c r="A30" s="83" t="s">
        <v>24</v>
      </c>
      <c r="B30" s="84">
        <v>1146</v>
      </c>
      <c r="C30" s="84">
        <v>553</v>
      </c>
      <c r="D30" s="85">
        <v>107.23327305605788</v>
      </c>
      <c r="E30" s="84">
        <v>265</v>
      </c>
      <c r="F30" s="84">
        <v>188</v>
      </c>
      <c r="G30" s="85">
        <v>40.957446808510639</v>
      </c>
      <c r="H30" s="84">
        <v>1306</v>
      </c>
      <c r="I30" s="84">
        <v>1705</v>
      </c>
      <c r="J30" s="85">
        <v>-23.401759530791789</v>
      </c>
      <c r="K30" s="84">
        <v>174</v>
      </c>
      <c r="L30" s="84">
        <v>171</v>
      </c>
      <c r="M30" s="85">
        <v>1.7543859649122806</v>
      </c>
      <c r="N30" s="84">
        <v>8177</v>
      </c>
      <c r="O30" s="84">
        <v>7885</v>
      </c>
      <c r="P30" s="85">
        <v>3.7032339885859225</v>
      </c>
      <c r="Q30" s="84">
        <v>2382</v>
      </c>
      <c r="R30" s="84">
        <v>2250</v>
      </c>
      <c r="S30" s="85">
        <v>5.8666666666666663</v>
      </c>
      <c r="T30" s="84">
        <v>13450</v>
      </c>
      <c r="U30" s="84">
        <v>12752</v>
      </c>
      <c r="V30" s="85">
        <v>5.4736511919698874</v>
      </c>
      <c r="W30" s="82"/>
      <c r="X30" s="82"/>
      <c r="Y30" s="82"/>
      <c r="Z30" s="82"/>
      <c r="AA30" s="82"/>
    </row>
    <row r="31" spans="1:27" ht="15" customHeight="1">
      <c r="A31" s="83" t="s">
        <v>25</v>
      </c>
      <c r="B31" s="84">
        <v>10571</v>
      </c>
      <c r="C31" s="84">
        <v>7250</v>
      </c>
      <c r="D31" s="85">
        <v>45.806896551724137</v>
      </c>
      <c r="E31" s="84">
        <v>14876</v>
      </c>
      <c r="F31" s="84">
        <v>10451</v>
      </c>
      <c r="G31" s="85">
        <v>42.340445890345421</v>
      </c>
      <c r="H31" s="84">
        <v>72269</v>
      </c>
      <c r="I31" s="84">
        <v>46671</v>
      </c>
      <c r="J31" s="85">
        <v>54.847764136187351</v>
      </c>
      <c r="K31" s="84">
        <v>5209</v>
      </c>
      <c r="L31" s="84">
        <v>3023</v>
      </c>
      <c r="M31" s="85">
        <v>72.312272576910345</v>
      </c>
      <c r="N31" s="84">
        <v>102359</v>
      </c>
      <c r="O31" s="84">
        <v>67417</v>
      </c>
      <c r="P31" s="85">
        <v>51.829657208122583</v>
      </c>
      <c r="Q31" s="84">
        <v>32279</v>
      </c>
      <c r="R31" s="84">
        <v>29586</v>
      </c>
      <c r="S31" s="85">
        <v>9.1022781045088887</v>
      </c>
      <c r="T31" s="84">
        <v>237563</v>
      </c>
      <c r="U31" s="84">
        <v>164398</v>
      </c>
      <c r="V31" s="85">
        <v>44.504799328458979</v>
      </c>
      <c r="W31" s="82"/>
      <c r="X31" s="82"/>
      <c r="Y31" s="82"/>
      <c r="Z31" s="82"/>
      <c r="AA31" s="82"/>
    </row>
    <row r="32" spans="1:27" ht="15" customHeight="1" thickBot="1">
      <c r="A32" s="83" t="s">
        <v>26</v>
      </c>
      <c r="B32" s="84">
        <v>22902</v>
      </c>
      <c r="C32" s="84">
        <v>19712</v>
      </c>
      <c r="D32" s="85">
        <v>16.183035714285715</v>
      </c>
      <c r="E32" s="84">
        <v>12803</v>
      </c>
      <c r="F32" s="84">
        <v>17667</v>
      </c>
      <c r="G32" s="85">
        <v>-27.531556008377201</v>
      </c>
      <c r="H32" s="84">
        <v>6061</v>
      </c>
      <c r="I32" s="84">
        <v>6124</v>
      </c>
      <c r="J32" s="85">
        <v>-1.0287393860222076</v>
      </c>
      <c r="K32" s="84">
        <v>1628</v>
      </c>
      <c r="L32" s="84">
        <v>947</v>
      </c>
      <c r="M32" s="85">
        <v>71.911298838437162</v>
      </c>
      <c r="N32" s="84">
        <v>13956</v>
      </c>
      <c r="O32" s="84">
        <v>16382</v>
      </c>
      <c r="P32" s="85">
        <v>-14.808936637773165</v>
      </c>
      <c r="Q32" s="84">
        <v>5954</v>
      </c>
      <c r="R32" s="84">
        <v>8907</v>
      </c>
      <c r="S32" s="85">
        <v>-33.15369933759964</v>
      </c>
      <c r="T32" s="84">
        <v>63304</v>
      </c>
      <c r="U32" s="84">
        <v>69739</v>
      </c>
      <c r="V32" s="85">
        <v>-9.2272616469980928</v>
      </c>
      <c r="W32" s="82"/>
      <c r="X32" s="82"/>
      <c r="Y32" s="82"/>
      <c r="Z32" s="82"/>
      <c r="AA32" s="82"/>
    </row>
    <row r="33" spans="1:27" ht="15" customHeight="1" thickBot="1">
      <c r="A33" s="88" t="s">
        <v>3</v>
      </c>
      <c r="B33" s="89">
        <v>320986.93</v>
      </c>
      <c r="C33" s="89">
        <v>224166</v>
      </c>
      <c r="D33" s="90">
        <v>43.191621387721597</v>
      </c>
      <c r="E33" s="89">
        <v>189349.89</v>
      </c>
      <c r="F33" s="89">
        <v>196491</v>
      </c>
      <c r="G33" s="90">
        <v>-3.6343191291204104</v>
      </c>
      <c r="H33" s="89">
        <v>668028.02</v>
      </c>
      <c r="I33" s="89">
        <v>521418</v>
      </c>
      <c r="J33" s="90">
        <v>28.117560191631284</v>
      </c>
      <c r="K33" s="89">
        <v>83042.13</v>
      </c>
      <c r="L33" s="89">
        <v>74870</v>
      </c>
      <c r="M33" s="90">
        <v>10.91509282756779</v>
      </c>
      <c r="N33" s="89">
        <v>991742.37</v>
      </c>
      <c r="O33" s="89">
        <v>836318</v>
      </c>
      <c r="P33" s="90">
        <v>18.58436264674442</v>
      </c>
      <c r="Q33" s="89">
        <v>397561.73</v>
      </c>
      <c r="R33" s="89">
        <v>394317</v>
      </c>
      <c r="S33" s="90">
        <v>0.82287347489455975</v>
      </c>
      <c r="T33" s="89">
        <v>2650711.0700000003</v>
      </c>
      <c r="U33" s="89">
        <v>2247580</v>
      </c>
      <c r="V33" s="90">
        <v>17.936227853958492</v>
      </c>
      <c r="W33" s="82"/>
      <c r="X33" s="100"/>
      <c r="Y33" s="99"/>
      <c r="Z33" s="82"/>
      <c r="AA33" s="82"/>
    </row>
    <row r="34" spans="1:27" ht="15" customHeight="1">
      <c r="A34" s="83" t="s">
        <v>27</v>
      </c>
      <c r="B34" s="84">
        <v>1600</v>
      </c>
      <c r="C34" s="84">
        <v>1334</v>
      </c>
      <c r="D34" s="85">
        <v>19.940029985007495</v>
      </c>
      <c r="E34" s="84">
        <v>463</v>
      </c>
      <c r="F34" s="84">
        <v>787</v>
      </c>
      <c r="G34" s="85">
        <v>-41.168996188055907</v>
      </c>
      <c r="H34" s="84">
        <v>581</v>
      </c>
      <c r="I34" s="84">
        <v>458</v>
      </c>
      <c r="J34" s="85">
        <v>26.855895196506552</v>
      </c>
      <c r="K34" s="84">
        <v>1</v>
      </c>
      <c r="L34" s="84">
        <v>0</v>
      </c>
      <c r="M34" s="85"/>
      <c r="N34" s="84">
        <v>401</v>
      </c>
      <c r="O34" s="84">
        <v>288</v>
      </c>
      <c r="P34" s="85">
        <v>39.236111111111107</v>
      </c>
      <c r="Q34" s="84">
        <v>450</v>
      </c>
      <c r="R34" s="84">
        <v>350</v>
      </c>
      <c r="S34" s="85">
        <v>28.571428571428569</v>
      </c>
      <c r="T34" s="84">
        <v>3496</v>
      </c>
      <c r="U34" s="84">
        <v>3217</v>
      </c>
      <c r="V34" s="85">
        <v>8.6726764065899911</v>
      </c>
      <c r="W34" s="82"/>
      <c r="X34" s="82"/>
      <c r="Y34" s="82"/>
      <c r="Z34" s="82"/>
      <c r="AA34" s="82"/>
    </row>
    <row r="35" spans="1:27" ht="15" customHeight="1">
      <c r="A35" s="83" t="s">
        <v>28</v>
      </c>
      <c r="B35" s="84">
        <v>24231</v>
      </c>
      <c r="C35" s="84">
        <v>26800</v>
      </c>
      <c r="D35" s="85">
        <v>-9.5858208955223887</v>
      </c>
      <c r="E35" s="84">
        <v>1540</v>
      </c>
      <c r="F35" s="84">
        <v>2338</v>
      </c>
      <c r="G35" s="85">
        <v>-34.131736526946113</v>
      </c>
      <c r="H35" s="84">
        <v>1860</v>
      </c>
      <c r="I35" s="84">
        <v>1183</v>
      </c>
      <c r="J35" s="85">
        <v>57.227387996618759</v>
      </c>
      <c r="K35" s="84">
        <v>0</v>
      </c>
      <c r="L35" s="84">
        <v>3</v>
      </c>
      <c r="M35" s="85">
        <v>-100</v>
      </c>
      <c r="N35" s="84">
        <v>340</v>
      </c>
      <c r="O35" s="84">
        <v>1010</v>
      </c>
      <c r="P35" s="85">
        <v>-66.336633663366342</v>
      </c>
      <c r="Q35" s="84">
        <v>694</v>
      </c>
      <c r="R35" s="84">
        <v>1009</v>
      </c>
      <c r="S35" s="85">
        <v>-31.219028741328046</v>
      </c>
      <c r="T35" s="84">
        <v>28665</v>
      </c>
      <c r="U35" s="84">
        <v>32343</v>
      </c>
      <c r="V35" s="85">
        <v>-11.371857898154159</v>
      </c>
      <c r="W35" s="82"/>
      <c r="X35" s="82"/>
      <c r="Y35" s="82"/>
      <c r="Z35" s="82"/>
      <c r="AA35" s="82"/>
    </row>
    <row r="36" spans="1:27" ht="15" customHeight="1">
      <c r="A36" s="83" t="s">
        <v>29</v>
      </c>
      <c r="B36" s="84">
        <v>10250</v>
      </c>
      <c r="C36" s="84">
        <v>8820</v>
      </c>
      <c r="D36" s="85">
        <v>16.213151927437643</v>
      </c>
      <c r="E36" s="84">
        <v>4950</v>
      </c>
      <c r="F36" s="84">
        <v>4998</v>
      </c>
      <c r="G36" s="85">
        <v>-0.96038415366146457</v>
      </c>
      <c r="H36" s="84">
        <v>16498</v>
      </c>
      <c r="I36" s="84">
        <v>13359</v>
      </c>
      <c r="J36" s="85">
        <v>23.497267759562842</v>
      </c>
      <c r="K36" s="84">
        <v>38</v>
      </c>
      <c r="L36" s="84">
        <v>50</v>
      </c>
      <c r="M36" s="85">
        <v>-24</v>
      </c>
      <c r="N36" s="84">
        <v>21502</v>
      </c>
      <c r="O36" s="84">
        <v>20609</v>
      </c>
      <c r="P36" s="85">
        <v>4.333058372555679</v>
      </c>
      <c r="Q36" s="84">
        <v>5581</v>
      </c>
      <c r="R36" s="84">
        <v>6391</v>
      </c>
      <c r="S36" s="85">
        <v>-12.674072915036771</v>
      </c>
      <c r="T36" s="84">
        <v>58819</v>
      </c>
      <c r="U36" s="84">
        <v>54227</v>
      </c>
      <c r="V36" s="85">
        <v>8.4681062939126264</v>
      </c>
      <c r="W36" s="82"/>
      <c r="X36" s="82"/>
      <c r="Y36" s="82"/>
      <c r="Z36" s="82"/>
      <c r="AA36" s="82"/>
    </row>
    <row r="37" spans="1:27" ht="15" customHeight="1">
      <c r="A37" s="92" t="s">
        <v>2</v>
      </c>
      <c r="B37" s="93">
        <v>36081</v>
      </c>
      <c r="C37" s="93">
        <v>36954</v>
      </c>
      <c r="D37" s="94">
        <v>-2.3623964929371648</v>
      </c>
      <c r="E37" s="93">
        <v>6953</v>
      </c>
      <c r="F37" s="93">
        <v>8123</v>
      </c>
      <c r="G37" s="94">
        <v>-14.403545488120153</v>
      </c>
      <c r="H37" s="93">
        <v>18939</v>
      </c>
      <c r="I37" s="93">
        <v>15000</v>
      </c>
      <c r="J37" s="94">
        <v>26.26</v>
      </c>
      <c r="K37" s="93">
        <v>39</v>
      </c>
      <c r="L37" s="93">
        <v>53</v>
      </c>
      <c r="M37" s="94">
        <v>-26.415094339622641</v>
      </c>
      <c r="N37" s="93">
        <v>22243</v>
      </c>
      <c r="O37" s="93">
        <v>21907</v>
      </c>
      <c r="P37" s="94">
        <v>1.5337563335920026</v>
      </c>
      <c r="Q37" s="93">
        <v>6725</v>
      </c>
      <c r="R37" s="93">
        <v>7750</v>
      </c>
      <c r="S37" s="94">
        <v>-13.225806451612904</v>
      </c>
      <c r="T37" s="93">
        <v>90980</v>
      </c>
      <c r="U37" s="93">
        <v>89787</v>
      </c>
      <c r="V37" s="94">
        <v>1.3287001459008543</v>
      </c>
      <c r="W37" s="82"/>
      <c r="X37" s="82"/>
      <c r="Y37" s="82"/>
      <c r="Z37" s="82"/>
      <c r="AA37" s="82"/>
    </row>
    <row r="38" spans="1:27" ht="15" customHeight="1">
      <c r="A38" s="83" t="s">
        <v>30</v>
      </c>
      <c r="B38" s="86">
        <v>76230</v>
      </c>
      <c r="C38" s="86">
        <v>64165</v>
      </c>
      <c r="D38" s="87">
        <v>18.803085794436221</v>
      </c>
      <c r="E38" s="86">
        <v>31765</v>
      </c>
      <c r="F38" s="86">
        <v>29761</v>
      </c>
      <c r="G38" s="87">
        <v>6.7336447027989648</v>
      </c>
      <c r="H38" s="86">
        <v>156051</v>
      </c>
      <c r="I38" s="86">
        <v>122179</v>
      </c>
      <c r="J38" s="87">
        <v>27.723258497777852</v>
      </c>
      <c r="K38" s="86">
        <v>0</v>
      </c>
      <c r="L38" s="86">
        <v>0</v>
      </c>
      <c r="M38" s="87"/>
      <c r="N38" s="86">
        <v>210562</v>
      </c>
      <c r="O38" s="86">
        <v>177769</v>
      </c>
      <c r="P38" s="87">
        <v>18.446973319307642</v>
      </c>
      <c r="Q38" s="86">
        <v>19652</v>
      </c>
      <c r="R38" s="86">
        <v>23686</v>
      </c>
      <c r="S38" s="87">
        <v>-17.031157645866756</v>
      </c>
      <c r="T38" s="86">
        <v>494260</v>
      </c>
      <c r="U38" s="86">
        <v>417560</v>
      </c>
      <c r="V38" s="87">
        <v>18.368617683686178</v>
      </c>
      <c r="W38" s="82"/>
      <c r="X38" s="82"/>
      <c r="Y38" s="82"/>
      <c r="Z38" s="82"/>
      <c r="AA38" s="82"/>
    </row>
    <row r="39" spans="1:27" ht="15" customHeight="1">
      <c r="A39" s="95" t="s">
        <v>31</v>
      </c>
      <c r="B39" s="96">
        <v>433297.93</v>
      </c>
      <c r="C39" s="96">
        <v>325285</v>
      </c>
      <c r="D39" s="97">
        <v>33.205628910032736</v>
      </c>
      <c r="E39" s="96">
        <v>228067.89</v>
      </c>
      <c r="F39" s="96">
        <v>234375</v>
      </c>
      <c r="G39" s="97">
        <v>-2.6910335999999941</v>
      </c>
      <c r="H39" s="96">
        <v>843018.02</v>
      </c>
      <c r="I39" s="96">
        <v>658597</v>
      </c>
      <c r="J39" s="97">
        <v>28.002104473600703</v>
      </c>
      <c r="K39" s="96">
        <v>83081.13</v>
      </c>
      <c r="L39" s="96">
        <v>74923</v>
      </c>
      <c r="M39" s="97">
        <v>10.888685717336472</v>
      </c>
      <c r="N39" s="96">
        <v>1224547.3700000001</v>
      </c>
      <c r="O39" s="96">
        <v>1035994</v>
      </c>
      <c r="P39" s="97">
        <v>18.200237646163984</v>
      </c>
      <c r="Q39" s="96">
        <v>423938.73</v>
      </c>
      <c r="R39" s="96">
        <v>425753</v>
      </c>
      <c r="S39" s="97">
        <v>-0.42613205309182051</v>
      </c>
      <c r="T39" s="96">
        <v>3235951.0700000003</v>
      </c>
      <c r="U39" s="96">
        <v>2754927</v>
      </c>
      <c r="V39" s="97">
        <v>17.460501494231981</v>
      </c>
      <c r="W39" s="82"/>
      <c r="X39" s="82"/>
      <c r="Y39" s="82"/>
      <c r="Z39" s="82"/>
      <c r="AA39" s="82"/>
    </row>
    <row r="40" spans="1:27" ht="15" customHeight="1">
      <c r="A40" s="98" t="s">
        <v>61</v>
      </c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7" ht="13.95" customHeight="1">
      <c r="A41" s="98" t="s">
        <v>62</v>
      </c>
      <c r="P41" s="82"/>
      <c r="Q41" s="82"/>
      <c r="R41" s="82"/>
      <c r="S41" s="82"/>
    </row>
    <row r="42" spans="1:27" ht="13.95" customHeight="1">
      <c r="P42" s="82"/>
      <c r="Q42" s="82"/>
      <c r="R42" s="82"/>
      <c r="S42" s="82"/>
    </row>
    <row r="43" spans="1:27" ht="13.95" customHeight="1">
      <c r="P43" s="82"/>
      <c r="Q43" s="82"/>
      <c r="R43" s="82"/>
      <c r="S43" s="82"/>
    </row>
    <row r="44" spans="1:27" ht="13.95" customHeight="1">
      <c r="P44" s="82"/>
      <c r="Q44" s="82"/>
      <c r="R44" s="82"/>
      <c r="S44" s="82"/>
    </row>
    <row r="45" spans="1:27" ht="13.95" customHeight="1">
      <c r="P45" s="82"/>
      <c r="Q45" s="82"/>
      <c r="R45" s="82"/>
      <c r="S45" s="82"/>
    </row>
    <row r="46" spans="1:27" ht="13.95" customHeight="1">
      <c r="P46" s="82"/>
      <c r="Q46" s="82"/>
      <c r="R46" s="82"/>
      <c r="S46" s="82"/>
    </row>
    <row r="47" spans="1:27" ht="13.95" customHeight="1">
      <c r="P47" s="82"/>
      <c r="Q47" s="82"/>
      <c r="R47" s="82"/>
      <c r="S47" s="82"/>
    </row>
    <row r="48" spans="1:27" ht="13.95" customHeight="1">
      <c r="P48" s="82"/>
      <c r="Q48" s="82"/>
      <c r="R48" s="82"/>
      <c r="S48" s="82"/>
    </row>
    <row r="49" spans="16:19" ht="13.95" customHeight="1">
      <c r="P49" s="82"/>
      <c r="Q49" s="82"/>
      <c r="R49" s="82"/>
      <c r="S49" s="82"/>
    </row>
    <row r="50" spans="16:19" ht="13.95" customHeight="1">
      <c r="P50" s="82"/>
      <c r="Q50" s="82"/>
      <c r="R50" s="82"/>
      <c r="S50" s="82"/>
    </row>
    <row r="51" spans="16:19" ht="13.95" customHeight="1">
      <c r="P51" s="82"/>
      <c r="Q51" s="82"/>
      <c r="R51" s="82"/>
      <c r="S51" s="82"/>
    </row>
    <row r="52" spans="16:19" ht="13.95" customHeight="1">
      <c r="P52" s="82"/>
      <c r="Q52" s="82"/>
      <c r="R52" s="82"/>
      <c r="S52" s="82"/>
    </row>
    <row r="53" spans="16:19" ht="13.95" customHeight="1">
      <c r="P53" s="82"/>
      <c r="Q53" s="82"/>
      <c r="R53" s="82"/>
      <c r="S53" s="82"/>
    </row>
    <row r="54" spans="16:19" ht="13.95" customHeight="1">
      <c r="P54" s="82"/>
      <c r="Q54" s="82"/>
      <c r="R54" s="82"/>
      <c r="S54" s="82"/>
    </row>
    <row r="55" spans="16:19" ht="13.95" customHeight="1">
      <c r="P55" s="82"/>
      <c r="Q55" s="82"/>
      <c r="R55" s="82"/>
      <c r="S55" s="82"/>
    </row>
    <row r="56" spans="16:19" ht="13.95" customHeight="1">
      <c r="P56" s="82"/>
      <c r="Q56" s="82"/>
      <c r="R56" s="82"/>
      <c r="S56" s="82"/>
    </row>
    <row r="57" spans="16:19" ht="13.95" customHeight="1">
      <c r="P57" s="82"/>
      <c r="Q57" s="82"/>
      <c r="R57" s="82"/>
      <c r="S57" s="82"/>
    </row>
    <row r="58" spans="16:19" ht="13.95" customHeight="1">
      <c r="P58" s="82"/>
      <c r="Q58" s="82"/>
      <c r="R58" s="82"/>
      <c r="S58" s="82"/>
    </row>
    <row r="59" spans="16:19" ht="13.95" customHeight="1">
      <c r="P59" s="82"/>
      <c r="Q59" s="82"/>
      <c r="R59" s="82"/>
      <c r="S59" s="82"/>
    </row>
    <row r="60" spans="16:19" ht="13.95" customHeight="1">
      <c r="P60" s="82"/>
      <c r="Q60" s="82"/>
      <c r="R60" s="82"/>
      <c r="S60" s="82"/>
    </row>
    <row r="61" spans="16:19" ht="13.95" customHeight="1">
      <c r="P61" s="82"/>
      <c r="Q61" s="82"/>
      <c r="R61" s="82"/>
      <c r="S61" s="82"/>
    </row>
    <row r="62" spans="16:19" ht="13.95" customHeight="1">
      <c r="P62" s="82"/>
      <c r="Q62" s="82"/>
      <c r="R62" s="82"/>
      <c r="S62" s="82"/>
    </row>
    <row r="63" spans="16:19" ht="13.95" customHeight="1">
      <c r="P63" s="82"/>
      <c r="Q63" s="82"/>
      <c r="R63" s="82"/>
      <c r="S63" s="82"/>
    </row>
    <row r="64" spans="16:19" ht="13.95" customHeight="1">
      <c r="P64" s="82"/>
      <c r="Q64" s="82"/>
      <c r="R64" s="82"/>
      <c r="S64" s="82"/>
    </row>
    <row r="65" spans="16:19" ht="13.95" customHeight="1">
      <c r="P65" s="82"/>
      <c r="Q65" s="82"/>
      <c r="R65" s="82"/>
      <c r="S65" s="82"/>
    </row>
    <row r="66" spans="16:19" ht="13.95" customHeight="1">
      <c r="P66" s="82"/>
      <c r="Q66" s="82"/>
      <c r="R66" s="82"/>
      <c r="S66" s="82"/>
    </row>
    <row r="67" spans="16:19" ht="13.95" customHeight="1">
      <c r="P67" s="82"/>
      <c r="Q67" s="82"/>
      <c r="R67" s="82"/>
      <c r="S67" s="82"/>
    </row>
    <row r="68" spans="16:19" ht="13.95" customHeight="1">
      <c r="P68" s="82"/>
      <c r="Q68" s="82"/>
      <c r="R68" s="82"/>
      <c r="S68" s="82"/>
    </row>
  </sheetData>
  <mergeCells count="7">
    <mergeCell ref="T3:V3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V108"/>
  <sheetViews>
    <sheetView showGridLines="0" tabSelected="1" showWhiteSpace="0" zoomScaleNormal="100" workbookViewId="0"/>
  </sheetViews>
  <sheetFormatPr defaultColWidth="8.109375" defaultRowHeight="15" customHeight="1"/>
  <cols>
    <col min="1" max="1" width="5.5546875" style="10" customWidth="1"/>
    <col min="2" max="2" width="25.6640625" style="10" customWidth="1"/>
    <col min="3" max="4" width="15.6640625" style="10" customWidth="1"/>
    <col min="5" max="5" width="10.6640625" style="10" customWidth="1"/>
    <col min="6" max="7" width="15.6640625" style="10" customWidth="1"/>
    <col min="8" max="8" width="10.6640625" style="10" customWidth="1"/>
    <col min="9" max="12" width="6.6640625" style="10" customWidth="1"/>
    <col min="13" max="17" width="8.109375" style="10"/>
    <col min="18" max="18" width="9.109375" style="10" bestFit="1" customWidth="1"/>
    <col min="19" max="16384" width="8.109375" style="10"/>
  </cols>
  <sheetData>
    <row r="2" spans="2:22" s="1" customFormat="1" ht="15" customHeight="1">
      <c r="C2" s="2"/>
      <c r="D2" s="2"/>
      <c r="E2" s="2"/>
      <c r="F2" s="2"/>
      <c r="G2" s="2"/>
      <c r="H2" s="3"/>
    </row>
    <row r="3" spans="2:22" s="1" customFormat="1" ht="15" customHeight="1">
      <c r="C3" s="2"/>
      <c r="D3" s="2"/>
      <c r="E3" s="2"/>
      <c r="F3" s="2"/>
      <c r="G3" s="2"/>
      <c r="H3" s="3"/>
    </row>
    <row r="4" spans="2:22" s="1" customFormat="1" ht="15" customHeight="1">
      <c r="B4" s="4"/>
      <c r="C4" s="2"/>
      <c r="D4" s="2"/>
      <c r="E4" s="2"/>
      <c r="F4" s="2"/>
      <c r="G4" s="2"/>
      <c r="H4" s="3"/>
      <c r="R4" s="103"/>
    </row>
    <row r="5" spans="2:22" s="1" customFormat="1" ht="15" customHeight="1">
      <c r="B5" s="4"/>
      <c r="C5" s="2"/>
      <c r="D5" s="2"/>
      <c r="E5" s="2"/>
      <c r="F5" s="2"/>
      <c r="G5" s="2"/>
      <c r="H5" s="3"/>
      <c r="R5" s="103"/>
    </row>
    <row r="6" spans="2:22" s="1" customFormat="1" ht="15" customHeight="1">
      <c r="B6" s="4"/>
      <c r="C6" s="2"/>
      <c r="D6" s="2"/>
      <c r="E6" s="2"/>
      <c r="F6" s="2"/>
      <c r="G6" s="2"/>
      <c r="H6" s="3"/>
      <c r="R6" s="103"/>
    </row>
    <row r="7" spans="2:22" s="1" customFormat="1" ht="15" customHeight="1">
      <c r="B7" s="5" t="s">
        <v>38</v>
      </c>
      <c r="C7" s="2"/>
      <c r="D7" s="2"/>
      <c r="E7" s="2"/>
      <c r="F7" s="2"/>
      <c r="G7" s="2"/>
      <c r="H7" s="3"/>
      <c r="R7" s="103"/>
    </row>
    <row r="8" spans="2:22" ht="15" customHeight="1">
      <c r="B8" s="6" t="s">
        <v>39</v>
      </c>
      <c r="C8" s="7"/>
      <c r="D8" s="7"/>
      <c r="E8" s="8"/>
      <c r="F8" s="8"/>
      <c r="G8" s="9"/>
      <c r="R8" s="103"/>
    </row>
    <row r="9" spans="2:22" ht="15" customHeight="1">
      <c r="B9" s="11"/>
      <c r="F9" s="12"/>
      <c r="G9" s="12"/>
      <c r="H9" s="13"/>
      <c r="R9" s="103"/>
    </row>
    <row r="10" spans="2:22" ht="15" customHeight="1">
      <c r="B10" s="11"/>
      <c r="C10" s="106" t="s">
        <v>47</v>
      </c>
      <c r="D10" s="106"/>
      <c r="E10" s="106"/>
      <c r="F10" s="106"/>
      <c r="G10" s="106"/>
      <c r="H10" s="106"/>
      <c r="R10" s="103"/>
    </row>
    <row r="11" spans="2:22" ht="15" customHeight="1" thickBot="1">
      <c r="B11" s="11"/>
      <c r="C11" s="66"/>
      <c r="D11" s="66"/>
      <c r="E11" s="66"/>
      <c r="F11" s="66"/>
      <c r="G11" s="66"/>
      <c r="H11" s="66"/>
      <c r="R11" s="103"/>
    </row>
    <row r="12" spans="2:22" ht="15" customHeight="1">
      <c r="B12" s="28"/>
      <c r="C12" s="107" t="s">
        <v>67</v>
      </c>
      <c r="D12" s="108"/>
      <c r="E12" s="64" t="s">
        <v>0</v>
      </c>
      <c r="F12" s="107" t="s">
        <v>68</v>
      </c>
      <c r="G12" s="108"/>
      <c r="H12" s="64" t="s">
        <v>0</v>
      </c>
      <c r="R12" s="103"/>
    </row>
    <row r="13" spans="2:22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  <c r="R13" s="103"/>
    </row>
    <row r="14" spans="2:22" s="14" customFormat="1" ht="15" customHeight="1">
      <c r="B14" s="29" t="str">
        <f>'Market (monthly)'!A6</f>
        <v>Austria</v>
      </c>
      <c r="C14" s="30">
        <f>'[1]Base da ACEA'!B6</f>
        <v>4256</v>
      </c>
      <c r="D14" s="31">
        <f>'[1]Base da ACEA'!C6</f>
        <v>4554</v>
      </c>
      <c r="E14" s="36">
        <f>'[1]Base da ACEA'!D6</f>
        <v>-6.5436978480456736</v>
      </c>
      <c r="F14" s="30">
        <f>'[1]Base da ACEA'!B56</f>
        <v>34894</v>
      </c>
      <c r="G14" s="31">
        <f>'[1]Base da ACEA'!C56</f>
        <v>24104</v>
      </c>
      <c r="H14" s="32">
        <f>'[1]Base da ACEA'!D56</f>
        <v>44.764354463989378</v>
      </c>
      <c r="R14" s="103"/>
      <c r="V14" s="103"/>
    </row>
    <row r="15" spans="2:22" s="14" customFormat="1" ht="15" customHeight="1">
      <c r="B15" s="33" t="str">
        <f>'Market (monthly)'!A7</f>
        <v>Belgium</v>
      </c>
      <c r="C15" s="34">
        <f>'[1]Base da ACEA'!B7</f>
        <v>9146</v>
      </c>
      <c r="D15" s="35">
        <f>'[1]Base da ACEA'!C7</f>
        <v>3797</v>
      </c>
      <c r="E15" s="36">
        <f>'[1]Base da ACEA'!D7</f>
        <v>140.8743745061891</v>
      </c>
      <c r="F15" s="34">
        <f>'[1]Base da ACEA'!B57</f>
        <v>68696</v>
      </c>
      <c r="G15" s="35">
        <f>'[1]Base da ACEA'!C57</f>
        <v>25836</v>
      </c>
      <c r="H15" s="36">
        <f>'[1]Base da ACEA'!D57</f>
        <v>165.89255302678433</v>
      </c>
      <c r="R15" s="103"/>
    </row>
    <row r="16" spans="2:22" s="14" customFormat="1" ht="15" customHeight="1">
      <c r="B16" s="33" t="str">
        <f>'Market (monthly)'!A8</f>
        <v>Bulgaria</v>
      </c>
      <c r="C16" s="34">
        <f>'[1]Base da ACEA'!B8</f>
        <v>118</v>
      </c>
      <c r="D16" s="35">
        <f>'[1]Base da ACEA'!C8</f>
        <v>77</v>
      </c>
      <c r="E16" s="36">
        <f>'[1]Base da ACEA'!D8</f>
        <v>53.246753246753244</v>
      </c>
      <c r="F16" s="34">
        <f>'[1]Base da ACEA'!B58</f>
        <v>1374</v>
      </c>
      <c r="G16" s="35">
        <f>'[1]Base da ACEA'!C58</f>
        <v>679</v>
      </c>
      <c r="H16" s="36">
        <f>'[1]Base da ACEA'!D58</f>
        <v>102.35640648011781</v>
      </c>
      <c r="R16" s="103"/>
    </row>
    <row r="17" spans="2:18" s="14" customFormat="1" ht="15" customHeight="1">
      <c r="B17" s="33" t="str">
        <f>'Market (monthly)'!A9</f>
        <v>Croatia</v>
      </c>
      <c r="C17" s="34">
        <f>'[1]Base da ACEA'!B9</f>
        <v>98</v>
      </c>
      <c r="D17" s="35">
        <f>'[1]Base da ACEA'!C9</f>
        <v>219</v>
      </c>
      <c r="E17" s="36">
        <f>'[1]Base da ACEA'!D9</f>
        <v>-55.25114155251142</v>
      </c>
      <c r="F17" s="34">
        <f>'[1]Base da ACEA'!B59</f>
        <v>1295</v>
      </c>
      <c r="G17" s="35">
        <f>'[1]Base da ACEA'!C59</f>
        <v>962</v>
      </c>
      <c r="H17" s="36">
        <f>'[1]Base da ACEA'!D59</f>
        <v>34.615384615384613</v>
      </c>
      <c r="R17" s="103"/>
    </row>
    <row r="18" spans="2:18" s="14" customFormat="1" ht="15" customHeight="1">
      <c r="B18" s="33" t="str">
        <f>'Market (monthly)'!A10</f>
        <v>Cyprus</v>
      </c>
      <c r="C18" s="34">
        <f>'[1]Base da ACEA'!B10</f>
        <v>99</v>
      </c>
      <c r="D18" s="35">
        <f>'[1]Base da ACEA'!C10</f>
        <v>39</v>
      </c>
      <c r="E18" s="36">
        <f>'[1]Base da ACEA'!D10</f>
        <v>153.84615384615387</v>
      </c>
      <c r="F18" s="34">
        <f>'[1]Base da ACEA'!B60</f>
        <v>557</v>
      </c>
      <c r="G18" s="35">
        <f>'[1]Base da ACEA'!C60</f>
        <v>257</v>
      </c>
      <c r="H18" s="36">
        <f>'[1]Base da ACEA'!D60</f>
        <v>116.73151750972764</v>
      </c>
      <c r="R18" s="103"/>
    </row>
    <row r="19" spans="2:18" s="14" customFormat="1" ht="15" customHeight="1">
      <c r="B19" s="33" t="str">
        <f>'Market (monthly)'!A11</f>
        <v>Czech Republic</v>
      </c>
      <c r="C19" s="34">
        <f>'[1]Base da ACEA'!B11</f>
        <v>582</v>
      </c>
      <c r="D19" s="35">
        <f>'[1]Base da ACEA'!C11</f>
        <v>307</v>
      </c>
      <c r="E19" s="36">
        <f>'[1]Base da ACEA'!D11</f>
        <v>89.576547231270354</v>
      </c>
      <c r="F19" s="34">
        <f>'[1]Base da ACEA'!B61</f>
        <v>4652</v>
      </c>
      <c r="G19" s="35">
        <f>'[1]Base da ACEA'!C61</f>
        <v>2904</v>
      </c>
      <c r="H19" s="36">
        <f>'[1]Base da ACEA'!D61</f>
        <v>60.192837465564743</v>
      </c>
      <c r="R19" s="103"/>
    </row>
    <row r="20" spans="2:18" s="14" customFormat="1" ht="15" customHeight="1">
      <c r="B20" s="33" t="str">
        <f>'Market (monthly)'!A12</f>
        <v>Denmark</v>
      </c>
      <c r="C20" s="34">
        <f>'[1]Base da ACEA'!B12</f>
        <v>6360</v>
      </c>
      <c r="D20" s="35">
        <f>'[1]Base da ACEA'!C12</f>
        <v>3006</v>
      </c>
      <c r="E20" s="36">
        <f>'[1]Base da ACEA'!D12</f>
        <v>111.57684630738522</v>
      </c>
      <c r="F20" s="34">
        <f>'[1]Base da ACEA'!B62</f>
        <v>40828</v>
      </c>
      <c r="G20" s="35">
        <f>'[1]Base da ACEA'!C62</f>
        <v>19535</v>
      </c>
      <c r="H20" s="36">
        <f>'[1]Base da ACEA'!D62</f>
        <v>108.9992321474277</v>
      </c>
      <c r="R20" s="103"/>
    </row>
    <row r="21" spans="2:18" s="14" customFormat="1" ht="15" customHeight="1">
      <c r="B21" s="33" t="str">
        <f>'Market (monthly)'!A13</f>
        <v>Estonia</v>
      </c>
      <c r="C21" s="34">
        <f>'[1]Base da ACEA'!B13</f>
        <v>141</v>
      </c>
      <c r="D21" s="35">
        <f>'[1]Base da ACEA'!C13</f>
        <v>64</v>
      </c>
      <c r="E21" s="36">
        <f>'[1]Base da ACEA'!D13</f>
        <v>120.3125</v>
      </c>
      <c r="F21" s="34">
        <f>'[1]Base da ACEA'!B63</f>
        <v>1028</v>
      </c>
      <c r="G21" s="35">
        <f>'[1]Base da ACEA'!C63</f>
        <v>529</v>
      </c>
      <c r="H21" s="36">
        <f>'[1]Base da ACEA'!D63</f>
        <v>94.328922495274099</v>
      </c>
      <c r="R21" s="103"/>
    </row>
    <row r="22" spans="2:18" s="14" customFormat="1" ht="15" customHeight="1">
      <c r="B22" s="37" t="str">
        <f>'Market (monthly)'!A14</f>
        <v>Finland</v>
      </c>
      <c r="C22" s="38">
        <f>'[1]Base da ACEA'!B14</f>
        <v>3002</v>
      </c>
      <c r="D22" s="39">
        <f>'[1]Base da ACEA'!C14</f>
        <v>1463</v>
      </c>
      <c r="E22" s="40">
        <f>'[1]Base da ACEA'!D14</f>
        <v>105.1948051948052</v>
      </c>
      <c r="F22" s="38">
        <f>'[1]Base da ACEA'!B64</f>
        <v>22816</v>
      </c>
      <c r="G22" s="39">
        <f>'[1]Base da ACEA'!C64</f>
        <v>9865</v>
      </c>
      <c r="H22" s="40">
        <f>'[1]Base da ACEA'!D64</f>
        <v>131.28231120121643</v>
      </c>
      <c r="R22" s="103"/>
    </row>
    <row r="23" spans="2:18" s="14" customFormat="1" ht="15" customHeight="1">
      <c r="B23" s="33" t="str">
        <f>'Market (monthly)'!A15</f>
        <v>France</v>
      </c>
      <c r="C23" s="34">
        <f>'[1]Base da ACEA'!B15</f>
        <v>30173</v>
      </c>
      <c r="D23" s="35">
        <f>'[1]Base da ACEA'!C15</f>
        <v>22481</v>
      </c>
      <c r="E23" s="36">
        <f>'[1]Base da ACEA'!D15</f>
        <v>34.215559806058451</v>
      </c>
      <c r="F23" s="34">
        <f>'[1]Base da ACEA'!B65</f>
        <v>204616</v>
      </c>
      <c r="G23" s="35">
        <f>'[1]Base da ACEA'!C65</f>
        <v>140850</v>
      </c>
      <c r="H23" s="36">
        <f>'[1]Base da ACEA'!D65</f>
        <v>45.272275470358537</v>
      </c>
      <c r="R23" s="103"/>
    </row>
    <row r="24" spans="2:18" s="14" customFormat="1" ht="15" customHeight="1">
      <c r="B24" s="33" t="str">
        <f>'Market (monthly)'!A16</f>
        <v>Germany</v>
      </c>
      <c r="C24" s="34">
        <f>'[1]Base da ACEA'!B16</f>
        <v>31714</v>
      </c>
      <c r="D24" s="35">
        <f>'[1]Base da ACEA'!C16</f>
        <v>44389</v>
      </c>
      <c r="E24" s="36">
        <f>'[1]Base da ACEA'!D16</f>
        <v>-28.554371578544234</v>
      </c>
      <c r="F24" s="34">
        <f>'[1]Base da ACEA'!B66</f>
        <v>387289</v>
      </c>
      <c r="G24" s="35">
        <f>'[1]Base da ACEA'!C66</f>
        <v>272473</v>
      </c>
      <c r="H24" s="36">
        <f>'[1]Base da ACEA'!D66</f>
        <v>42.138487116154629</v>
      </c>
      <c r="R24" s="103"/>
    </row>
    <row r="25" spans="2:18" s="14" customFormat="1" ht="15" customHeight="1">
      <c r="B25" s="33" t="str">
        <f>'Market (monthly)'!A17</f>
        <v>Greece</v>
      </c>
      <c r="C25" s="34">
        <f>'[1]Base da ACEA'!B17</f>
        <v>755</v>
      </c>
      <c r="D25" s="35">
        <f>'[1]Base da ACEA'!C17</f>
        <v>282</v>
      </c>
      <c r="E25" s="36">
        <f>'[1]Base da ACEA'!D17</f>
        <v>167.73049645390071</v>
      </c>
      <c r="F25" s="34">
        <f>'[1]Base da ACEA'!B67</f>
        <v>4943</v>
      </c>
      <c r="G25" s="35">
        <f>'[1]Base da ACEA'!C67</f>
        <v>1993</v>
      </c>
      <c r="H25" s="36">
        <f>'[1]Base da ACEA'!D67</f>
        <v>148.01806322127447</v>
      </c>
      <c r="R25" s="103"/>
    </row>
    <row r="26" spans="2:18" s="14" customFormat="1" ht="15" customHeight="1">
      <c r="B26" s="33" t="str">
        <f>'Market (monthly)'!A18</f>
        <v>Hungary</v>
      </c>
      <c r="C26" s="34">
        <f>'[1]Base da ACEA'!B18</f>
        <v>448</v>
      </c>
      <c r="D26" s="35">
        <f>'[1]Base da ACEA'!C18</f>
        <v>408</v>
      </c>
      <c r="E26" s="36">
        <f>'[1]Base da ACEA'!D18</f>
        <v>9.8039215686274517</v>
      </c>
      <c r="F26" s="34">
        <f>'[1]Base da ACEA'!B68</f>
        <v>4199</v>
      </c>
      <c r="G26" s="35">
        <f>'[1]Base da ACEA'!C68</f>
        <v>3436</v>
      </c>
      <c r="H26" s="36">
        <f>'[1]Base da ACEA'!D68</f>
        <v>22.206053550640277</v>
      </c>
      <c r="R26" s="103"/>
    </row>
    <row r="27" spans="2:18" s="14" customFormat="1" ht="15" customHeight="1">
      <c r="B27" s="33" t="str">
        <f>'Market (monthly)'!A19</f>
        <v>Ireland</v>
      </c>
      <c r="C27" s="34">
        <f>'[1]Base da ACEA'!B19</f>
        <v>1490</v>
      </c>
      <c r="D27" s="35">
        <f>'[1]Base da ACEA'!C19</f>
        <v>1851</v>
      </c>
      <c r="E27" s="36">
        <f>'[1]Base da ACEA'!D19</f>
        <v>-19.502971366828742</v>
      </c>
      <c r="F27" s="34">
        <f>'[1]Base da ACEA'!B69</f>
        <v>21704</v>
      </c>
      <c r="G27" s="35">
        <f>'[1]Base da ACEA'!C69</f>
        <v>14510</v>
      </c>
      <c r="H27" s="36">
        <f>'[1]Base da ACEA'!D69</f>
        <v>49.57960027567195</v>
      </c>
      <c r="R27" s="103"/>
    </row>
    <row r="28" spans="2:18" s="14" customFormat="1" ht="15" customHeight="1">
      <c r="B28" s="33" t="str">
        <f>'Market (monthly)'!A20</f>
        <v>Italy</v>
      </c>
      <c r="C28" s="34">
        <f>'[1]Base da ACEA'!B20</f>
        <v>4944</v>
      </c>
      <c r="D28" s="35">
        <f>'[1]Base da ACEA'!C20</f>
        <v>5060</v>
      </c>
      <c r="E28" s="36">
        <f>'[1]Base da ACEA'!D20</f>
        <v>-2.2924901185770752</v>
      </c>
      <c r="F28" s="34">
        <f>'[1]Base da ACEA'!B70</f>
        <v>45758</v>
      </c>
      <c r="G28" s="35">
        <f>'[1]Base da ACEA'!C70</f>
        <v>35869</v>
      </c>
      <c r="H28" s="36">
        <f>'[1]Base da ACEA'!D70</f>
        <v>27.569767766037522</v>
      </c>
      <c r="R28" s="103"/>
    </row>
    <row r="29" spans="2:18" s="14" customFormat="1" ht="15" customHeight="1">
      <c r="B29" s="33" t="str">
        <f>'Market (monthly)'!A21</f>
        <v>Latvia</v>
      </c>
      <c r="C29" s="34">
        <f>'[1]Base da ACEA'!B21</f>
        <v>163</v>
      </c>
      <c r="D29" s="35">
        <f>'[1]Base da ACEA'!C21</f>
        <v>99</v>
      </c>
      <c r="E29" s="36">
        <f>'[1]Base da ACEA'!D21</f>
        <v>64.646464646464651</v>
      </c>
      <c r="F29" s="34">
        <f>'[1]Base da ACEA'!B71</f>
        <v>1306</v>
      </c>
      <c r="G29" s="35">
        <f>'[1]Base da ACEA'!C71</f>
        <v>700</v>
      </c>
      <c r="H29" s="36">
        <f>'[1]Base da ACEA'!D71</f>
        <v>86.571428571428584</v>
      </c>
      <c r="R29" s="103"/>
    </row>
    <row r="30" spans="2:18" s="14" customFormat="1" ht="15" customHeight="1">
      <c r="B30" s="33" t="str">
        <f>'Market (monthly)'!A22</f>
        <v>Lithuania</v>
      </c>
      <c r="C30" s="34">
        <f>'[1]Base da ACEA'!B22</f>
        <v>176</v>
      </c>
      <c r="D30" s="35">
        <f>'[1]Base da ACEA'!C22</f>
        <v>122</v>
      </c>
      <c r="E30" s="36">
        <f>'[1]Base da ACEA'!D22</f>
        <v>44.26229508196721</v>
      </c>
      <c r="F30" s="34">
        <f>'[1]Base da ACEA'!B72</f>
        <v>1491</v>
      </c>
      <c r="G30" s="35">
        <f>'[1]Base da ACEA'!C72</f>
        <v>970</v>
      </c>
      <c r="H30" s="36">
        <f>'[1]Base da ACEA'!D72</f>
        <v>53.711340206185568</v>
      </c>
      <c r="R30" s="103"/>
    </row>
    <row r="31" spans="2:18" s="14" customFormat="1" ht="15" customHeight="1">
      <c r="B31" s="33" t="str">
        <f>'Market (monthly)'!A23</f>
        <v>Luxembourg</v>
      </c>
      <c r="C31" s="34">
        <f>'[1]Base da ACEA'!B23</f>
        <v>1009</v>
      </c>
      <c r="D31" s="35">
        <f>'[1]Base da ACEA'!C23</f>
        <v>597</v>
      </c>
      <c r="E31" s="36">
        <f>'[1]Base da ACEA'!D23</f>
        <v>69.011725293132329</v>
      </c>
      <c r="F31" s="34">
        <f>'[1]Base da ACEA'!B73</f>
        <v>8123</v>
      </c>
      <c r="G31" s="35">
        <f>'[1]Base da ACEA'!C73</f>
        <v>4591</v>
      </c>
      <c r="H31" s="36">
        <f>'[1]Base da ACEA'!D73</f>
        <v>76.933130037028974</v>
      </c>
      <c r="R31" s="103"/>
    </row>
    <row r="32" spans="2:18" s="14" customFormat="1" ht="15" customHeight="1">
      <c r="B32" s="33" t="str">
        <f>'Market (monthly)'!A24</f>
        <v>Malta</v>
      </c>
      <c r="C32" s="34">
        <f>'[1]Base da ACEA'!B24</f>
        <v>98</v>
      </c>
      <c r="D32" s="35">
        <f>'[1]Base da ACEA'!C24</f>
        <v>48</v>
      </c>
      <c r="E32" s="36">
        <f>'[1]Base da ACEA'!D24</f>
        <v>104.16666666666667</v>
      </c>
      <c r="F32" s="34">
        <f>'[1]Base da ACEA'!B74</f>
        <v>927</v>
      </c>
      <c r="G32" s="35">
        <f>'[1]Base da ACEA'!C74</f>
        <v>741</v>
      </c>
      <c r="H32" s="36">
        <f>'[1]Base da ACEA'!D74</f>
        <v>25.101214574898783</v>
      </c>
      <c r="R32" s="103"/>
    </row>
    <row r="33" spans="2:19" s="14" customFormat="1" ht="15" customHeight="1">
      <c r="B33" s="33" t="str">
        <f>'Market (monthly)'!A25</f>
        <v>Netherlands</v>
      </c>
      <c r="C33" s="34">
        <f>'[1]Base da ACEA'!B25</f>
        <v>10358</v>
      </c>
      <c r="D33" s="41">
        <f>'[1]Base da ACEA'!C25</f>
        <v>6063</v>
      </c>
      <c r="E33" s="36">
        <f>'[1]Base da ACEA'!D25</f>
        <v>70.839518390235853</v>
      </c>
      <c r="F33" s="34">
        <f>'[1]Base da ACEA'!B75</f>
        <v>85486</v>
      </c>
      <c r="G33" s="41">
        <f>'[1]Base da ACEA'!C75</f>
        <v>46307</v>
      </c>
      <c r="H33" s="36">
        <f>'[1]Base da ACEA'!D75</f>
        <v>84.607078843371411</v>
      </c>
      <c r="R33" s="103"/>
    </row>
    <row r="34" spans="2:19" s="14" customFormat="1" ht="15" customHeight="1">
      <c r="B34" s="33" t="str">
        <f>'Market (monthly)'!A26</f>
        <v>Poland</v>
      </c>
      <c r="C34" s="34">
        <f>'[1]Base da ACEA'!B26</f>
        <v>1275</v>
      </c>
      <c r="D34" s="35">
        <f>'[1]Base da ACEA'!C26</f>
        <v>1414</v>
      </c>
      <c r="E34" s="36">
        <f>'[1]Base da ACEA'!D26</f>
        <v>-9.8302687411598288</v>
      </c>
      <c r="F34" s="34">
        <f>'[1]Base da ACEA'!B76</f>
        <v>12160</v>
      </c>
      <c r="G34" s="35">
        <f>'[1]Base da ACEA'!C76</f>
        <v>7912</v>
      </c>
      <c r="H34" s="36">
        <f>'[1]Base da ACEA'!D76</f>
        <v>53.690596562184027</v>
      </c>
      <c r="R34" s="103"/>
    </row>
    <row r="35" spans="2:19" s="14" customFormat="1" ht="15" customHeight="1">
      <c r="B35" s="33" t="str">
        <f>'Market (monthly)'!A27</f>
        <v>Portugal</v>
      </c>
      <c r="C35" s="34">
        <f>'[1]Base da ACEA'!B27</f>
        <v>2816</v>
      </c>
      <c r="D35" s="41">
        <f>'[1]Base da ACEA'!C27</f>
        <v>2150</v>
      </c>
      <c r="E35" s="36">
        <f>'[1]Base da ACEA'!D27</f>
        <v>30.976744186046513</v>
      </c>
      <c r="F35" s="34">
        <f>'[1]Base da ACEA'!B77</f>
        <v>25655</v>
      </c>
      <c r="G35" s="41">
        <f>'[1]Base da ACEA'!C77</f>
        <v>12336</v>
      </c>
      <c r="H35" s="36">
        <f>'[1]Base da ACEA'!D77</f>
        <v>107.96854734111542</v>
      </c>
      <c r="R35" s="103"/>
    </row>
    <row r="36" spans="2:19" s="14" customFormat="1" ht="15" customHeight="1">
      <c r="B36" s="33" t="str">
        <f>'Market (monthly)'!A28</f>
        <v>Romania</v>
      </c>
      <c r="C36" s="34">
        <f>'[1]Base da ACEA'!B28</f>
        <v>1147</v>
      </c>
      <c r="D36" s="35">
        <f>'[1]Base da ACEA'!C28</f>
        <v>1282</v>
      </c>
      <c r="E36" s="36">
        <f>'[1]Base da ACEA'!D28</f>
        <v>-10.530421216848673</v>
      </c>
      <c r="F36" s="34">
        <f>'[1]Base da ACEA'!B78</f>
        <v>11759</v>
      </c>
      <c r="G36" s="35">
        <f>'[1]Base da ACEA'!C78</f>
        <v>7719</v>
      </c>
      <c r="H36" s="36">
        <f>'[1]Base da ACEA'!D78</f>
        <v>52.338385801269595</v>
      </c>
      <c r="R36" s="103"/>
    </row>
    <row r="37" spans="2:19" s="14" customFormat="1" ht="15" customHeight="1">
      <c r="B37" s="33" t="str">
        <f>'Market (monthly)'!A29</f>
        <v>Slovakia</v>
      </c>
      <c r="C37" s="34">
        <f>'[1]Base da ACEA'!B29</f>
        <v>207</v>
      </c>
      <c r="D37" s="35">
        <f>'[1]Base da ACEA'!C29</f>
        <v>95</v>
      </c>
      <c r="E37" s="36">
        <f>'[1]Base da ACEA'!D29</f>
        <v>117.89473684210525</v>
      </c>
      <c r="F37" s="34">
        <f>'[1]Base da ACEA'!B79</f>
        <v>1645</v>
      </c>
      <c r="G37" s="35">
        <f>'[1]Base da ACEA'!C79</f>
        <v>991</v>
      </c>
      <c r="H37" s="36">
        <f>'[1]Base da ACEA'!D79</f>
        <v>65.993945509586268</v>
      </c>
      <c r="R37" s="103"/>
    </row>
    <row r="38" spans="2:19" s="14" customFormat="1" ht="15" customHeight="1">
      <c r="B38" s="42" t="str">
        <f>'Market (monthly)'!A30</f>
        <v>Slovenia</v>
      </c>
      <c r="C38" s="34">
        <f>'[1]Base da ACEA'!B30</f>
        <v>350</v>
      </c>
      <c r="D38" s="41">
        <f>'[1]Base da ACEA'!C30</f>
        <v>293</v>
      </c>
      <c r="E38" s="36">
        <f>'[1]Base da ACEA'!D30</f>
        <v>19.453924914675767</v>
      </c>
      <c r="F38" s="34">
        <f>'[1]Base da ACEA'!B80</f>
        <v>3175</v>
      </c>
      <c r="G38" s="35">
        <f>'[1]Base da ACEA'!C80</f>
        <v>1651</v>
      </c>
      <c r="H38" s="36">
        <f>'[1]Base da ACEA'!D80</f>
        <v>92.307692307692307</v>
      </c>
      <c r="R38" s="103"/>
    </row>
    <row r="39" spans="2:19" s="14" customFormat="1" ht="15" customHeight="1">
      <c r="B39" s="43" t="str">
        <f>'Market (monthly)'!A31</f>
        <v>Spain</v>
      </c>
      <c r="C39" s="41">
        <f>'[1]Base da ACEA'!B31</f>
        <v>3724</v>
      </c>
      <c r="D39" s="35">
        <f>'[1]Base da ACEA'!C31</f>
        <v>3287</v>
      </c>
      <c r="E39" s="36">
        <f>'[1]Base da ACEA'!D31</f>
        <v>13.294797687861271</v>
      </c>
      <c r="F39" s="41">
        <f>'[1]Base da ACEA'!B81</f>
        <v>34606</v>
      </c>
      <c r="G39" s="35">
        <f>'[1]Base da ACEA'!C81</f>
        <v>21103</v>
      </c>
      <c r="H39" s="36">
        <f>'[1]Base da ACEA'!D81</f>
        <v>63.986163104771833</v>
      </c>
      <c r="R39" s="103"/>
    </row>
    <row r="40" spans="2:19" s="14" customFormat="1" ht="15" customHeight="1">
      <c r="B40" s="43" t="str">
        <f>'Market (monthly)'!A32</f>
        <v>Sweden</v>
      </c>
      <c r="C40" s="41">
        <f>'[1]Base da ACEA'!B32</f>
        <v>12500</v>
      </c>
      <c r="D40" s="35">
        <f>'[1]Base da ACEA'!C32</f>
        <v>7777</v>
      </c>
      <c r="E40" s="36">
        <f>'[1]Base da ACEA'!D32</f>
        <v>60.730358750160732</v>
      </c>
      <c r="F40" s="41">
        <f>'[1]Base da ACEA'!B82</f>
        <v>81210</v>
      </c>
      <c r="G40" s="35">
        <f>'[1]Base da ACEA'!C82</f>
        <v>58020</v>
      </c>
      <c r="H40" s="36">
        <f>'[1]Base da ACEA'!D82</f>
        <v>39.968976215098238</v>
      </c>
      <c r="R40" s="103"/>
    </row>
    <row r="41" spans="2:19" s="14" customFormat="1" ht="15" customHeight="1">
      <c r="B41" s="44" t="str">
        <f>'Market (monthly)'!A33</f>
        <v>EUROPEAN UNION</v>
      </c>
      <c r="C41" s="45">
        <f>'[1]Base da ACEA'!B33</f>
        <v>127149</v>
      </c>
      <c r="D41" s="46">
        <f>'[1]Base da ACEA'!C33</f>
        <v>111224</v>
      </c>
      <c r="E41" s="47">
        <f>'[1]Base da ACEA'!D33</f>
        <v>14.317952959792851</v>
      </c>
      <c r="F41" s="45">
        <f>'[1]Base da ACEA'!B83</f>
        <v>1112192</v>
      </c>
      <c r="G41" s="46">
        <f>'[1]Base da ACEA'!C83</f>
        <v>716843</v>
      </c>
      <c r="H41" s="47">
        <f>'[1]Base da ACEA'!D83</f>
        <v>55.151406932898837</v>
      </c>
      <c r="R41" s="103"/>
    </row>
    <row r="42" spans="2:19" s="15" customFormat="1" ht="15" customHeight="1">
      <c r="B42" s="52" t="str">
        <f>'Market (monthly)'!A34</f>
        <v>Iceland</v>
      </c>
      <c r="C42" s="53">
        <f>'[1]Base da ACEA'!B34</f>
        <v>753</v>
      </c>
      <c r="D42" s="39">
        <f>'[1]Base da ACEA'!C34</f>
        <v>636</v>
      </c>
      <c r="E42" s="40">
        <f>'[1]Base da ACEA'!D34</f>
        <v>18.39622641509434</v>
      </c>
      <c r="F42" s="53">
        <f>'[1]Base da ACEA'!B84</f>
        <v>5817</v>
      </c>
      <c r="G42" s="39">
        <f>'[1]Base da ACEA'!C84</f>
        <v>3632</v>
      </c>
      <c r="H42" s="40">
        <f>'[1]Base da ACEA'!D84</f>
        <v>60.159691629955944</v>
      </c>
      <c r="R42" s="103"/>
      <c r="S42" s="14"/>
    </row>
    <row r="43" spans="2:19" s="14" customFormat="1" ht="15" customHeight="1">
      <c r="B43" s="52" t="str">
        <f>'Market (monthly)'!A35</f>
        <v>Norway</v>
      </c>
      <c r="C43" s="53">
        <f>'[1]Base da ACEA'!B35</f>
        <v>9000</v>
      </c>
      <c r="D43" s="39">
        <f>'[1]Base da ACEA'!C35</f>
        <v>11382</v>
      </c>
      <c r="E43" s="40">
        <f>'[1]Base da ACEA'!D35</f>
        <v>-20.927780706378492</v>
      </c>
      <c r="F43" s="53">
        <f>'[1]Base da ACEA'!B85</f>
        <v>79672</v>
      </c>
      <c r="G43" s="39">
        <f>'[1]Base da ACEA'!C85</f>
        <v>79906</v>
      </c>
      <c r="H43" s="40">
        <f>'[1]Base da ACEA'!D85</f>
        <v>-0.29284409180787424</v>
      </c>
      <c r="R43" s="103"/>
    </row>
    <row r="44" spans="2:19" s="14" customFormat="1" ht="15" customHeight="1">
      <c r="B44" s="37" t="str">
        <f>'Market (monthly)'!A36</f>
        <v>Switzerland</v>
      </c>
      <c r="C44" s="38">
        <f>'[1]Base da ACEA'!B36</f>
        <v>5133</v>
      </c>
      <c r="D44" s="39">
        <f>'[1]Base da ACEA'!C36</f>
        <v>4212</v>
      </c>
      <c r="E44" s="40">
        <f>'[1]Base da ACEA'!D36</f>
        <v>21.866096866096864</v>
      </c>
      <c r="F44" s="53">
        <f>'[1]Base da ACEA'!B86</f>
        <v>36235</v>
      </c>
      <c r="G44" s="39">
        <f>'[1]Base da ACEA'!C86</f>
        <v>26514</v>
      </c>
      <c r="H44" s="40">
        <f>'[1]Base da ACEA'!D86</f>
        <v>36.663649392773628</v>
      </c>
      <c r="R44" s="103"/>
    </row>
    <row r="45" spans="2:19" s="14" customFormat="1" ht="15" customHeight="1">
      <c r="B45" s="44" t="str">
        <f>'Market (monthly)'!A37</f>
        <v>EFTA</v>
      </c>
      <c r="C45" s="54">
        <f>'[1]Base da ACEA'!B37</f>
        <v>14886</v>
      </c>
      <c r="D45" s="55">
        <f>'[1]Base da ACEA'!C37</f>
        <v>16230</v>
      </c>
      <c r="E45" s="47">
        <f>'[1]Base da ACEA'!D37</f>
        <v>-8.2809611829944547</v>
      </c>
      <c r="F45" s="54">
        <f>'[1]Base da ACEA'!B87</f>
        <v>121724</v>
      </c>
      <c r="G45" s="55">
        <f>'[1]Base da ACEA'!C87</f>
        <v>110052</v>
      </c>
      <c r="H45" s="47">
        <f>'[1]Base da ACEA'!D87</f>
        <v>10.605895394904227</v>
      </c>
      <c r="R45" s="103"/>
    </row>
    <row r="46" spans="2:19" s="14" customFormat="1" ht="15" customHeight="1">
      <c r="B46" s="56" t="str">
        <f>'Market (monthly)'!A38</f>
        <v>United Kingdom</v>
      </c>
      <c r="C46" s="53">
        <f>'[1]Base da ACEA'!B38</f>
        <v>45323</v>
      </c>
      <c r="D46" s="39">
        <f>'[1]Base da ACEA'!C38</f>
        <v>38116</v>
      </c>
      <c r="E46" s="57">
        <f>'[1]Base da ACEA'!D38</f>
        <v>18.908070101794522</v>
      </c>
      <c r="F46" s="53">
        <f>'[1]Base da ACEA'!B88</f>
        <v>238541</v>
      </c>
      <c r="G46" s="39">
        <f>'[1]Base da ACEA'!C88</f>
        <v>175614</v>
      </c>
      <c r="H46" s="57">
        <f>'[1]Base da ACEA'!D88</f>
        <v>35.83256460191101</v>
      </c>
      <c r="R46" s="103"/>
    </row>
    <row r="47" spans="2:19" s="14" customFormat="1" ht="15" customHeight="1">
      <c r="B47" s="44" t="str">
        <f>'Market (monthly)'!A39</f>
        <v>EU + EFTA + UK</v>
      </c>
      <c r="C47" s="45">
        <f>'[1]Base da ACEA'!B39</f>
        <v>187358</v>
      </c>
      <c r="D47" s="46">
        <f>'[1]Base da ACEA'!C39</f>
        <v>165570</v>
      </c>
      <c r="E47" s="58">
        <f>'[1]Base da ACEA'!D39</f>
        <v>13.159388778160293</v>
      </c>
      <c r="F47" s="59">
        <f>'[1]Base da ACEA'!B89</f>
        <v>1472457</v>
      </c>
      <c r="G47" s="46">
        <f>'[1]Base da ACEA'!C89</f>
        <v>1002509</v>
      </c>
      <c r="H47" s="58">
        <f>'[1]Base da ACEA'!D89</f>
        <v>46.877185142477522</v>
      </c>
      <c r="R47" s="103"/>
    </row>
    <row r="48" spans="2:19" s="14" customFormat="1" ht="15" customHeight="1">
      <c r="B48" s="48" t="s">
        <v>4</v>
      </c>
      <c r="C48" s="49">
        <f>C14+C15+C20+C22+C23+C24+C25+C27+C28+C31+C33+C35+C39+C40</f>
        <v>122247</v>
      </c>
      <c r="D48" s="50">
        <f t="shared" ref="D48:G48" si="0">D14+D15+D20+D22+D23+D24+D25+D27+D28+D31+D33+D35+D39+D40</f>
        <v>106757</v>
      </c>
      <c r="E48" s="51">
        <f>(C48/D48-1)*100</f>
        <v>14.509587193345631</v>
      </c>
      <c r="F48" s="49">
        <f>F14+F15+F20+F22+F23+F24+F25+F27+F28+F31+F33+F35+F39+F40</f>
        <v>1066624</v>
      </c>
      <c r="G48" s="50">
        <f t="shared" si="0"/>
        <v>687392</v>
      </c>
      <c r="H48" s="51">
        <f>(F48/G48-1)*100</f>
        <v>55.169684837763612</v>
      </c>
      <c r="R48" s="103"/>
    </row>
    <row r="49" spans="2:19" s="15" customFormat="1" ht="15" customHeight="1">
      <c r="B49" s="48" t="s">
        <v>64</v>
      </c>
      <c r="C49" s="49">
        <f>+C16+C17+C18+C19+C21+C26+C29+C30+C32+C34+C36+C37+C38</f>
        <v>4902</v>
      </c>
      <c r="D49" s="50">
        <f t="shared" ref="D49:G49" si="1">+D16+D17+D18+D19+D21+D26+D29+D30+D32+D34+D36+D37+D38</f>
        <v>4467</v>
      </c>
      <c r="E49" s="101">
        <f t="shared" ref="E49:E50" si="2">(C49/D49-1)*100</f>
        <v>9.7380792478173319</v>
      </c>
      <c r="F49" s="49">
        <f t="shared" si="1"/>
        <v>45568</v>
      </c>
      <c r="G49" s="50">
        <f t="shared" si="1"/>
        <v>29451</v>
      </c>
      <c r="H49" s="51">
        <f t="shared" ref="H49:H50" si="3">(F49/G49-1)*100</f>
        <v>54.724797120641064</v>
      </c>
      <c r="R49" s="103"/>
      <c r="S49" s="14"/>
    </row>
    <row r="50" spans="2:19" s="14" customFormat="1" ht="15" customHeight="1" thickBot="1">
      <c r="B50" s="60" t="s">
        <v>32</v>
      </c>
      <c r="C50" s="61">
        <f>C45+C46+C48</f>
        <v>182456</v>
      </c>
      <c r="D50" s="62">
        <f t="shared" ref="D50:G50" si="4">D45+D46+D48</f>
        <v>161103</v>
      </c>
      <c r="E50" s="102">
        <f t="shared" si="2"/>
        <v>13.254253490003286</v>
      </c>
      <c r="F50" s="61">
        <f t="shared" si="4"/>
        <v>1426889</v>
      </c>
      <c r="G50" s="62">
        <f t="shared" si="4"/>
        <v>973058</v>
      </c>
      <c r="H50" s="63">
        <f t="shared" si="3"/>
        <v>46.639665878087435</v>
      </c>
      <c r="M50" s="103"/>
      <c r="N50" s="103"/>
      <c r="O50" s="103"/>
      <c r="P50" s="103"/>
      <c r="Q50" s="103"/>
      <c r="R50" s="103"/>
    </row>
    <row r="51" spans="2:19" s="16" customFormat="1" ht="15" customHeight="1">
      <c r="O51" s="103"/>
      <c r="R51" s="103"/>
      <c r="S51" s="14"/>
    </row>
    <row r="52" spans="2:19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36</v>
      </c>
      <c r="R52" s="103"/>
      <c r="S52" s="14"/>
    </row>
    <row r="53" spans="2:19" s="21" customFormat="1" ht="15" customHeight="1">
      <c r="B53" s="18"/>
      <c r="C53" s="18"/>
      <c r="D53" s="18"/>
      <c r="F53" s="22"/>
      <c r="G53" s="23"/>
      <c r="H53" s="67" t="s">
        <v>37</v>
      </c>
    </row>
    <row r="54" spans="2:19" s="21" customFormat="1" ht="15" customHeight="1">
      <c r="B54" s="18"/>
      <c r="C54" s="18"/>
      <c r="D54" s="18"/>
      <c r="F54" s="23"/>
      <c r="H54" s="23"/>
    </row>
    <row r="55" spans="2:19" s="21" customFormat="1" ht="15" customHeight="1">
      <c r="B55" s="24"/>
      <c r="C55" s="18"/>
      <c r="D55" s="18"/>
      <c r="E55" s="18"/>
      <c r="F55" s="25"/>
      <c r="G55" s="23"/>
      <c r="H55" s="23"/>
    </row>
    <row r="56" spans="2:19" s="21" customFormat="1" ht="15" customHeight="1">
      <c r="G56" s="26"/>
      <c r="H56" s="26"/>
    </row>
    <row r="57" spans="2:19" s="21" customFormat="1" ht="15" customHeight="1"/>
    <row r="58" spans="2:19" s="21" customFormat="1" ht="15" customHeight="1"/>
    <row r="59" spans="2:19" s="21" customFormat="1" ht="15" customHeight="1"/>
    <row r="60" spans="2:19" s="21" customFormat="1" ht="15" customHeight="1"/>
    <row r="61" spans="2:19" s="21" customFormat="1" ht="15" customHeight="1">
      <c r="B61" s="27"/>
      <c r="C61" s="27"/>
      <c r="D61" s="27"/>
      <c r="E61" s="27"/>
      <c r="F61" s="27"/>
      <c r="G61" s="27"/>
      <c r="H61" s="27"/>
    </row>
    <row r="62" spans="2:19" s="14" customFormat="1" ht="15" customHeight="1">
      <c r="B62" s="27"/>
      <c r="C62" s="27"/>
      <c r="D62" s="27"/>
      <c r="E62" s="27"/>
      <c r="F62" s="27"/>
      <c r="G62" s="27"/>
      <c r="H62" s="27"/>
    </row>
    <row r="63" spans="2:19" s="14" customFormat="1" ht="15" customHeight="1">
      <c r="B63" s="27"/>
      <c r="C63" s="27"/>
      <c r="D63" s="27"/>
      <c r="E63" s="27"/>
      <c r="F63" s="27"/>
      <c r="G63" s="27"/>
      <c r="H63" s="27"/>
    </row>
    <row r="64" spans="2:19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="14" customFormat="1" ht="15" customHeight="1"/>
    <row r="98" s="14" customFormat="1" ht="15" customHeight="1"/>
    <row r="99" s="14" customFormat="1" ht="15" customHeight="1"/>
    <row r="100" s="14" customFormat="1" ht="15" customHeight="1"/>
    <row r="101" s="14" customFormat="1" ht="15" customHeight="1"/>
    <row r="102" s="14" customFormat="1" ht="15" customHeight="1"/>
    <row r="103" s="14" customFormat="1" ht="15" customHeight="1"/>
    <row r="104" s="14" customFormat="1" ht="15" customHeight="1"/>
    <row r="105" s="21" customFormat="1" ht="15" customHeight="1"/>
    <row r="106" s="21" customFormat="1" ht="15" customHeight="1"/>
    <row r="107" s="21" customFormat="1" ht="15" customHeight="1"/>
    <row r="108" s="21" customFormat="1" ht="15" customHeight="1"/>
  </sheetData>
  <mergeCells count="3">
    <mergeCell ref="C10:H10"/>
    <mergeCell ref="C12:D12"/>
    <mergeCell ref="F12:G12"/>
  </mergeCells>
  <conditionalFormatting sqref="H52:H53">
    <cfRule type="containsErrors" dxfId="5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679C-7AE1-48CE-BD08-2904DF935A3B}">
  <sheetPr>
    <pageSetUpPr fitToPage="1"/>
  </sheetPr>
  <dimension ref="B2:H108"/>
  <sheetViews>
    <sheetView showGridLines="0" showWhiteSpace="0" zoomScaleNormal="100" workbookViewId="0"/>
  </sheetViews>
  <sheetFormatPr defaultColWidth="8.109375" defaultRowHeight="15" customHeight="1"/>
  <cols>
    <col min="1" max="1" width="5.5546875" style="10" customWidth="1"/>
    <col min="2" max="2" width="25.6640625" style="10" customWidth="1"/>
    <col min="3" max="4" width="15.6640625" style="10" customWidth="1"/>
    <col min="5" max="5" width="10.6640625" style="10" customWidth="1"/>
    <col min="6" max="7" width="15.6640625" style="10" customWidth="1"/>
    <col min="8" max="8" width="10.6640625" style="10" customWidth="1"/>
    <col min="9" max="12" width="6.6640625" style="10" customWidth="1"/>
    <col min="13" max="16384" width="8.10937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106" t="s">
        <v>45</v>
      </c>
      <c r="D10" s="106"/>
      <c r="E10" s="106"/>
      <c r="F10" s="106"/>
      <c r="G10" s="106"/>
      <c r="H10" s="106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107" t="s">
        <v>67</v>
      </c>
      <c r="D12" s="108"/>
      <c r="E12" s="64" t="s">
        <v>0</v>
      </c>
      <c r="F12" s="107" t="s">
        <v>68</v>
      </c>
      <c r="G12" s="108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'[1]Base da ACEA'!E6</f>
        <v>1531</v>
      </c>
      <c r="D14" s="31">
        <f>'[1]Base da ACEA'!F6</f>
        <v>1214</v>
      </c>
      <c r="E14" s="32">
        <f>'[1]Base da ACEA'!G6</f>
        <v>26.112026359143325</v>
      </c>
      <c r="F14" s="30">
        <f>'[1]Base da ACEA'!E56</f>
        <v>13085</v>
      </c>
      <c r="G14" s="31">
        <f>'[1]Base da ACEA'!F56</f>
        <v>9439</v>
      </c>
      <c r="H14" s="32">
        <f>'[1]Base da ACEA'!G56</f>
        <v>38.626973196313166</v>
      </c>
    </row>
    <row r="15" spans="2:8" s="14" customFormat="1" ht="15" customHeight="1">
      <c r="B15" s="33" t="str">
        <f>'Market (monthly)'!A7</f>
        <v>Belgium</v>
      </c>
      <c r="C15" s="34">
        <f>'[1]Base da ACEA'!E7</f>
        <v>8652</v>
      </c>
      <c r="D15" s="35">
        <f>'[1]Base da ACEA'!F7</f>
        <v>5048</v>
      </c>
      <c r="E15" s="36">
        <f>'[1]Base da ACEA'!G7</f>
        <v>71.394611727416802</v>
      </c>
      <c r="F15" s="34">
        <f>'[1]Base da ACEA'!E57</f>
        <v>76661</v>
      </c>
      <c r="G15" s="35">
        <f>'[1]Base da ACEA'!F57</f>
        <v>43110</v>
      </c>
      <c r="H15" s="36">
        <f>'[1]Base da ACEA'!G57</f>
        <v>77.82649037346323</v>
      </c>
    </row>
    <row r="16" spans="2:8" s="14" customFormat="1" ht="15" customHeight="1">
      <c r="B16" s="33" t="str">
        <f>'Market (monthly)'!A8</f>
        <v>Bulgaria</v>
      </c>
      <c r="C16" s="34">
        <f>'[1]Base da ACEA'!E8</f>
        <v>16</v>
      </c>
      <c r="D16" s="35">
        <f>'[1]Base da ACEA'!F8</f>
        <v>14</v>
      </c>
      <c r="E16" s="36">
        <f>'[1]Base da ACEA'!G8</f>
        <v>14.285714285714285</v>
      </c>
      <c r="F16" s="34">
        <f>'[1]Base da ACEA'!E58</f>
        <v>220</v>
      </c>
      <c r="G16" s="35">
        <f>'[1]Base da ACEA'!F58</f>
        <v>101</v>
      </c>
      <c r="H16" s="36">
        <f>'[1]Base da ACEA'!G58</f>
        <v>117.82178217821782</v>
      </c>
    </row>
    <row r="17" spans="2:8" s="14" customFormat="1" ht="15" customHeight="1">
      <c r="B17" s="33" t="str">
        <f>'Market (monthly)'!A9</f>
        <v>Croatia</v>
      </c>
      <c r="C17" s="34">
        <f>'[1]Base da ACEA'!E9</f>
        <v>112</v>
      </c>
      <c r="D17" s="35">
        <f>'[1]Base da ACEA'!F9</f>
        <v>78</v>
      </c>
      <c r="E17" s="36">
        <f>'[1]Base da ACEA'!G9</f>
        <v>43.589743589743591</v>
      </c>
      <c r="F17" s="34">
        <f>'[1]Base da ACEA'!E59</f>
        <v>729</v>
      </c>
      <c r="G17" s="35">
        <f>'[1]Base da ACEA'!F59</f>
        <v>580</v>
      </c>
      <c r="H17" s="36">
        <f>'[1]Base da ACEA'!G59</f>
        <v>25.689655172413794</v>
      </c>
    </row>
    <row r="18" spans="2:8" s="14" customFormat="1" ht="15" customHeight="1">
      <c r="B18" s="33" t="str">
        <f>'Market (monthly)'!A10</f>
        <v>Cyprus</v>
      </c>
      <c r="C18" s="34">
        <f>'[1]Base da ACEA'!E10</f>
        <v>44</v>
      </c>
      <c r="D18" s="35">
        <f>'[1]Base da ACEA'!F10</f>
        <v>20</v>
      </c>
      <c r="E18" s="36">
        <f>'[1]Base da ACEA'!G10</f>
        <v>120</v>
      </c>
      <c r="F18" s="34">
        <f>'[1]Base da ACEA'!E60</f>
        <v>347</v>
      </c>
      <c r="G18" s="35">
        <f>'[1]Base da ACEA'!F60</f>
        <v>170</v>
      </c>
      <c r="H18" s="36">
        <f>'[1]Base da ACEA'!G60</f>
        <v>104.11764705882354</v>
      </c>
    </row>
    <row r="19" spans="2:8" s="14" customFormat="1" ht="15" customHeight="1">
      <c r="B19" s="33" t="str">
        <f>'Market (monthly)'!A11</f>
        <v>Czech Republic</v>
      </c>
      <c r="C19" s="34">
        <f>'[1]Base da ACEA'!E11</f>
        <v>372</v>
      </c>
      <c r="D19" s="35">
        <f>'[1]Base da ACEA'!F11</f>
        <v>318</v>
      </c>
      <c r="E19" s="36">
        <f>'[1]Base da ACEA'!G11</f>
        <v>16.981132075471699</v>
      </c>
      <c r="F19" s="34">
        <f>'[1]Base da ACEA'!E61</f>
        <v>3785</v>
      </c>
      <c r="G19" s="35">
        <f>'[1]Base da ACEA'!F61</f>
        <v>2346</v>
      </c>
      <c r="H19" s="36">
        <f>'[1]Base da ACEA'!G61</f>
        <v>61.338448422847399</v>
      </c>
    </row>
    <row r="20" spans="2:8" s="14" customFormat="1" ht="15" customHeight="1">
      <c r="B20" s="33" t="str">
        <f>'Market (monthly)'!A12</f>
        <v>Denmark</v>
      </c>
      <c r="C20" s="34">
        <f>'[1]Base da ACEA'!E12</f>
        <v>1284</v>
      </c>
      <c r="D20" s="35">
        <f>'[1]Base da ACEA'!F12</f>
        <v>2201</v>
      </c>
      <c r="E20" s="36">
        <f>'[1]Base da ACEA'!G12</f>
        <v>-41.662880508859608</v>
      </c>
      <c r="F20" s="34">
        <f>'[1]Base da ACEA'!E62</f>
        <v>12872</v>
      </c>
      <c r="G20" s="35">
        <f>'[1]Base da ACEA'!F62</f>
        <v>18946</v>
      </c>
      <c r="H20" s="36">
        <f>'[1]Base da ACEA'!G62</f>
        <v>-32.059537633273514</v>
      </c>
    </row>
    <row r="21" spans="2:8" s="14" customFormat="1" ht="15" customHeight="1">
      <c r="B21" s="33" t="str">
        <f>'Market (monthly)'!A13</f>
        <v>Estonia</v>
      </c>
      <c r="C21" s="34">
        <f>'[1]Base da ACEA'!E13</f>
        <v>52</v>
      </c>
      <c r="D21" s="35">
        <f>'[1]Base da ACEA'!F13</f>
        <v>15</v>
      </c>
      <c r="E21" s="36">
        <f>'[1]Base da ACEA'!G13</f>
        <v>246.66666666666669</v>
      </c>
      <c r="F21" s="34">
        <f>'[1]Base da ACEA'!E63</f>
        <v>423</v>
      </c>
      <c r="G21" s="35">
        <f>'[1]Base da ACEA'!F63</f>
        <v>359</v>
      </c>
      <c r="H21" s="36">
        <f>'[1]Base da ACEA'!G63</f>
        <v>17.827298050139277</v>
      </c>
    </row>
    <row r="22" spans="2:8" s="14" customFormat="1" ht="15" customHeight="1">
      <c r="B22" s="37" t="str">
        <f>'Market (monthly)'!A14</f>
        <v>Finland</v>
      </c>
      <c r="C22" s="38">
        <f>'[1]Base da ACEA'!E14</f>
        <v>1417</v>
      </c>
      <c r="D22" s="39">
        <f>'[1]Base da ACEA'!F14</f>
        <v>1264</v>
      </c>
      <c r="E22" s="40">
        <f>'[1]Base da ACEA'!G14</f>
        <v>12.104430379746836</v>
      </c>
      <c r="F22" s="38">
        <f>'[1]Base da ACEA'!E64</f>
        <v>13649</v>
      </c>
      <c r="G22" s="39">
        <f>'[1]Base da ACEA'!F64</f>
        <v>12386</v>
      </c>
      <c r="H22" s="40">
        <f>'[1]Base da ACEA'!G64</f>
        <v>10.196996609074761</v>
      </c>
    </row>
    <row r="23" spans="2:8" s="14" customFormat="1" ht="15" customHeight="1">
      <c r="B23" s="33" t="str">
        <f>'Market (monthly)'!A15</f>
        <v>France</v>
      </c>
      <c r="C23" s="34">
        <f>'[1]Base da ACEA'!E15</f>
        <v>15699</v>
      </c>
      <c r="D23" s="35">
        <f>'[1]Base da ACEA'!F15</f>
        <v>11618</v>
      </c>
      <c r="E23" s="36">
        <f>'[1]Base da ACEA'!G15</f>
        <v>35.126527801687033</v>
      </c>
      <c r="F23" s="34">
        <f>'[1]Base da ACEA'!E65</f>
        <v>116446</v>
      </c>
      <c r="G23" s="35">
        <f>'[1]Base da ACEA'!F65</f>
        <v>88555</v>
      </c>
      <c r="H23" s="36">
        <f>'[1]Base da ACEA'!G65</f>
        <v>31.495680650443227</v>
      </c>
    </row>
    <row r="24" spans="2:8" s="14" customFormat="1" ht="15" customHeight="1">
      <c r="B24" s="33" t="str">
        <f>'Market (monthly)'!A16</f>
        <v>Germany</v>
      </c>
      <c r="C24" s="34">
        <f>'[1]Base da ACEA'!E16</f>
        <v>15383</v>
      </c>
      <c r="D24" s="35">
        <f>'[1]Base da ACEA'!F16</f>
        <v>28336</v>
      </c>
      <c r="E24" s="36">
        <f>'[1]Base da ACEA'!G16</f>
        <v>-45.712168266516088</v>
      </c>
      <c r="F24" s="34">
        <f>'[1]Base da ACEA'!E66</f>
        <v>123345</v>
      </c>
      <c r="G24" s="35">
        <f>'[1]Base da ACEA'!F66</f>
        <v>215647</v>
      </c>
      <c r="H24" s="36">
        <f>'[1]Base da ACEA'!G66</f>
        <v>-42.802357556562342</v>
      </c>
    </row>
    <row r="25" spans="2:8" s="14" customFormat="1" ht="15" customHeight="1">
      <c r="B25" s="33" t="str">
        <f>'Market (monthly)'!A17</f>
        <v>Greece</v>
      </c>
      <c r="C25" s="34">
        <f>'[1]Base da ACEA'!E17</f>
        <v>1090</v>
      </c>
      <c r="D25" s="35">
        <f>'[1]Base da ACEA'!F17</f>
        <v>377</v>
      </c>
      <c r="E25" s="36">
        <f>'[1]Base da ACEA'!G17</f>
        <v>189.12466843501326</v>
      </c>
      <c r="F25" s="34">
        <f>'[1]Base da ACEA'!E67</f>
        <v>6031</v>
      </c>
      <c r="G25" s="35">
        <f>'[1]Base da ACEA'!F67</f>
        <v>3920</v>
      </c>
      <c r="H25" s="36">
        <f>'[1]Base da ACEA'!G67</f>
        <v>53.852040816326529</v>
      </c>
    </row>
    <row r="26" spans="2:8" s="14" customFormat="1" ht="15" customHeight="1">
      <c r="B26" s="33" t="str">
        <f>'Market (monthly)'!A18</f>
        <v>Hungary</v>
      </c>
      <c r="C26" s="34">
        <f>'[1]Base da ACEA'!E18</f>
        <v>449</v>
      </c>
      <c r="D26" s="35">
        <f>'[1]Base da ACEA'!F18</f>
        <v>397</v>
      </c>
      <c r="E26" s="36">
        <f>'[1]Base da ACEA'!G18</f>
        <v>13.09823677581864</v>
      </c>
      <c r="F26" s="34">
        <f>'[1]Base da ACEA'!E68</f>
        <v>4261</v>
      </c>
      <c r="G26" s="35">
        <f>'[1]Base da ACEA'!F68</f>
        <v>3571</v>
      </c>
      <c r="H26" s="36">
        <f>'[1]Base da ACEA'!G68</f>
        <v>19.322318678241391</v>
      </c>
    </row>
    <row r="27" spans="2:8" s="14" customFormat="1" ht="15" customHeight="1">
      <c r="B27" s="33" t="str">
        <f>'Market (monthly)'!A19</f>
        <v>Ireland</v>
      </c>
      <c r="C27" s="34">
        <f>'[1]Base da ACEA'!E19</f>
        <v>691</v>
      </c>
      <c r="D27" s="35">
        <f>'[1]Base da ACEA'!F19</f>
        <v>465</v>
      </c>
      <c r="E27" s="36">
        <f>'[1]Base da ACEA'!G19</f>
        <v>48.602150537634408</v>
      </c>
      <c r="F27" s="34">
        <f>'[1]Base da ACEA'!E69</f>
        <v>9988</v>
      </c>
      <c r="G27" s="35">
        <f>'[1]Base da ACEA'!F69</f>
        <v>7438</v>
      </c>
      <c r="H27" s="36">
        <f>'[1]Base da ACEA'!G69</f>
        <v>34.283409518687819</v>
      </c>
    </row>
    <row r="28" spans="2:8" s="14" customFormat="1" ht="15" customHeight="1">
      <c r="B28" s="33" t="str">
        <f>'Market (monthly)'!A20</f>
        <v>Italy</v>
      </c>
      <c r="C28" s="34">
        <f>'[1]Base da ACEA'!E20</f>
        <v>5474</v>
      </c>
      <c r="D28" s="35">
        <f>'[1]Base da ACEA'!F20</f>
        <v>3993</v>
      </c>
      <c r="E28" s="36">
        <f>'[1]Base da ACEA'!G20</f>
        <v>37.089907337841218</v>
      </c>
      <c r="F28" s="34">
        <f>'[1]Base da ACEA'!E70</f>
        <v>53001</v>
      </c>
      <c r="G28" s="35">
        <f>'[1]Base da ACEA'!F70</f>
        <v>47499</v>
      </c>
      <c r="H28" s="36">
        <f>'[1]Base da ACEA'!G70</f>
        <v>11.58340175582644</v>
      </c>
    </row>
    <row r="29" spans="2:8" s="14" customFormat="1" ht="15" customHeight="1">
      <c r="B29" s="33" t="str">
        <f>'Market (monthly)'!A21</f>
        <v>Latvia</v>
      </c>
      <c r="C29" s="34">
        <f>'[1]Base da ACEA'!E21</f>
        <v>33</v>
      </c>
      <c r="D29" s="35">
        <f>'[1]Base da ACEA'!F21</f>
        <v>23</v>
      </c>
      <c r="E29" s="36">
        <f>'[1]Base da ACEA'!G21</f>
        <v>43.478260869565219</v>
      </c>
      <c r="F29" s="34">
        <f>'[1]Base da ACEA'!E71</f>
        <v>273</v>
      </c>
      <c r="G29" s="35">
        <f>'[1]Base da ACEA'!F71</f>
        <v>219</v>
      </c>
      <c r="H29" s="36">
        <f>'[1]Base da ACEA'!G71</f>
        <v>24.657534246575342</v>
      </c>
    </row>
    <row r="30" spans="2:8" s="14" customFormat="1" ht="15" customHeight="1">
      <c r="B30" s="33" t="str">
        <f>'Market (monthly)'!A22</f>
        <v>Lithuania</v>
      </c>
      <c r="C30" s="34">
        <f>'[1]Base da ACEA'!E22</f>
        <v>0</v>
      </c>
      <c r="D30" s="35">
        <f>'[1]Base da ACEA'!F22</f>
        <v>0</v>
      </c>
      <c r="E30" s="36">
        <f>'[1]Base da ACEA'!G22</f>
        <v>0</v>
      </c>
      <c r="F30" s="34">
        <f>'[1]Base da ACEA'!E72</f>
        <v>0</v>
      </c>
      <c r="G30" s="35">
        <f>'[1]Base da ACEA'!F72</f>
        <v>0</v>
      </c>
      <c r="H30" s="36">
        <f>'[1]Base da ACEA'!G72</f>
        <v>0</v>
      </c>
    </row>
    <row r="31" spans="2:8" s="14" customFormat="1" ht="15" customHeight="1">
      <c r="B31" s="33" t="str">
        <f>'Market (monthly)'!A23</f>
        <v>Luxembourg</v>
      </c>
      <c r="C31" s="34">
        <f>'[1]Base da ACEA'!E23</f>
        <v>404</v>
      </c>
      <c r="D31" s="35">
        <f>'[1]Base da ACEA'!F23</f>
        <v>359</v>
      </c>
      <c r="E31" s="36">
        <f>'[1]Base da ACEA'!G23</f>
        <v>12.534818941504177</v>
      </c>
      <c r="F31" s="34">
        <f>'[1]Base da ACEA'!E73</f>
        <v>3691</v>
      </c>
      <c r="G31" s="35">
        <f>'[1]Base da ACEA'!F73</f>
        <v>2924</v>
      </c>
      <c r="H31" s="36">
        <f>'[1]Base da ACEA'!G73</f>
        <v>26.231190150478795</v>
      </c>
    </row>
    <row r="32" spans="2:8" s="14" customFormat="1" ht="15" customHeight="1">
      <c r="B32" s="33" t="str">
        <f>'Market (monthly)'!A24</f>
        <v>Malta</v>
      </c>
      <c r="C32" s="34">
        <f>'[1]Base da ACEA'!E24</f>
        <v>73</v>
      </c>
      <c r="D32" s="35">
        <f>'[1]Base da ACEA'!F24</f>
        <v>106</v>
      </c>
      <c r="E32" s="36">
        <f>'[1]Base da ACEA'!G24</f>
        <v>-31.132075471698112</v>
      </c>
      <c r="F32" s="34">
        <f>'[1]Base da ACEA'!E74</f>
        <v>785</v>
      </c>
      <c r="G32" s="35">
        <f>'[1]Base da ACEA'!F74</f>
        <v>978</v>
      </c>
      <c r="H32" s="36">
        <f>'[1]Base da ACEA'!G74</f>
        <v>-19.734151329243353</v>
      </c>
    </row>
    <row r="33" spans="2:8" s="14" customFormat="1" ht="15" customHeight="1">
      <c r="B33" s="33" t="str">
        <f>'Market (monthly)'!A25</f>
        <v>Netherlands</v>
      </c>
      <c r="C33" s="34">
        <f>'[1]Base da ACEA'!E25</f>
        <v>3662</v>
      </c>
      <c r="D33" s="41">
        <f>'[1]Base da ACEA'!F25</f>
        <v>3198</v>
      </c>
      <c r="E33" s="36">
        <f>'[1]Base da ACEA'!G25</f>
        <v>14.509068167604752</v>
      </c>
      <c r="F33" s="34">
        <f>'[1]Base da ACEA'!E75</f>
        <v>37877</v>
      </c>
      <c r="G33" s="41">
        <f>'[1]Base da ACEA'!F75</f>
        <v>26299</v>
      </c>
      <c r="H33" s="36">
        <f>'[1]Base da ACEA'!G75</f>
        <v>44.024487623103539</v>
      </c>
    </row>
    <row r="34" spans="2:8" s="14" customFormat="1" ht="15" customHeight="1">
      <c r="B34" s="33" t="str">
        <f>'Market (monthly)'!A26</f>
        <v>Poland</v>
      </c>
      <c r="C34" s="34">
        <f>'[1]Base da ACEA'!E26</f>
        <v>917</v>
      </c>
      <c r="D34" s="35">
        <f>'[1]Base da ACEA'!F26</f>
        <v>974</v>
      </c>
      <c r="E34" s="36">
        <f>'[1]Base da ACEA'!G26</f>
        <v>-5.8521560574948666</v>
      </c>
      <c r="F34" s="34">
        <f>'[1]Base da ACEA'!E76</f>
        <v>9434</v>
      </c>
      <c r="G34" s="35">
        <f>'[1]Base da ACEA'!F76</f>
        <v>7803</v>
      </c>
      <c r="H34" s="36">
        <f>'[1]Base da ACEA'!G76</f>
        <v>20.902217095988725</v>
      </c>
    </row>
    <row r="35" spans="2:8" s="14" customFormat="1" ht="15" customHeight="1">
      <c r="B35" s="33" t="str">
        <f>'Market (monthly)'!A27</f>
        <v>Portugal</v>
      </c>
      <c r="C35" s="34">
        <f>'[1]Base da ACEA'!E27</f>
        <v>2454</v>
      </c>
      <c r="D35" s="41">
        <f>'[1]Base da ACEA'!F27</f>
        <v>1525</v>
      </c>
      <c r="E35" s="36">
        <f>'[1]Base da ACEA'!G27</f>
        <v>60.918032786885249</v>
      </c>
      <c r="F35" s="34">
        <f>'[1]Base da ACEA'!E77</f>
        <v>19360</v>
      </c>
      <c r="G35" s="41">
        <f>'[1]Base da ACEA'!F77</f>
        <v>11342</v>
      </c>
      <c r="H35" s="36">
        <f>'[1]Base da ACEA'!G77</f>
        <v>70.692999470992774</v>
      </c>
    </row>
    <row r="36" spans="2:8" s="14" customFormat="1" ht="15" customHeight="1">
      <c r="B36" s="33" t="str">
        <f>'Market (monthly)'!A28</f>
        <v>Romania</v>
      </c>
      <c r="C36" s="34">
        <f>'[1]Base da ACEA'!E28</f>
        <v>0</v>
      </c>
      <c r="D36" s="35">
        <f>'[1]Base da ACEA'!F28</f>
        <v>0</v>
      </c>
      <c r="E36" s="36">
        <f>'[1]Base da ACEA'!G28</f>
        <v>0</v>
      </c>
      <c r="F36" s="34">
        <f>'[1]Base da ACEA'!E78</f>
        <v>0</v>
      </c>
      <c r="G36" s="35">
        <f>'[1]Base da ACEA'!F78</f>
        <v>0</v>
      </c>
      <c r="H36" s="36">
        <f>'[1]Base da ACEA'!G78</f>
        <v>0</v>
      </c>
    </row>
    <row r="37" spans="2:8" s="14" customFormat="1" ht="15" customHeight="1">
      <c r="B37" s="33" t="str">
        <f>'Market (monthly)'!A29</f>
        <v>Slovakia</v>
      </c>
      <c r="C37" s="34">
        <f>'[1]Base da ACEA'!E29</f>
        <v>410</v>
      </c>
      <c r="D37" s="35">
        <f>'[1]Base da ACEA'!F29</f>
        <v>118</v>
      </c>
      <c r="E37" s="36">
        <f>'[1]Base da ACEA'!G29</f>
        <v>247.45762711864407</v>
      </c>
      <c r="F37" s="34">
        <f>'[1]Base da ACEA'!E79</f>
        <v>2284</v>
      </c>
      <c r="G37" s="35">
        <f>'[1]Base da ACEA'!F79</f>
        <v>1051</v>
      </c>
      <c r="H37" s="36">
        <f>'[1]Base da ACEA'!G79</f>
        <v>117.31684110371074</v>
      </c>
    </row>
    <row r="38" spans="2:8" s="14" customFormat="1" ht="15" customHeight="1">
      <c r="B38" s="42" t="str">
        <f>'Market (monthly)'!A30</f>
        <v>Slovenia</v>
      </c>
      <c r="C38" s="34">
        <f>'[1]Base da ACEA'!E30</f>
        <v>95</v>
      </c>
      <c r="D38" s="41">
        <f>'[1]Base da ACEA'!F30</f>
        <v>69</v>
      </c>
      <c r="E38" s="36">
        <f>'[1]Base da ACEA'!G30</f>
        <v>37.681159420289859</v>
      </c>
      <c r="F38" s="34">
        <f>'[1]Base da ACEA'!E80</f>
        <v>810</v>
      </c>
      <c r="G38" s="35">
        <f>'[1]Base da ACEA'!F80</f>
        <v>460</v>
      </c>
      <c r="H38" s="36">
        <f>'[1]Base da ACEA'!G80</f>
        <v>76.08695652173914</v>
      </c>
    </row>
    <row r="39" spans="2:8" s="14" customFormat="1" ht="15" customHeight="1">
      <c r="B39" s="43" t="str">
        <f>'Market (monthly)'!A31</f>
        <v>Spain</v>
      </c>
      <c r="C39" s="41">
        <f>'[1]Base da ACEA'!E31</f>
        <v>4927</v>
      </c>
      <c r="D39" s="35">
        <f>'[1]Base da ACEA'!F31</f>
        <v>4174</v>
      </c>
      <c r="E39" s="36">
        <f>'[1]Base da ACEA'!G31</f>
        <v>18.040249161475803</v>
      </c>
      <c r="F39" s="41">
        <f>'[1]Base da ACEA'!E81</f>
        <v>45115</v>
      </c>
      <c r="G39" s="35">
        <f>'[1]Base da ACEA'!F81</f>
        <v>34366</v>
      </c>
      <c r="H39" s="36">
        <f>'[1]Base da ACEA'!G81</f>
        <v>31.27800733282896</v>
      </c>
    </row>
    <row r="40" spans="2:8" s="14" customFormat="1" ht="15" customHeight="1">
      <c r="B40" s="43" t="str">
        <f>'Market (monthly)'!A32</f>
        <v>Sweden</v>
      </c>
      <c r="C40" s="41">
        <f>'[1]Base da ACEA'!E32</f>
        <v>5337</v>
      </c>
      <c r="D40" s="35">
        <f>'[1]Base da ACEA'!F32</f>
        <v>4370</v>
      </c>
      <c r="E40" s="36">
        <f>'[1]Base da ACEA'!G32</f>
        <v>22.128146453089244</v>
      </c>
      <c r="F40" s="41">
        <f>'[1]Base da ACEA'!E82</f>
        <v>42904</v>
      </c>
      <c r="G40" s="35">
        <f>'[1]Base da ACEA'!F82</f>
        <v>47346</v>
      </c>
      <c r="H40" s="36">
        <f>'[1]Base da ACEA'!G82</f>
        <v>-9.3819963671693483</v>
      </c>
    </row>
    <row r="41" spans="2:8" s="14" customFormat="1" ht="15" customHeight="1">
      <c r="B41" s="44" t="s">
        <v>3</v>
      </c>
      <c r="C41" s="45">
        <f>'[1]Base da ACEA'!E33</f>
        <v>70578</v>
      </c>
      <c r="D41" s="46">
        <f>'[1]Base da ACEA'!F33</f>
        <v>70274</v>
      </c>
      <c r="E41" s="47">
        <f>'[1]Base da ACEA'!G33</f>
        <v>0.43259242394057551</v>
      </c>
      <c r="F41" s="45">
        <f>'[1]Base da ACEA'!E83</f>
        <v>597376</v>
      </c>
      <c r="G41" s="46">
        <f>'[1]Base da ACEA'!F83</f>
        <v>586855</v>
      </c>
      <c r="H41" s="47">
        <f>'[1]Base da ACEA'!G83</f>
        <v>1.7927767506453893</v>
      </c>
    </row>
    <row r="42" spans="2:8" s="15" customFormat="1" ht="15" customHeight="1">
      <c r="B42" s="52" t="s">
        <v>27</v>
      </c>
      <c r="C42" s="53">
        <f>'[1]Base da ACEA'!E34</f>
        <v>166</v>
      </c>
      <c r="D42" s="39">
        <f>'[1]Base da ACEA'!F34</f>
        <v>159</v>
      </c>
      <c r="E42" s="40">
        <f>'[1]Base da ACEA'!G34</f>
        <v>4.4025157232704402</v>
      </c>
      <c r="F42" s="53">
        <f>'[1]Base da ACEA'!E84</f>
        <v>1508</v>
      </c>
      <c r="G42" s="39">
        <f>'[1]Base da ACEA'!F84</f>
        <v>3166</v>
      </c>
      <c r="H42" s="40">
        <f>'[1]Base da ACEA'!G84</f>
        <v>-52.368919772583702</v>
      </c>
    </row>
    <row r="43" spans="2:8" s="14" customFormat="1" ht="15" customHeight="1">
      <c r="B43" s="52" t="s">
        <v>28</v>
      </c>
      <c r="C43" s="53">
        <f>'[1]Base da ACEA'!E35</f>
        <v>617</v>
      </c>
      <c r="D43" s="39">
        <f>'[1]Base da ACEA'!F35</f>
        <v>1670</v>
      </c>
      <c r="E43" s="40">
        <f>'[1]Base da ACEA'!G35</f>
        <v>-63.053892215568865</v>
      </c>
      <c r="F43" s="53">
        <f>'[1]Base da ACEA'!E85</f>
        <v>6643</v>
      </c>
      <c r="G43" s="39">
        <f>'[1]Base da ACEA'!F85</f>
        <v>10315</v>
      </c>
      <c r="H43" s="40">
        <f>'[1]Base da ACEA'!G85</f>
        <v>-35.598642753271939</v>
      </c>
    </row>
    <row r="44" spans="2:8" s="14" customFormat="1" ht="15" customHeight="1">
      <c r="B44" s="37" t="s">
        <v>29</v>
      </c>
      <c r="C44" s="38">
        <f>'[1]Base da ACEA'!E36</f>
        <v>2086</v>
      </c>
      <c r="D44" s="39">
        <f>'[1]Base da ACEA'!F36</f>
        <v>1603</v>
      </c>
      <c r="E44" s="40">
        <f>'[1]Base da ACEA'!G36</f>
        <v>30.131004366812224</v>
      </c>
      <c r="F44" s="53">
        <f>'[1]Base da ACEA'!E86</f>
        <v>16211</v>
      </c>
      <c r="G44" s="39">
        <f>'[1]Base da ACEA'!F86</f>
        <v>13662</v>
      </c>
      <c r="H44" s="40">
        <f>'[1]Base da ACEA'!G86</f>
        <v>18.657590396720831</v>
      </c>
    </row>
    <row r="45" spans="2:8" s="14" customFormat="1" ht="15" customHeight="1">
      <c r="B45" s="44" t="s">
        <v>2</v>
      </c>
      <c r="C45" s="54">
        <f>'[1]Base da ACEA'!E37</f>
        <v>2869</v>
      </c>
      <c r="D45" s="55">
        <f>'[1]Base da ACEA'!F37</f>
        <v>3432</v>
      </c>
      <c r="E45" s="47">
        <f>'[1]Base da ACEA'!G37</f>
        <v>-16.404428904428904</v>
      </c>
      <c r="F45" s="54">
        <f>'[1]Base da ACEA'!E87</f>
        <v>24362</v>
      </c>
      <c r="G45" s="55">
        <f>'[1]Base da ACEA'!F87</f>
        <v>27143</v>
      </c>
      <c r="H45" s="47">
        <f>'[1]Base da ACEA'!G87</f>
        <v>-10.245735548760269</v>
      </c>
    </row>
    <row r="46" spans="2:8" s="14" customFormat="1" ht="15" customHeight="1">
      <c r="B46" s="56" t="s">
        <v>30</v>
      </c>
      <c r="C46" s="53">
        <f>'[1]Base da ACEA'!E38</f>
        <v>18535</v>
      </c>
      <c r="D46" s="39">
        <f>'[1]Base da ACEA'!F38</f>
        <v>12281</v>
      </c>
      <c r="E46" s="57">
        <f>'[1]Base da ACEA'!G38</f>
        <v>50.92419184105529</v>
      </c>
      <c r="F46" s="53">
        <f>'[1]Base da ACEA'!E88</f>
        <v>98993</v>
      </c>
      <c r="G46" s="39">
        <f>'[1]Base da ACEA'!F88</f>
        <v>73961</v>
      </c>
      <c r="H46" s="57">
        <f>'[1]Base da ACEA'!G88</f>
        <v>33.844864185178672</v>
      </c>
    </row>
    <row r="47" spans="2:8" s="14" customFormat="1" ht="15" customHeight="1">
      <c r="B47" s="44" t="s">
        <v>31</v>
      </c>
      <c r="C47" s="45">
        <f>'[1]Base da ACEA'!E39</f>
        <v>91982</v>
      </c>
      <c r="D47" s="46">
        <f>'[1]Base da ACEA'!F39</f>
        <v>85987</v>
      </c>
      <c r="E47" s="58">
        <f>'[1]Base da ACEA'!G39</f>
        <v>6.9719841371370093</v>
      </c>
      <c r="F47" s="59">
        <f>'[1]Base da ACEA'!E89</f>
        <v>720731</v>
      </c>
      <c r="G47" s="46">
        <f>'[1]Base da ACEA'!F89</f>
        <v>687959</v>
      </c>
      <c r="H47" s="58">
        <f>'[1]Base da ACEA'!G89</f>
        <v>4.7636559736844779</v>
      </c>
    </row>
    <row r="48" spans="2:8" s="14" customFormat="1" ht="15" customHeight="1">
      <c r="B48" s="48" t="s">
        <v>4</v>
      </c>
      <c r="C48" s="49">
        <f>C14+C15+C20+C22+C23+C24+C25+C27+C28+C31+C33+C35+C39+C40</f>
        <v>68005</v>
      </c>
      <c r="D48" s="50">
        <f t="shared" ref="D48:G48" si="0">D14+D15+D20+D22+D23+D24+D25+D27+D28+D31+D33+D35+D39+D40</f>
        <v>68142</v>
      </c>
      <c r="E48" s="51">
        <f>(C48/D48-1)*100</f>
        <v>-0.2010507469695666</v>
      </c>
      <c r="F48" s="49">
        <f t="shared" si="0"/>
        <v>574025</v>
      </c>
      <c r="G48" s="50">
        <f t="shared" si="0"/>
        <v>569217</v>
      </c>
      <c r="H48" s="51">
        <f>(F48/G48-1)*100</f>
        <v>0.84466908050884193</v>
      </c>
    </row>
    <row r="49" spans="2:8" s="15" customFormat="1" ht="15" customHeight="1">
      <c r="B49" s="48" t="s">
        <v>64</v>
      </c>
      <c r="C49" s="49">
        <f>+C16+C17+C18+C19+C21+C26+C29+C30+C32+C34+C36+C37+C38</f>
        <v>2573</v>
      </c>
      <c r="D49" s="50">
        <f t="shared" ref="D49:G49" si="1">+D16+D17+D18+D19+D21+D26+D29+D30+D32+D34+D36+D37+D38</f>
        <v>2132</v>
      </c>
      <c r="E49" s="51">
        <f t="shared" ref="E49:E50" si="2">(C49/D49-1)*100</f>
        <v>20.684803001876162</v>
      </c>
      <c r="F49" s="49">
        <f t="shared" si="1"/>
        <v>23351</v>
      </c>
      <c r="G49" s="50">
        <f t="shared" si="1"/>
        <v>17638</v>
      </c>
      <c r="H49" s="51">
        <f t="shared" ref="H49:H50" si="3">(F49/G49-1)*100</f>
        <v>32.390293684091162</v>
      </c>
    </row>
    <row r="50" spans="2:8" s="14" customFormat="1" ht="15" customHeight="1" thickBot="1">
      <c r="B50" s="60" t="s">
        <v>32</v>
      </c>
      <c r="C50" s="61">
        <f>C45+C46+C48</f>
        <v>89409</v>
      </c>
      <c r="D50" s="62">
        <f t="shared" ref="D50:G50" si="4">D45+D46+D48</f>
        <v>83855</v>
      </c>
      <c r="E50" s="63">
        <f t="shared" si="2"/>
        <v>6.6233379047164753</v>
      </c>
      <c r="F50" s="61">
        <f t="shared" si="4"/>
        <v>697380</v>
      </c>
      <c r="G50" s="62">
        <f t="shared" si="4"/>
        <v>670321</v>
      </c>
      <c r="H50" s="63">
        <f t="shared" si="3"/>
        <v>4.0367227044953102</v>
      </c>
    </row>
    <row r="51" spans="2:8" s="16" customFormat="1" ht="15" customHeight="1"/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40</v>
      </c>
    </row>
    <row r="53" spans="2:8" s="21" customFormat="1" ht="15" customHeight="1">
      <c r="B53" s="18"/>
      <c r="C53" s="18"/>
      <c r="D53" s="18"/>
      <c r="F53" s="22"/>
      <c r="G53" s="23"/>
      <c r="H53" s="67" t="s">
        <v>37</v>
      </c>
    </row>
    <row r="54" spans="2:8" s="21" customFormat="1" ht="15" customHeight="1">
      <c r="B54" s="18"/>
      <c r="C54" s="18"/>
      <c r="D54" s="18"/>
      <c r="F54" s="23"/>
      <c r="H54" s="23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21" customFormat="1" ht="15" customHeight="1"/>
    <row r="61" spans="2:8" s="21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="14" customFormat="1" ht="15" customHeight="1"/>
    <row r="98" s="14" customFormat="1" ht="15" customHeight="1"/>
    <row r="99" s="14" customFormat="1" ht="15" customHeight="1"/>
    <row r="100" s="14" customFormat="1" ht="15" customHeight="1"/>
    <row r="101" s="14" customFormat="1" ht="15" customHeight="1"/>
    <row r="102" s="14" customFormat="1" ht="15" customHeight="1"/>
    <row r="103" s="14" customFormat="1" ht="15" customHeight="1"/>
    <row r="104" s="14" customFormat="1" ht="15" customHeight="1"/>
    <row r="105" s="21" customFormat="1" ht="15" customHeight="1"/>
    <row r="106" s="21" customFormat="1" ht="15" customHeight="1"/>
    <row r="107" s="21" customFormat="1" ht="15" customHeight="1"/>
    <row r="108" s="21" customFormat="1" ht="15" customHeight="1"/>
  </sheetData>
  <mergeCells count="3">
    <mergeCell ref="C10:H10"/>
    <mergeCell ref="C12:D12"/>
    <mergeCell ref="F12:G12"/>
  </mergeCells>
  <conditionalFormatting sqref="H52:H53">
    <cfRule type="containsErrors" dxfId="4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9548-F7AE-4215-AC05-4E3D84F49526}">
  <sheetPr>
    <pageSetUpPr fitToPage="1"/>
  </sheetPr>
  <dimension ref="B2:H108"/>
  <sheetViews>
    <sheetView showGridLines="0" showWhiteSpace="0" zoomScaleNormal="100" workbookViewId="0"/>
  </sheetViews>
  <sheetFormatPr defaultColWidth="8.109375" defaultRowHeight="15" customHeight="1"/>
  <cols>
    <col min="1" max="1" width="5.5546875" style="10" customWidth="1"/>
    <col min="2" max="2" width="25.6640625" style="10" customWidth="1"/>
    <col min="3" max="4" width="15.6640625" style="10" customWidth="1"/>
    <col min="5" max="5" width="10.6640625" style="10" customWidth="1"/>
    <col min="6" max="7" width="15.6640625" style="10" customWidth="1"/>
    <col min="8" max="8" width="10.6640625" style="10" customWidth="1"/>
    <col min="9" max="12" width="6.6640625" style="10" customWidth="1"/>
    <col min="13" max="16384" width="8.10937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106" t="s">
        <v>46</v>
      </c>
      <c r="D10" s="106"/>
      <c r="E10" s="106"/>
      <c r="F10" s="106"/>
      <c r="G10" s="106"/>
      <c r="H10" s="106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107" t="s">
        <v>67</v>
      </c>
      <c r="D12" s="108"/>
      <c r="E12" s="64" t="s">
        <v>0</v>
      </c>
      <c r="F12" s="107" t="s">
        <v>68</v>
      </c>
      <c r="G12" s="108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'[1]Base da ACEA'!H6</f>
        <v>4469</v>
      </c>
      <c r="D14" s="31">
        <f>'[1]Base da ACEA'!I6</f>
        <v>3489</v>
      </c>
      <c r="E14" s="32">
        <f>'[1]Base da ACEA'!J6</f>
        <v>28.088277443393523</v>
      </c>
      <c r="F14" s="30">
        <f>'[1]Base da ACEA'!H56</f>
        <v>38383</v>
      </c>
      <c r="G14" s="31">
        <f>'[1]Base da ACEA'!I56</f>
        <v>30485</v>
      </c>
      <c r="H14" s="32">
        <f>'[1]Base da ACEA'!J56</f>
        <v>25.907823519763816</v>
      </c>
    </row>
    <row r="15" spans="2:8" s="14" customFormat="1" ht="15" customHeight="1">
      <c r="B15" s="33" t="str">
        <f>'Market (monthly)'!A7</f>
        <v>Belgium</v>
      </c>
      <c r="C15" s="34">
        <f>'[1]Base da ACEA'!H7</f>
        <v>2792</v>
      </c>
      <c r="D15" s="35">
        <f>'[1]Base da ACEA'!I7</f>
        <v>2647</v>
      </c>
      <c r="E15" s="36">
        <f>'[1]Base da ACEA'!J7</f>
        <v>5.4778995088779752</v>
      </c>
      <c r="F15" s="34">
        <f>'[1]Base da ACEA'!H57</f>
        <v>27786</v>
      </c>
      <c r="G15" s="35">
        <f>'[1]Base da ACEA'!I57</f>
        <v>21367</v>
      </c>
      <c r="H15" s="36">
        <f>'[1]Base da ACEA'!J57</f>
        <v>30.041653016333598</v>
      </c>
    </row>
    <row r="16" spans="2:8" s="14" customFormat="1" ht="15" customHeight="1">
      <c r="B16" s="33" t="str">
        <f>'Market (monthly)'!A8</f>
        <v>Bulgaria</v>
      </c>
      <c r="C16" s="34">
        <f>'[1]Base da ACEA'!H8</f>
        <v>49</v>
      </c>
      <c r="D16" s="35">
        <f>'[1]Base da ACEA'!I8</f>
        <v>32</v>
      </c>
      <c r="E16" s="36">
        <f>'[1]Base da ACEA'!J8</f>
        <v>53.125</v>
      </c>
      <c r="F16" s="34">
        <f>'[1]Base da ACEA'!H58</f>
        <v>500</v>
      </c>
      <c r="G16" s="35">
        <f>'[1]Base da ACEA'!I58</f>
        <v>304</v>
      </c>
      <c r="H16" s="36">
        <f>'[1]Base da ACEA'!J58</f>
        <v>64.473684210526315</v>
      </c>
    </row>
    <row r="17" spans="2:8" s="14" customFormat="1" ht="15" customHeight="1">
      <c r="B17" s="33" t="str">
        <f>'Market (monthly)'!A9</f>
        <v>Croatia</v>
      </c>
      <c r="C17" s="34">
        <f>'[1]Base da ACEA'!H9</f>
        <v>936</v>
      </c>
      <c r="D17" s="35">
        <f>'[1]Base da ACEA'!I9</f>
        <v>634</v>
      </c>
      <c r="E17" s="36">
        <f>'[1]Base da ACEA'!J9</f>
        <v>47.634069400630914</v>
      </c>
      <c r="F17" s="34">
        <f>'[1]Base da ACEA'!H59</f>
        <v>10169</v>
      </c>
      <c r="G17" s="35">
        <f>'[1]Base da ACEA'!I59</f>
        <v>6481</v>
      </c>
      <c r="H17" s="36">
        <f>'[1]Base da ACEA'!J59</f>
        <v>56.904798642184851</v>
      </c>
    </row>
    <row r="18" spans="2:8" s="14" customFormat="1" ht="15" customHeight="1">
      <c r="B18" s="33" t="str">
        <f>'Market (monthly)'!A10</f>
        <v>Cyprus</v>
      </c>
      <c r="C18" s="34">
        <f>'[1]Base da ACEA'!H10</f>
        <v>642</v>
      </c>
      <c r="D18" s="35">
        <f>'[1]Base da ACEA'!I10</f>
        <v>412</v>
      </c>
      <c r="E18" s="36">
        <f>'[1]Base da ACEA'!J10</f>
        <v>55.825242718446603</v>
      </c>
      <c r="F18" s="34">
        <f>'[1]Base da ACEA'!H60</f>
        <v>4259</v>
      </c>
      <c r="G18" s="35">
        <f>'[1]Base da ACEA'!I60</f>
        <v>3024</v>
      </c>
      <c r="H18" s="36">
        <f>'[1]Base da ACEA'!J60</f>
        <v>40.839947089947088</v>
      </c>
    </row>
    <row r="19" spans="2:8" s="14" customFormat="1" ht="15" customHeight="1">
      <c r="B19" s="33" t="str">
        <f>'Market (monthly)'!A11</f>
        <v>Czech Republic</v>
      </c>
      <c r="C19" s="34">
        <f>'[1]Base da ACEA'!H11</f>
        <v>3322</v>
      </c>
      <c r="D19" s="35">
        <f>'[1]Base da ACEA'!I11</f>
        <v>2062</v>
      </c>
      <c r="E19" s="36">
        <f>'[1]Base da ACEA'!J11</f>
        <v>61.105722599418044</v>
      </c>
      <c r="F19" s="34">
        <f>'[1]Base da ACEA'!H61</f>
        <v>29402</v>
      </c>
      <c r="G19" s="35">
        <f>'[1]Base da ACEA'!I61</f>
        <v>20995</v>
      </c>
      <c r="H19" s="36">
        <f>'[1]Base da ACEA'!J61</f>
        <v>40.042867349368898</v>
      </c>
    </row>
    <row r="20" spans="2:8" s="14" customFormat="1" ht="15" customHeight="1">
      <c r="B20" s="33" t="str">
        <f>'Market (monthly)'!A12</f>
        <v>Denmark</v>
      </c>
      <c r="C20" s="34">
        <f>'[1]Base da ACEA'!H12</f>
        <v>2114</v>
      </c>
      <c r="D20" s="35">
        <f>'[1]Base da ACEA'!I12</f>
        <v>2432</v>
      </c>
      <c r="E20" s="36">
        <f>'[1]Base da ACEA'!J12</f>
        <v>-13.075657894736842</v>
      </c>
      <c r="F20" s="34">
        <f>'[1]Base da ACEA'!H62</f>
        <v>22726</v>
      </c>
      <c r="G20" s="35">
        <f>'[1]Base da ACEA'!I62</f>
        <v>22418</v>
      </c>
      <c r="H20" s="36">
        <f>'[1]Base da ACEA'!J62</f>
        <v>1.3738959764474974</v>
      </c>
    </row>
    <row r="21" spans="2:8" s="14" customFormat="1" ht="15" customHeight="1">
      <c r="B21" s="33" t="str">
        <f>'Market (monthly)'!A13</f>
        <v>Estonia</v>
      </c>
      <c r="C21" s="34">
        <f>'[1]Base da ACEA'!H13</f>
        <v>742</v>
      </c>
      <c r="D21" s="35">
        <f>'[1]Base da ACEA'!I13</f>
        <v>555</v>
      </c>
      <c r="E21" s="36">
        <f>'[1]Base da ACEA'!J13</f>
        <v>33.693693693693696</v>
      </c>
      <c r="F21" s="34">
        <f>'[1]Base da ACEA'!H63</f>
        <v>6760</v>
      </c>
      <c r="G21" s="35">
        <f>'[1]Base da ACEA'!I63</f>
        <v>5328</v>
      </c>
      <c r="H21" s="36">
        <f>'[1]Base da ACEA'!J63</f>
        <v>26.876876876876878</v>
      </c>
    </row>
    <row r="22" spans="2:8" s="14" customFormat="1" ht="15" customHeight="1">
      <c r="B22" s="37" t="str">
        <f>'Market (monthly)'!A14</f>
        <v>Finland</v>
      </c>
      <c r="C22" s="38">
        <f>'[1]Base da ACEA'!H14</f>
        <v>1739</v>
      </c>
      <c r="D22" s="39">
        <f>'[1]Base da ACEA'!I14</f>
        <v>2116</v>
      </c>
      <c r="E22" s="40">
        <f>'[1]Base da ACEA'!J14</f>
        <v>-17.81663516068053</v>
      </c>
      <c r="F22" s="38">
        <f>'[1]Base da ACEA'!H64</f>
        <v>17971</v>
      </c>
      <c r="G22" s="39">
        <f>'[1]Base da ACEA'!I64</f>
        <v>20229</v>
      </c>
      <c r="H22" s="40">
        <f>'[1]Base da ACEA'!J64</f>
        <v>-11.162192891393543</v>
      </c>
    </row>
    <row r="23" spans="2:8" s="14" customFormat="1" ht="15" customHeight="1">
      <c r="B23" s="33" t="str">
        <f>'Market (monthly)'!A15</f>
        <v>France</v>
      </c>
      <c r="C23" s="34">
        <f>'[1]Base da ACEA'!H15</f>
        <v>38461</v>
      </c>
      <c r="D23" s="35">
        <f>'[1]Base da ACEA'!I15</f>
        <v>29531</v>
      </c>
      <c r="E23" s="36">
        <f>'[1]Base da ACEA'!J15</f>
        <v>30.239409434153941</v>
      </c>
      <c r="F23" s="34">
        <f>'[1]Base da ACEA'!H65</f>
        <v>303617</v>
      </c>
      <c r="G23" s="35">
        <f>'[1]Base da ACEA'!I65</f>
        <v>237964</v>
      </c>
      <c r="H23" s="36">
        <f>'[1]Base da ACEA'!J65</f>
        <v>27.589467314383686</v>
      </c>
    </row>
    <row r="24" spans="2:8" s="14" customFormat="1" ht="15" customHeight="1">
      <c r="B24" s="33" t="str">
        <f>'Market (monthly)'!A16</f>
        <v>Germany</v>
      </c>
      <c r="C24" s="34">
        <f>'[1]Base da ACEA'!H16</f>
        <v>57795</v>
      </c>
      <c r="D24" s="35">
        <f>'[1]Base da ACEA'!I16</f>
        <v>40097</v>
      </c>
      <c r="E24" s="36">
        <f>'[1]Base da ACEA'!J16</f>
        <v>44.137965433822977</v>
      </c>
      <c r="F24" s="34">
        <f>'[1]Base da ACEA'!H66</f>
        <v>490855</v>
      </c>
      <c r="G24" s="35">
        <f>'[1]Base da ACEA'!I66</f>
        <v>344702</v>
      </c>
      <c r="H24" s="36">
        <f>'[1]Base da ACEA'!J66</f>
        <v>42.3998120115346</v>
      </c>
    </row>
    <row r="25" spans="2:8" s="14" customFormat="1" ht="15" customHeight="1">
      <c r="B25" s="33" t="str">
        <f>'Market (monthly)'!A17</f>
        <v>Greece</v>
      </c>
      <c r="C25" s="34">
        <f>'[1]Base da ACEA'!H17</f>
        <v>3318</v>
      </c>
      <c r="D25" s="35">
        <f>'[1]Base da ACEA'!I17</f>
        <v>2622</v>
      </c>
      <c r="E25" s="36">
        <f>'[1]Base da ACEA'!J17</f>
        <v>26.544622425629289</v>
      </c>
      <c r="F25" s="34">
        <f>'[1]Base da ACEA'!H67</f>
        <v>31249</v>
      </c>
      <c r="G25" s="35">
        <f>'[1]Base da ACEA'!I67</f>
        <v>22789</v>
      </c>
      <c r="H25" s="36">
        <f>'[1]Base da ACEA'!J67</f>
        <v>37.123173460880245</v>
      </c>
    </row>
    <row r="26" spans="2:8" s="14" customFormat="1" ht="15" customHeight="1">
      <c r="B26" s="33" t="str">
        <f>'Market (monthly)'!A18</f>
        <v>Hungary</v>
      </c>
      <c r="C26" s="34">
        <f>'[1]Base da ACEA'!H18</f>
        <v>4185</v>
      </c>
      <c r="D26" s="35">
        <f>'[1]Base da ACEA'!I18</f>
        <v>3383</v>
      </c>
      <c r="E26" s="36">
        <f>'[1]Base da ACEA'!J18</f>
        <v>23.706769139816728</v>
      </c>
      <c r="F26" s="34">
        <f>'[1]Base da ACEA'!H68</f>
        <v>33302</v>
      </c>
      <c r="G26" s="35">
        <f>'[1]Base da ACEA'!I68</f>
        <v>31221</v>
      </c>
      <c r="H26" s="36">
        <f>'[1]Base da ACEA'!J68</f>
        <v>6.6653854777233272</v>
      </c>
    </row>
    <row r="27" spans="2:8" s="14" customFormat="1" ht="15" customHeight="1">
      <c r="B27" s="33" t="str">
        <f>'Market (monthly)'!A19</f>
        <v>Ireland</v>
      </c>
      <c r="C27" s="34">
        <f>'[1]Base da ACEA'!H19</f>
        <v>948</v>
      </c>
      <c r="D27" s="35">
        <f>'[1]Base da ACEA'!I19</f>
        <v>671</v>
      </c>
      <c r="E27" s="36">
        <f>'[1]Base da ACEA'!J19</f>
        <v>41.281669150521608</v>
      </c>
      <c r="F27" s="34">
        <f>'[1]Base da ACEA'!H69</f>
        <v>24444</v>
      </c>
      <c r="G27" s="35">
        <f>'[1]Base da ACEA'!I69</f>
        <v>20884</v>
      </c>
      <c r="H27" s="36">
        <f>'[1]Base da ACEA'!J69</f>
        <v>17.046542807891207</v>
      </c>
    </row>
    <row r="28" spans="2:8" s="14" customFormat="1" ht="15" customHeight="1">
      <c r="B28" s="33" t="str">
        <f>'Market (monthly)'!A20</f>
        <v>Italy</v>
      </c>
      <c r="C28" s="34">
        <f>'[1]Base da ACEA'!H20</f>
        <v>53711</v>
      </c>
      <c r="D28" s="35">
        <f>'[1]Base da ACEA'!I20</f>
        <v>39840</v>
      </c>
      <c r="E28" s="36">
        <f>'[1]Base da ACEA'!J20</f>
        <v>34.816767068273094</v>
      </c>
      <c r="F28" s="34">
        <f>'[1]Base da ACEA'!H70</f>
        <v>419841</v>
      </c>
      <c r="G28" s="35">
        <f>'[1]Base da ACEA'!I70</f>
        <v>331499</v>
      </c>
      <c r="H28" s="36">
        <f>'[1]Base da ACEA'!J70</f>
        <v>26.649250827302644</v>
      </c>
    </row>
    <row r="29" spans="2:8" s="14" customFormat="1" ht="15" customHeight="1">
      <c r="B29" s="33" t="str">
        <f>'Market (monthly)'!A21</f>
        <v>Latvia</v>
      </c>
      <c r="C29" s="34">
        <f>'[1]Base da ACEA'!H21</f>
        <v>441</v>
      </c>
      <c r="D29" s="35">
        <f>'[1]Base da ACEA'!I21</f>
        <v>459</v>
      </c>
      <c r="E29" s="36">
        <f>'[1]Base da ACEA'!J21</f>
        <v>-3.9215686274509802</v>
      </c>
      <c r="F29" s="34">
        <f>'[1]Base da ACEA'!H71</f>
        <v>4366</v>
      </c>
      <c r="G29" s="35">
        <f>'[1]Base da ACEA'!I71</f>
        <v>3230</v>
      </c>
      <c r="H29" s="36">
        <f>'[1]Base da ACEA'!J71</f>
        <v>35.170278637770899</v>
      </c>
    </row>
    <row r="30" spans="2:8" s="14" customFormat="1" ht="15" customHeight="1">
      <c r="B30" s="33" t="str">
        <f>'Market (monthly)'!A22</f>
        <v>Lithuania</v>
      </c>
      <c r="C30" s="34">
        <f>'[1]Base da ACEA'!H22</f>
        <v>1069</v>
      </c>
      <c r="D30" s="35">
        <f>'[1]Base da ACEA'!I22</f>
        <v>794</v>
      </c>
      <c r="E30" s="36">
        <f>'[1]Base da ACEA'!J22</f>
        <v>34.634760705289672</v>
      </c>
      <c r="F30" s="34">
        <f>'[1]Base da ACEA'!H72</f>
        <v>8945</v>
      </c>
      <c r="G30" s="35">
        <f>'[1]Base da ACEA'!I72</f>
        <v>7767</v>
      </c>
      <c r="H30" s="36">
        <f>'[1]Base da ACEA'!J72</f>
        <v>15.166731041586198</v>
      </c>
    </row>
    <row r="31" spans="2:8" s="14" customFormat="1" ht="15" customHeight="1">
      <c r="B31" s="33" t="str">
        <f>'Market (monthly)'!A23</f>
        <v>Luxembourg</v>
      </c>
      <c r="C31" s="34">
        <f>'[1]Base da ACEA'!H23</f>
        <v>853</v>
      </c>
      <c r="D31" s="35">
        <f>'[1]Base da ACEA'!I23</f>
        <v>776</v>
      </c>
      <c r="E31" s="36">
        <f>'[1]Base da ACEA'!J23</f>
        <v>9.9226804123711343</v>
      </c>
      <c r="F31" s="34">
        <f>'[1]Base da ACEA'!H73</f>
        <v>7274</v>
      </c>
      <c r="G31" s="35">
        <f>'[1]Base da ACEA'!I73</f>
        <v>5944</v>
      </c>
      <c r="H31" s="36">
        <f>'[1]Base da ACEA'!J73</f>
        <v>22.375504710632573</v>
      </c>
    </row>
    <row r="32" spans="2:8" s="14" customFormat="1" ht="15" customHeight="1">
      <c r="B32" s="33" t="str">
        <f>'Market (monthly)'!A24</f>
        <v>Malta</v>
      </c>
      <c r="C32" s="34">
        <f>'[1]Base da ACEA'!H24</f>
        <v>110</v>
      </c>
      <c r="D32" s="35">
        <f>'[1]Base da ACEA'!I24</f>
        <v>87</v>
      </c>
      <c r="E32" s="36">
        <f>'[1]Base da ACEA'!J24</f>
        <v>26.436781609195403</v>
      </c>
      <c r="F32" s="34">
        <f>'[1]Base da ACEA'!H74</f>
        <v>1269</v>
      </c>
      <c r="G32" s="35">
        <f>'[1]Base da ACEA'!I74</f>
        <v>916</v>
      </c>
      <c r="H32" s="36">
        <f>'[1]Base da ACEA'!J74</f>
        <v>38.537117903930131</v>
      </c>
    </row>
    <row r="33" spans="2:8" s="14" customFormat="1" ht="15" customHeight="1">
      <c r="B33" s="33" t="str">
        <f>'Market (monthly)'!A25</f>
        <v>Netherlands</v>
      </c>
      <c r="C33" s="34">
        <f>'[1]Base da ACEA'!H25</f>
        <v>7871</v>
      </c>
      <c r="D33" s="41">
        <f>'[1]Base da ACEA'!I25</f>
        <v>6424</v>
      </c>
      <c r="E33" s="36">
        <f>'[1]Base da ACEA'!J25</f>
        <v>22.524906600249068</v>
      </c>
      <c r="F33" s="34">
        <f>'[1]Base da ACEA'!H75</f>
        <v>68898</v>
      </c>
      <c r="G33" s="41">
        <f>'[1]Base da ACEA'!I75</f>
        <v>56822</v>
      </c>
      <c r="H33" s="36">
        <f>'[1]Base da ACEA'!J75</f>
        <v>21.25233184330013</v>
      </c>
    </row>
    <row r="34" spans="2:8" s="14" customFormat="1" ht="15" customHeight="1">
      <c r="B34" s="33" t="str">
        <f>'Market (monthly)'!A26</f>
        <v>Poland</v>
      </c>
      <c r="C34" s="34">
        <f>'[1]Base da ACEA'!H26</f>
        <v>16492</v>
      </c>
      <c r="D34" s="35">
        <f>'[1]Base da ACEA'!I26</f>
        <v>11417</v>
      </c>
      <c r="E34" s="36">
        <f>'[1]Base da ACEA'!J26</f>
        <v>44.451256897608829</v>
      </c>
      <c r="F34" s="34">
        <f>'[1]Base da ACEA'!H76</f>
        <v>132257</v>
      </c>
      <c r="G34" s="35">
        <f>'[1]Base da ACEA'!I76</f>
        <v>104509</v>
      </c>
      <c r="H34" s="36">
        <f>'[1]Base da ACEA'!J76</f>
        <v>26.550823374063476</v>
      </c>
    </row>
    <row r="35" spans="2:8" s="14" customFormat="1" ht="15" customHeight="1">
      <c r="B35" s="33" t="str">
        <f>'Market (monthly)'!A27</f>
        <v>Portugal</v>
      </c>
      <c r="C35" s="34">
        <f>'[1]Base da ACEA'!H27</f>
        <v>1899</v>
      </c>
      <c r="D35" s="41">
        <f>'[1]Base da ACEA'!I27</f>
        <v>2259</v>
      </c>
      <c r="E35" s="36">
        <f>'[1]Base da ACEA'!J27</f>
        <v>-15.936254980079681</v>
      </c>
      <c r="F35" s="34">
        <f>'[1]Base da ACEA'!H77</f>
        <v>22947</v>
      </c>
      <c r="G35" s="41">
        <f>'[1]Base da ACEA'!I77</f>
        <v>18484</v>
      </c>
      <c r="H35" s="36">
        <f>'[1]Base da ACEA'!J77</f>
        <v>24.145206665223977</v>
      </c>
    </row>
    <row r="36" spans="2:8" s="14" customFormat="1" ht="15" customHeight="1">
      <c r="B36" s="33" t="str">
        <f>'Market (monthly)'!A28</f>
        <v>Romania</v>
      </c>
      <c r="C36" s="34">
        <f>'[1]Base da ACEA'!H28</f>
        <v>3527</v>
      </c>
      <c r="D36" s="35">
        <f>'[1]Base da ACEA'!I28</f>
        <v>2829</v>
      </c>
      <c r="E36" s="36">
        <f>'[1]Base da ACEA'!J28</f>
        <v>24.673029338989043</v>
      </c>
      <c r="F36" s="34">
        <f>'[1]Base da ACEA'!H78</f>
        <v>32597</v>
      </c>
      <c r="G36" s="35">
        <f>'[1]Base da ACEA'!I78</f>
        <v>25681</v>
      </c>
      <c r="H36" s="36">
        <f>'[1]Base da ACEA'!J78</f>
        <v>26.930415482263154</v>
      </c>
    </row>
    <row r="37" spans="2:8" s="14" customFormat="1" ht="15" customHeight="1">
      <c r="B37" s="33" t="str">
        <f>'Market (monthly)'!A29</f>
        <v>Slovakia</v>
      </c>
      <c r="C37" s="34">
        <f>'[1]Base da ACEA'!H29</f>
        <v>1893</v>
      </c>
      <c r="D37" s="35">
        <f>'[1]Base da ACEA'!I29</f>
        <v>1155</v>
      </c>
      <c r="E37" s="36">
        <f>'[1]Base da ACEA'!J29</f>
        <v>63.896103896103895</v>
      </c>
      <c r="F37" s="34">
        <f>'[1]Base da ACEA'!H79</f>
        <v>18042</v>
      </c>
      <c r="G37" s="35">
        <f>'[1]Base da ACEA'!I79</f>
        <v>12592</v>
      </c>
      <c r="H37" s="36">
        <f>'[1]Base da ACEA'!J79</f>
        <v>43.281448538754766</v>
      </c>
    </row>
    <row r="38" spans="2:8" s="14" customFormat="1" ht="15" customHeight="1">
      <c r="B38" s="42" t="str">
        <f>'Market (monthly)'!A30</f>
        <v>Slovenia</v>
      </c>
      <c r="C38" s="34">
        <f>'[1]Base da ACEA'!H30</f>
        <v>470</v>
      </c>
      <c r="D38" s="41">
        <f>'[1]Base da ACEA'!I30</f>
        <v>582</v>
      </c>
      <c r="E38" s="36">
        <f>'[1]Base da ACEA'!J30</f>
        <v>-19.243986254295535</v>
      </c>
      <c r="F38" s="34">
        <f>'[1]Base da ACEA'!H80</f>
        <v>3739</v>
      </c>
      <c r="G38" s="35">
        <f>'[1]Base da ACEA'!I80</f>
        <v>5065</v>
      </c>
      <c r="H38" s="36">
        <f>'[1]Base da ACEA'!J80</f>
        <v>-26.179664363277393</v>
      </c>
    </row>
    <row r="39" spans="2:8" s="14" customFormat="1" ht="15" customHeight="1">
      <c r="B39" s="43" t="str">
        <f>'Market (monthly)'!A31</f>
        <v>Spain</v>
      </c>
      <c r="C39" s="41">
        <f>'[1]Base da ACEA'!H31</f>
        <v>23576</v>
      </c>
      <c r="D39" s="35">
        <f>'[1]Base da ACEA'!I31</f>
        <v>20862</v>
      </c>
      <c r="E39" s="36">
        <f>'[1]Base da ACEA'!J31</f>
        <v>13.009299204294891</v>
      </c>
      <c r="F39" s="41">
        <f>'[1]Base da ACEA'!H81</f>
        <v>220535</v>
      </c>
      <c r="G39" s="35">
        <f>'[1]Base da ACEA'!I81</f>
        <v>171731</v>
      </c>
      <c r="H39" s="36">
        <f>'[1]Base da ACEA'!J81</f>
        <v>28.418864386744385</v>
      </c>
    </row>
    <row r="40" spans="2:8" s="14" customFormat="1" ht="15" customHeight="1">
      <c r="B40" s="43" t="str">
        <f>'Market (monthly)'!A32</f>
        <v>Sweden</v>
      </c>
      <c r="C40" s="41">
        <f>'[1]Base da ACEA'!H32</f>
        <v>1924</v>
      </c>
      <c r="D40" s="35">
        <f>'[1]Base da ACEA'!I32</f>
        <v>2158</v>
      </c>
      <c r="E40" s="36">
        <f>'[1]Base da ACEA'!J32</f>
        <v>-10.843373493975903</v>
      </c>
      <c r="F40" s="41">
        <f>'[1]Base da ACEA'!H82</f>
        <v>16788</v>
      </c>
      <c r="G40" s="35">
        <f>'[1]Base da ACEA'!I82</f>
        <v>19128</v>
      </c>
      <c r="H40" s="36">
        <f>'[1]Base da ACEA'!J82</f>
        <v>-12.233375156838143</v>
      </c>
    </row>
    <row r="41" spans="2:8" s="14" customFormat="1" ht="15" customHeight="1">
      <c r="B41" s="44" t="s">
        <v>3</v>
      </c>
      <c r="C41" s="45">
        <f>'[1]Base da ACEA'!H33</f>
        <v>235348</v>
      </c>
      <c r="D41" s="46">
        <f>'[1]Base da ACEA'!I33</f>
        <v>180325</v>
      </c>
      <c r="E41" s="47">
        <f>'[1]Base da ACEA'!J33</f>
        <v>30.51323998336337</v>
      </c>
      <c r="F41" s="45">
        <f>'[1]Base da ACEA'!H83</f>
        <v>1998921</v>
      </c>
      <c r="G41" s="46">
        <f>'[1]Base da ACEA'!I83</f>
        <v>1551559</v>
      </c>
      <c r="H41" s="47">
        <f>'[1]Base da ACEA'!J83</f>
        <v>28.833064034303561</v>
      </c>
    </row>
    <row r="42" spans="2:8" s="14" customFormat="1" ht="15" customHeight="1">
      <c r="B42" s="52" t="s">
        <v>27</v>
      </c>
      <c r="C42" s="53">
        <f>'[1]Base da ACEA'!H34</f>
        <v>113</v>
      </c>
      <c r="D42" s="39">
        <f>'[1]Base da ACEA'!I34</f>
        <v>116</v>
      </c>
      <c r="E42" s="40">
        <f>'[1]Base da ACEA'!J34</f>
        <v>-2.5862068965517242</v>
      </c>
      <c r="F42" s="53">
        <f>'[1]Base da ACEA'!H84</f>
        <v>2696</v>
      </c>
      <c r="G42" s="39">
        <f>'[1]Base da ACEA'!I84</f>
        <v>2525</v>
      </c>
      <c r="H42" s="40">
        <f>'[1]Base da ACEA'!J84</f>
        <v>6.772277227722773</v>
      </c>
    </row>
    <row r="43" spans="2:8" s="14" customFormat="1" ht="15" customHeight="1">
      <c r="B43" s="52" t="s">
        <v>28</v>
      </c>
      <c r="C43" s="53">
        <f>'[1]Base da ACEA'!H35</f>
        <v>442</v>
      </c>
      <c r="D43" s="39">
        <f>'[1]Base da ACEA'!I35</f>
        <v>812</v>
      </c>
      <c r="E43" s="40">
        <f>'[1]Base da ACEA'!J35</f>
        <v>-45.566502463054185</v>
      </c>
      <c r="F43" s="53">
        <f>'[1]Base da ACEA'!H85</f>
        <v>5684</v>
      </c>
      <c r="G43" s="39">
        <f>'[1]Base da ACEA'!I85</f>
        <v>5680</v>
      </c>
      <c r="H43" s="40">
        <f>'[1]Base da ACEA'!J85</f>
        <v>7.0422535211267609E-2</v>
      </c>
    </row>
    <row r="44" spans="2:8" s="14" customFormat="1" ht="15" customHeight="1">
      <c r="B44" s="37" t="s">
        <v>29</v>
      </c>
      <c r="C44" s="38">
        <f>'[1]Base da ACEA'!H36</f>
        <v>5787</v>
      </c>
      <c r="D44" s="39">
        <f>'[1]Base da ACEA'!I36</f>
        <v>4897</v>
      </c>
      <c r="E44" s="40">
        <f>'[1]Base da ACEA'!J36</f>
        <v>18.174392485195018</v>
      </c>
      <c r="F44" s="53">
        <f>'[1]Base da ACEA'!H86</f>
        <v>49791</v>
      </c>
      <c r="G44" s="39">
        <f>'[1]Base da ACEA'!I86</f>
        <v>39960</v>
      </c>
      <c r="H44" s="40">
        <f>'[1]Base da ACEA'!J86</f>
        <v>24.602102102102101</v>
      </c>
    </row>
    <row r="45" spans="2:8" s="14" customFormat="1" ht="15" customHeight="1">
      <c r="B45" s="44" t="s">
        <v>2</v>
      </c>
      <c r="C45" s="54">
        <f>'[1]Base da ACEA'!H37</f>
        <v>6342</v>
      </c>
      <c r="D45" s="55">
        <f>'[1]Base da ACEA'!I37</f>
        <v>5825</v>
      </c>
      <c r="E45" s="47">
        <f>'[1]Base da ACEA'!J37</f>
        <v>8.8755364806866943</v>
      </c>
      <c r="F45" s="54">
        <f>'[1]Base da ACEA'!H87</f>
        <v>58171</v>
      </c>
      <c r="G45" s="55">
        <f>'[1]Base da ACEA'!I87</f>
        <v>48165</v>
      </c>
      <c r="H45" s="47">
        <f>'[1]Base da ACEA'!J87</f>
        <v>20.77442126025122</v>
      </c>
    </row>
    <row r="46" spans="2:8" s="14" customFormat="1" ht="15" customHeight="1">
      <c r="B46" s="56" t="s">
        <v>30</v>
      </c>
      <c r="C46" s="53">
        <f>'[1]Base da ACEA'!H38</f>
        <v>93393</v>
      </c>
      <c r="D46" s="39">
        <f>'[1]Base da ACEA'!I38</f>
        <v>72863</v>
      </c>
      <c r="E46" s="57">
        <f>'[1]Base da ACEA'!J38</f>
        <v>28.176166229773685</v>
      </c>
      <c r="F46" s="53">
        <f>'[1]Base da ACEA'!H88</f>
        <v>461739</v>
      </c>
      <c r="G46" s="39">
        <f>'[1]Base da ACEA'!I88</f>
        <v>365971</v>
      </c>
      <c r="H46" s="57">
        <f>'[1]Base da ACEA'!J88</f>
        <v>26.168193654688487</v>
      </c>
    </row>
    <row r="47" spans="2:8" s="15" customFormat="1" ht="15" customHeight="1">
      <c r="B47" s="44" t="s">
        <v>31</v>
      </c>
      <c r="C47" s="45">
        <f>'[1]Base da ACEA'!H39</f>
        <v>335083</v>
      </c>
      <c r="D47" s="46">
        <f>'[1]Base da ACEA'!I39</f>
        <v>259013</v>
      </c>
      <c r="E47" s="58">
        <f>'[1]Base da ACEA'!J39</f>
        <v>29.369182241817978</v>
      </c>
      <c r="F47" s="59">
        <f>'[1]Base da ACEA'!H89</f>
        <v>2518831</v>
      </c>
      <c r="G47" s="46">
        <f>'[1]Base da ACEA'!I89</f>
        <v>1965695</v>
      </c>
      <c r="H47" s="58">
        <f>'[1]Base da ACEA'!J89</f>
        <v>28.139462124083341</v>
      </c>
    </row>
    <row r="48" spans="2:8" s="14" customFormat="1" ht="15" customHeight="1">
      <c r="B48" s="48" t="s">
        <v>4</v>
      </c>
      <c r="C48" s="49">
        <f>C14+C15+C20+C22+C23+C24+C25+C27+C28+C31+C33+C35+C39+C40</f>
        <v>201470</v>
      </c>
      <c r="D48" s="50">
        <f t="shared" ref="D48:G48" si="0">D14+D15+D20+D22+D23+D24+D25+D27+D28+D31+D33+D35+D39+D40</f>
        <v>155924</v>
      </c>
      <c r="E48" s="51">
        <f>(C48/D48-1)*100</f>
        <v>29.210384546317435</v>
      </c>
      <c r="F48" s="49">
        <f t="shared" si="0"/>
        <v>1713314</v>
      </c>
      <c r="G48" s="50">
        <f t="shared" si="0"/>
        <v>1324446</v>
      </c>
      <c r="H48" s="51">
        <f>(F48/G48-1)*100</f>
        <v>29.360804442008217</v>
      </c>
    </row>
    <row r="49" spans="2:8" s="16" customFormat="1" ht="15" customHeight="1">
      <c r="B49" s="48" t="s">
        <v>64</v>
      </c>
      <c r="C49" s="49">
        <f>+C16+C17+C18+C19+C21+C26+C29+C30+C32+C34+C36+C37+C38</f>
        <v>33878</v>
      </c>
      <c r="D49" s="50">
        <f t="shared" ref="D49:G49" si="1">+D16+D17+D18+D19+D21+D26+D29+D30+D32+D34+D36+D37+D38</f>
        <v>24401</v>
      </c>
      <c r="E49" s="51">
        <f t="shared" ref="E49:E50" si="2">(C49/D49-1)*100</f>
        <v>38.838572189664355</v>
      </c>
      <c r="F49" s="49">
        <f t="shared" si="1"/>
        <v>285607</v>
      </c>
      <c r="G49" s="50">
        <f t="shared" si="1"/>
        <v>227113</v>
      </c>
      <c r="H49" s="51">
        <f t="shared" ref="H49:H50" si="3">(F49/G49-1)*100</f>
        <v>25.755460937947184</v>
      </c>
    </row>
    <row r="50" spans="2:8" s="21" customFormat="1" ht="15" customHeight="1" thickBot="1">
      <c r="B50" s="60" t="s">
        <v>32</v>
      </c>
      <c r="C50" s="61">
        <f>C45+C46+C48</f>
        <v>301205</v>
      </c>
      <c r="D50" s="62">
        <f t="shared" ref="D50:G50" si="4">D45+D46+D48</f>
        <v>234612</v>
      </c>
      <c r="E50" s="63">
        <f t="shared" si="2"/>
        <v>28.384311117930871</v>
      </c>
      <c r="F50" s="61">
        <f t="shared" si="4"/>
        <v>2233224</v>
      </c>
      <c r="G50" s="62">
        <f t="shared" si="4"/>
        <v>1738582</v>
      </c>
      <c r="H50" s="63">
        <f t="shared" si="3"/>
        <v>28.450886987211412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36</v>
      </c>
    </row>
    <row r="53" spans="2:8" s="21" customFormat="1" ht="15" customHeight="1">
      <c r="B53" s="18"/>
      <c r="C53" s="18"/>
      <c r="D53" s="18"/>
      <c r="F53" s="22"/>
      <c r="G53" s="23"/>
      <c r="H53" s="67" t="s">
        <v>37</v>
      </c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2:H54">
    <cfRule type="containsErrors" dxfId="3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2C83B-A688-40FD-8968-7AAE5705582C}">
  <sheetPr>
    <pageSetUpPr fitToPage="1"/>
  </sheetPr>
  <dimension ref="B2:H108"/>
  <sheetViews>
    <sheetView showGridLines="0" showWhiteSpace="0" zoomScaleNormal="100" workbookViewId="0"/>
  </sheetViews>
  <sheetFormatPr defaultColWidth="8.109375" defaultRowHeight="15" customHeight="1"/>
  <cols>
    <col min="1" max="1" width="5.5546875" style="10" customWidth="1"/>
    <col min="2" max="2" width="25.6640625" style="10" customWidth="1"/>
    <col min="3" max="4" width="15.6640625" style="10" customWidth="1"/>
    <col min="5" max="5" width="10.6640625" style="10" customWidth="1"/>
    <col min="6" max="7" width="15.6640625" style="10" customWidth="1"/>
    <col min="8" max="8" width="10.6640625" style="10" customWidth="1"/>
    <col min="9" max="12" width="6.6640625" style="10" customWidth="1"/>
    <col min="13" max="16384" width="8.10937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106" t="s">
        <v>44</v>
      </c>
      <c r="D10" s="106"/>
      <c r="E10" s="106"/>
      <c r="F10" s="106"/>
      <c r="G10" s="106"/>
      <c r="H10" s="106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107" t="s">
        <v>67</v>
      </c>
      <c r="D12" s="108"/>
      <c r="E12" s="64" t="s">
        <v>0</v>
      </c>
      <c r="F12" s="107" t="s">
        <v>68</v>
      </c>
      <c r="G12" s="108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'[1]Base da ACEA'!K6</f>
        <v>5</v>
      </c>
      <c r="D14" s="31">
        <f>'[1]Base da ACEA'!L6</f>
        <v>0</v>
      </c>
      <c r="E14" s="32">
        <f>'[1]Base da ACEA'!M6</f>
        <v>0</v>
      </c>
      <c r="F14" s="30">
        <f>'[1]Base da ACEA'!K56</f>
        <v>20</v>
      </c>
      <c r="G14" s="31">
        <f>'[1]Base da ACEA'!L56</f>
        <v>66</v>
      </c>
      <c r="H14" s="32">
        <f>'[1]Base da ACEA'!M56</f>
        <v>-69.696969696969703</v>
      </c>
    </row>
    <row r="15" spans="2:8" s="14" customFormat="1" ht="15" customHeight="1">
      <c r="B15" s="33" t="str">
        <f>'Market (monthly)'!A7</f>
        <v>Belgium</v>
      </c>
      <c r="C15" s="34">
        <f>'[1]Base da ACEA'!K7</f>
        <v>154</v>
      </c>
      <c r="D15" s="35">
        <f>'[1]Base da ACEA'!L7</f>
        <v>248</v>
      </c>
      <c r="E15" s="36">
        <f>'[1]Base da ACEA'!M7</f>
        <v>-37.903225806451616</v>
      </c>
      <c r="F15" s="34">
        <f>'[1]Base da ACEA'!K57</f>
        <v>2862</v>
      </c>
      <c r="G15" s="35">
        <f>'[1]Base da ACEA'!L57</f>
        <v>2352</v>
      </c>
      <c r="H15" s="36">
        <f>'[1]Base da ACEA'!M57</f>
        <v>21.683673469387756</v>
      </c>
    </row>
    <row r="16" spans="2:8" s="14" customFormat="1" ht="15" customHeight="1">
      <c r="B16" s="33" t="str">
        <f>'Market (monthly)'!A8</f>
        <v>Bulgaria</v>
      </c>
      <c r="C16" s="34">
        <f>'[1]Base da ACEA'!K8</f>
        <v>0</v>
      </c>
      <c r="D16" s="35">
        <f>'[1]Base da ACEA'!L8</f>
        <v>0</v>
      </c>
      <c r="E16" s="36">
        <f>'[1]Base da ACEA'!M8</f>
        <v>0</v>
      </c>
      <c r="F16" s="34">
        <f>'[1]Base da ACEA'!K58</f>
        <v>1</v>
      </c>
      <c r="G16" s="35">
        <f>'[1]Base da ACEA'!L58</f>
        <v>0</v>
      </c>
      <c r="H16" s="36">
        <f>'[1]Base da ACEA'!M58</f>
        <v>0</v>
      </c>
    </row>
    <row r="17" spans="2:8" s="14" customFormat="1" ht="15" customHeight="1">
      <c r="B17" s="33" t="str">
        <f>'Market (monthly)'!A9</f>
        <v>Croatia</v>
      </c>
      <c r="C17" s="34">
        <f>'[1]Base da ACEA'!K9</f>
        <v>146</v>
      </c>
      <c r="D17" s="35">
        <f>'[1]Base da ACEA'!L9</f>
        <v>104</v>
      </c>
      <c r="E17" s="36">
        <f>'[1]Base da ACEA'!M9</f>
        <v>40.384615384615387</v>
      </c>
      <c r="F17" s="34">
        <f>'[1]Base da ACEA'!K59</f>
        <v>1314</v>
      </c>
      <c r="G17" s="35">
        <f>'[1]Base da ACEA'!L59</f>
        <v>1554</v>
      </c>
      <c r="H17" s="36">
        <f>'[1]Base da ACEA'!M59</f>
        <v>-15.444015444015443</v>
      </c>
    </row>
    <row r="18" spans="2:8" s="14" customFormat="1" ht="15" customHeight="1">
      <c r="B18" s="33" t="str">
        <f>'Market (monthly)'!A10</f>
        <v>Cyprus</v>
      </c>
      <c r="C18" s="34">
        <f>'[1]Base da ACEA'!K10</f>
        <v>0</v>
      </c>
      <c r="D18" s="35">
        <f>'[1]Base da ACEA'!L10</f>
        <v>0</v>
      </c>
      <c r="E18" s="36">
        <f>'[1]Base da ACEA'!M10</f>
        <v>0</v>
      </c>
      <c r="F18" s="34">
        <f>'[1]Base da ACEA'!K60</f>
        <v>0</v>
      </c>
      <c r="G18" s="35">
        <f>'[1]Base da ACEA'!L60</f>
        <v>1</v>
      </c>
      <c r="H18" s="36">
        <f>'[1]Base da ACEA'!M60</f>
        <v>-100</v>
      </c>
    </row>
    <row r="19" spans="2:8" s="14" customFormat="1" ht="15" customHeight="1">
      <c r="B19" s="33" t="str">
        <f>'Market (monthly)'!A11</f>
        <v>Czech Republic</v>
      </c>
      <c r="C19" s="34">
        <f>'[1]Base da ACEA'!K11</f>
        <v>245</v>
      </c>
      <c r="D19" s="35">
        <f>'[1]Base da ACEA'!L11</f>
        <v>264</v>
      </c>
      <c r="E19" s="36">
        <f>'[1]Base da ACEA'!M11</f>
        <v>-7.1969696969696972</v>
      </c>
      <c r="F19" s="34">
        <f>'[1]Base da ACEA'!K61</f>
        <v>2905</v>
      </c>
      <c r="G19" s="35">
        <f>'[1]Base da ACEA'!L61</f>
        <v>3724</v>
      </c>
      <c r="H19" s="36">
        <f>'[1]Base da ACEA'!M61</f>
        <v>-21.992481203007518</v>
      </c>
    </row>
    <row r="20" spans="2:8" s="14" customFormat="1" ht="15" customHeight="1">
      <c r="B20" s="33" t="str">
        <f>'Market (monthly)'!A12</f>
        <v>Denmark</v>
      </c>
      <c r="C20" s="34">
        <f>'[1]Base da ACEA'!K12</f>
        <v>0</v>
      </c>
      <c r="D20" s="35">
        <f>'[1]Base da ACEA'!L12</f>
        <v>2</v>
      </c>
      <c r="E20" s="36">
        <f>'[1]Base da ACEA'!M12</f>
        <v>-100</v>
      </c>
      <c r="F20" s="34">
        <f>'[1]Base da ACEA'!K62</f>
        <v>1</v>
      </c>
      <c r="G20" s="35">
        <f>'[1]Base da ACEA'!L62</f>
        <v>6</v>
      </c>
      <c r="H20" s="36">
        <f>'[1]Base da ACEA'!M62</f>
        <v>-83.333333333333343</v>
      </c>
    </row>
    <row r="21" spans="2:8" s="14" customFormat="1" ht="15" customHeight="1">
      <c r="B21" s="33" t="str">
        <f>'Market (monthly)'!A13</f>
        <v>Estonia</v>
      </c>
      <c r="C21" s="34">
        <f>'[1]Base da ACEA'!K13</f>
        <v>1</v>
      </c>
      <c r="D21" s="35">
        <f>'[1]Base da ACEA'!L13</f>
        <v>23</v>
      </c>
      <c r="E21" s="36">
        <f>'[1]Base da ACEA'!M13</f>
        <v>-95.652173913043484</v>
      </c>
      <c r="F21" s="34">
        <f>'[1]Base da ACEA'!K63</f>
        <v>47</v>
      </c>
      <c r="G21" s="35">
        <f>'[1]Base da ACEA'!L63</f>
        <v>254</v>
      </c>
      <c r="H21" s="36">
        <f>'[1]Base da ACEA'!M63</f>
        <v>-81.496062992125985</v>
      </c>
    </row>
    <row r="22" spans="2:8" s="14" customFormat="1" ht="15" customHeight="1">
      <c r="B22" s="37" t="str">
        <f>'Market (monthly)'!A14</f>
        <v>Finland</v>
      </c>
      <c r="C22" s="38">
        <f>'[1]Base da ACEA'!K14</f>
        <v>33</v>
      </c>
      <c r="D22" s="39">
        <f>'[1]Base da ACEA'!L14</f>
        <v>97</v>
      </c>
      <c r="E22" s="40">
        <f>'[1]Base da ACEA'!M14</f>
        <v>-65.979381443298962</v>
      </c>
      <c r="F22" s="38">
        <f>'[1]Base da ACEA'!K64</f>
        <v>389</v>
      </c>
      <c r="G22" s="39">
        <f>'[1]Base da ACEA'!L64</f>
        <v>417</v>
      </c>
      <c r="H22" s="40">
        <f>'[1]Base da ACEA'!M64</f>
        <v>-6.7146282973621103</v>
      </c>
    </row>
    <row r="23" spans="2:8" s="14" customFormat="1" ht="15" customHeight="1">
      <c r="B23" s="33" t="str">
        <f>'Market (monthly)'!A15</f>
        <v>France</v>
      </c>
      <c r="C23" s="34">
        <f>'[1]Base da ACEA'!K15</f>
        <v>5785</v>
      </c>
      <c r="D23" s="35">
        <f>'[1]Base da ACEA'!L15</f>
        <v>5017</v>
      </c>
      <c r="E23" s="36">
        <f>'[1]Base da ACEA'!M15</f>
        <v>15.307952959936216</v>
      </c>
      <c r="F23" s="34">
        <f>'[1]Base da ACEA'!K65</f>
        <v>52063</v>
      </c>
      <c r="G23" s="35">
        <f>'[1]Base da ACEA'!L65</f>
        <v>43879</v>
      </c>
      <c r="H23" s="36">
        <f>'[1]Base da ACEA'!M65</f>
        <v>18.651291050388568</v>
      </c>
    </row>
    <row r="24" spans="2:8" s="14" customFormat="1" ht="15" customHeight="1">
      <c r="B24" s="33" t="str">
        <f>'Market (monthly)'!A16</f>
        <v>Germany</v>
      </c>
      <c r="C24" s="34">
        <f>'[1]Base da ACEA'!K16</f>
        <v>731</v>
      </c>
      <c r="D24" s="35">
        <f>'[1]Base da ACEA'!L16</f>
        <v>1460</v>
      </c>
      <c r="E24" s="36">
        <f>'[1]Base da ACEA'!M16</f>
        <v>-49.931506849315063</v>
      </c>
      <c r="F24" s="34">
        <f>'[1]Base da ACEA'!K66</f>
        <v>11364</v>
      </c>
      <c r="G24" s="35">
        <f>'[1]Base da ACEA'!L66</f>
        <v>13568</v>
      </c>
      <c r="H24" s="36">
        <f>'[1]Base da ACEA'!M66</f>
        <v>-16.244103773584907</v>
      </c>
    </row>
    <row r="25" spans="2:8" s="14" customFormat="1" ht="15" customHeight="1">
      <c r="B25" s="33" t="str">
        <f>'Market (monthly)'!A17</f>
        <v>Greece</v>
      </c>
      <c r="C25" s="34">
        <f>'[1]Base da ACEA'!K17</f>
        <v>348</v>
      </c>
      <c r="D25" s="35">
        <f>'[1]Base da ACEA'!L17</f>
        <v>323</v>
      </c>
      <c r="E25" s="36">
        <f>'[1]Base da ACEA'!M17</f>
        <v>7.7399380804953566</v>
      </c>
      <c r="F25" s="34">
        <f>'[1]Base da ACEA'!K67</f>
        <v>2839</v>
      </c>
      <c r="G25" s="35">
        <f>'[1]Base da ACEA'!L67</f>
        <v>2547</v>
      </c>
      <c r="H25" s="36">
        <f>'[1]Base da ACEA'!M67</f>
        <v>11.464468001570475</v>
      </c>
    </row>
    <row r="26" spans="2:8" s="14" customFormat="1" ht="15" customHeight="1">
      <c r="B26" s="33" t="str">
        <f>'Market (monthly)'!A18</f>
        <v>Hungary</v>
      </c>
      <c r="C26" s="34">
        <f>'[1]Base da ACEA'!K18</f>
        <v>29</v>
      </c>
      <c r="D26" s="35">
        <f>'[1]Base da ACEA'!L18</f>
        <v>41</v>
      </c>
      <c r="E26" s="36">
        <f>'[1]Base da ACEA'!M18</f>
        <v>-29.268292682926827</v>
      </c>
      <c r="F26" s="34">
        <f>'[1]Base da ACEA'!K68</f>
        <v>464</v>
      </c>
      <c r="G26" s="35">
        <f>'[1]Base da ACEA'!L68</f>
        <v>707</v>
      </c>
      <c r="H26" s="36">
        <f>'[1]Base da ACEA'!M68</f>
        <v>-34.370579915134371</v>
      </c>
    </row>
    <row r="27" spans="2:8" s="14" customFormat="1" ht="15" customHeight="1">
      <c r="B27" s="33" t="str">
        <f>'Market (monthly)'!A19</f>
        <v>Ireland</v>
      </c>
      <c r="C27" s="34">
        <f>'[1]Base da ACEA'!K19</f>
        <v>0</v>
      </c>
      <c r="D27" s="35">
        <f>'[1]Base da ACEA'!L19</f>
        <v>1</v>
      </c>
      <c r="E27" s="36">
        <f>'[1]Base da ACEA'!M19</f>
        <v>-100</v>
      </c>
      <c r="F27" s="34">
        <f>'[1]Base da ACEA'!K69</f>
        <v>0</v>
      </c>
      <c r="G27" s="35">
        <f>'[1]Base da ACEA'!L69</f>
        <v>140</v>
      </c>
      <c r="H27" s="36">
        <f>'[1]Base da ACEA'!M69</f>
        <v>-100</v>
      </c>
    </row>
    <row r="28" spans="2:8" s="14" customFormat="1" ht="15" customHeight="1">
      <c r="B28" s="33" t="str">
        <f>'Market (monthly)'!A20</f>
        <v>Italy</v>
      </c>
      <c r="C28" s="34">
        <f>'[1]Base da ACEA'!K20</f>
        <v>11006</v>
      </c>
      <c r="D28" s="35">
        <f>'[1]Base da ACEA'!L20</f>
        <v>10326</v>
      </c>
      <c r="E28" s="36">
        <f>'[1]Base da ACEA'!M20</f>
        <v>6.5853186132093748</v>
      </c>
      <c r="F28" s="34">
        <f>'[1]Base da ACEA'!K70</f>
        <v>105871</v>
      </c>
      <c r="G28" s="35">
        <f>'[1]Base da ACEA'!L70</f>
        <v>93498</v>
      </c>
      <c r="H28" s="36">
        <f>'[1]Base da ACEA'!M70</f>
        <v>13.23343814840959</v>
      </c>
    </row>
    <row r="29" spans="2:8" s="14" customFormat="1" ht="15" customHeight="1">
      <c r="B29" s="33" t="str">
        <f>'Market (monthly)'!A21</f>
        <v>Latvia</v>
      </c>
      <c r="C29" s="34">
        <f>'[1]Base da ACEA'!K21</f>
        <v>19</v>
      </c>
      <c r="D29" s="35">
        <f>'[1]Base da ACEA'!L21</f>
        <v>18</v>
      </c>
      <c r="E29" s="36">
        <f>'[1]Base da ACEA'!M21</f>
        <v>5.5555555555555554</v>
      </c>
      <c r="F29" s="34">
        <f>'[1]Base da ACEA'!K71</f>
        <v>266</v>
      </c>
      <c r="G29" s="35">
        <f>'[1]Base da ACEA'!L71</f>
        <v>250</v>
      </c>
      <c r="H29" s="36">
        <f>'[1]Base da ACEA'!M71</f>
        <v>6.4</v>
      </c>
    </row>
    <row r="30" spans="2:8" s="14" customFormat="1" ht="15" customHeight="1">
      <c r="B30" s="33" t="str">
        <f>'Market (monthly)'!A22</f>
        <v>Lithuania</v>
      </c>
      <c r="C30" s="34">
        <f>'[1]Base da ACEA'!K22</f>
        <v>0</v>
      </c>
      <c r="D30" s="35">
        <f>'[1]Base da ACEA'!L22</f>
        <v>0</v>
      </c>
      <c r="E30" s="36">
        <f>'[1]Base da ACEA'!M22</f>
        <v>0</v>
      </c>
      <c r="F30" s="34">
        <f>'[1]Base da ACEA'!K72</f>
        <v>0</v>
      </c>
      <c r="G30" s="35">
        <f>'[1]Base da ACEA'!L72</f>
        <v>0</v>
      </c>
      <c r="H30" s="36">
        <f>'[1]Base da ACEA'!M72</f>
        <v>0</v>
      </c>
    </row>
    <row r="31" spans="2:8" s="14" customFormat="1" ht="15" customHeight="1">
      <c r="B31" s="33" t="str">
        <f>'Market (monthly)'!A23</f>
        <v>Luxembourg</v>
      </c>
      <c r="C31" s="34">
        <f>'[1]Base da ACEA'!K23</f>
        <v>0</v>
      </c>
      <c r="D31" s="35">
        <f>'[1]Base da ACEA'!L23</f>
        <v>0</v>
      </c>
      <c r="E31" s="36">
        <f>'[1]Base da ACEA'!M23</f>
        <v>0</v>
      </c>
      <c r="F31" s="34">
        <f>'[1]Base da ACEA'!K73</f>
        <v>0</v>
      </c>
      <c r="G31" s="35">
        <f>'[1]Base da ACEA'!L73</f>
        <v>2</v>
      </c>
      <c r="H31" s="36">
        <f>'[1]Base da ACEA'!M73</f>
        <v>-100</v>
      </c>
    </row>
    <row r="32" spans="2:8" s="14" customFormat="1" ht="15" customHeight="1">
      <c r="B32" s="33" t="str">
        <f>'Market (monthly)'!A24</f>
        <v>Malta</v>
      </c>
      <c r="C32" s="34">
        <f>'[1]Base da ACEA'!K24</f>
        <v>0</v>
      </c>
      <c r="D32" s="35">
        <f>'[1]Base da ACEA'!L24</f>
        <v>0</v>
      </c>
      <c r="E32" s="36">
        <f>'[1]Base da ACEA'!M24</f>
        <v>0</v>
      </c>
      <c r="F32" s="34">
        <f>'[1]Base da ACEA'!K74</f>
        <v>1</v>
      </c>
      <c r="G32" s="35">
        <f>'[1]Base da ACEA'!L74</f>
        <v>7</v>
      </c>
      <c r="H32" s="36">
        <f>'[1]Base da ACEA'!M74</f>
        <v>-85.714285714285708</v>
      </c>
    </row>
    <row r="33" spans="2:8" s="14" customFormat="1" ht="15" customHeight="1">
      <c r="B33" s="33" t="str">
        <f>'Market (monthly)'!A25</f>
        <v>Netherlands</v>
      </c>
      <c r="C33" s="34">
        <f>'[1]Base da ACEA'!K25</f>
        <v>217</v>
      </c>
      <c r="D33" s="41">
        <f>'[1]Base da ACEA'!L25</f>
        <v>156</v>
      </c>
      <c r="E33" s="36">
        <f>'[1]Base da ACEA'!M25</f>
        <v>39.102564102564102</v>
      </c>
      <c r="F33" s="34">
        <f>'[1]Base da ACEA'!K75</f>
        <v>1594</v>
      </c>
      <c r="G33" s="41">
        <f>'[1]Base da ACEA'!L75</f>
        <v>1651</v>
      </c>
      <c r="H33" s="36">
        <f>'[1]Base da ACEA'!M75</f>
        <v>-3.4524530587522717</v>
      </c>
    </row>
    <row r="34" spans="2:8" s="14" customFormat="1" ht="15" customHeight="1">
      <c r="B34" s="33" t="str">
        <f>'Market (monthly)'!A26</f>
        <v>Poland</v>
      </c>
      <c r="C34" s="34">
        <f>'[1]Base da ACEA'!K26</f>
        <v>810</v>
      </c>
      <c r="D34" s="35">
        <f>'[1]Base da ACEA'!L26</f>
        <v>920</v>
      </c>
      <c r="E34" s="36">
        <f>'[1]Base da ACEA'!M26</f>
        <v>-11.956521739130435</v>
      </c>
      <c r="F34" s="34">
        <f>'[1]Base da ACEA'!K76</f>
        <v>8953</v>
      </c>
      <c r="G34" s="35">
        <f>'[1]Base da ACEA'!L76</f>
        <v>9312</v>
      </c>
      <c r="H34" s="36">
        <f>'[1]Base da ACEA'!M76</f>
        <v>-3.8552405498281788</v>
      </c>
    </row>
    <row r="35" spans="2:8" s="14" customFormat="1" ht="15" customHeight="1">
      <c r="B35" s="33" t="str">
        <f>'Market (monthly)'!A27</f>
        <v>Portugal</v>
      </c>
      <c r="C35" s="34">
        <f>'[1]Base da ACEA'!K27</f>
        <v>1252</v>
      </c>
      <c r="D35" s="41">
        <f>'[1]Base da ACEA'!L27</f>
        <v>347</v>
      </c>
      <c r="E35" s="36">
        <f>'[1]Base da ACEA'!M27</f>
        <v>260.80691642651294</v>
      </c>
      <c r="F35" s="34">
        <f>'[1]Base da ACEA'!K77</f>
        <v>7875</v>
      </c>
      <c r="G35" s="41">
        <f>'[1]Base da ACEA'!L77</f>
        <v>3238</v>
      </c>
      <c r="H35" s="36">
        <f>'[1]Base da ACEA'!M77</f>
        <v>143.20568252007413</v>
      </c>
    </row>
    <row r="36" spans="2:8" s="14" customFormat="1" ht="15" customHeight="1">
      <c r="B36" s="33" t="str">
        <f>'Market (monthly)'!A28</f>
        <v>Romania</v>
      </c>
      <c r="C36" s="34">
        <f>'[1]Base da ACEA'!K28</f>
        <v>1188</v>
      </c>
      <c r="D36" s="35">
        <f>'[1]Base da ACEA'!L28</f>
        <v>1026</v>
      </c>
      <c r="E36" s="36">
        <f>'[1]Base da ACEA'!M28</f>
        <v>15.789473684210526</v>
      </c>
      <c r="F36" s="34">
        <f>'[1]Base da ACEA'!K78</f>
        <v>14303</v>
      </c>
      <c r="G36" s="35">
        <f>'[1]Base da ACEA'!L78</f>
        <v>10017</v>
      </c>
      <c r="H36" s="36">
        <f>'[1]Base da ACEA'!M78</f>
        <v>42.787261655186185</v>
      </c>
    </row>
    <row r="37" spans="2:8" s="14" customFormat="1" ht="15" customHeight="1">
      <c r="B37" s="33" t="str">
        <f>'Market (monthly)'!A29</f>
        <v>Slovakia</v>
      </c>
      <c r="C37" s="34">
        <f>'[1]Base da ACEA'!K29</f>
        <v>108</v>
      </c>
      <c r="D37" s="35">
        <f>'[1]Base da ACEA'!L29</f>
        <v>74</v>
      </c>
      <c r="E37" s="36">
        <f>'[1]Base da ACEA'!M29</f>
        <v>45.945945945945951</v>
      </c>
      <c r="F37" s="34">
        <f>'[1]Base da ACEA'!K79</f>
        <v>1389</v>
      </c>
      <c r="G37" s="35">
        <f>'[1]Base da ACEA'!L79</f>
        <v>1214</v>
      </c>
      <c r="H37" s="36">
        <f>'[1]Base da ACEA'!M79</f>
        <v>14.41515650741351</v>
      </c>
    </row>
    <row r="38" spans="2:8" s="14" customFormat="1" ht="15" customHeight="1">
      <c r="B38" s="42" t="str">
        <f>'Market (monthly)'!A30</f>
        <v>Slovenia</v>
      </c>
      <c r="C38" s="34">
        <f>'[1]Base da ACEA'!K30</f>
        <v>42</v>
      </c>
      <c r="D38" s="41">
        <f>'[1]Base da ACEA'!L30</f>
        <v>49</v>
      </c>
      <c r="E38" s="36">
        <f>'[1]Base da ACEA'!M30</f>
        <v>-14.285714285714285</v>
      </c>
      <c r="F38" s="34">
        <f>'[1]Base da ACEA'!K80</f>
        <v>434</v>
      </c>
      <c r="G38" s="35">
        <f>'[1]Base da ACEA'!L80</f>
        <v>598</v>
      </c>
      <c r="H38" s="36">
        <f>'[1]Base da ACEA'!M80</f>
        <v>-27.424749163879596</v>
      </c>
    </row>
    <row r="39" spans="2:8" s="14" customFormat="1" ht="15" customHeight="1">
      <c r="B39" s="43" t="str">
        <f>'Market (monthly)'!A31</f>
        <v>Spain</v>
      </c>
      <c r="C39" s="41">
        <f>'[1]Base da ACEA'!K31</f>
        <v>1709</v>
      </c>
      <c r="D39" s="35">
        <f>'[1]Base da ACEA'!L31</f>
        <v>1261</v>
      </c>
      <c r="E39" s="36">
        <f>'[1]Base da ACEA'!M31</f>
        <v>35.527359238699447</v>
      </c>
      <c r="F39" s="41">
        <f>'[1]Base da ACEA'!K81</f>
        <v>17224</v>
      </c>
      <c r="G39" s="35">
        <f>'[1]Base da ACEA'!L81</f>
        <v>11112</v>
      </c>
      <c r="H39" s="36">
        <f>'[1]Base da ACEA'!M81</f>
        <v>55.003599712023046</v>
      </c>
    </row>
    <row r="40" spans="2:8" s="14" customFormat="1" ht="15" customHeight="1">
      <c r="B40" s="43" t="str">
        <f>'Market (monthly)'!A32</f>
        <v>Sweden</v>
      </c>
      <c r="C40" s="41">
        <f>'[1]Base da ACEA'!K32</f>
        <v>595</v>
      </c>
      <c r="D40" s="35">
        <f>'[1]Base da ACEA'!L32</f>
        <v>710</v>
      </c>
      <c r="E40" s="36">
        <f>'[1]Base da ACEA'!M32</f>
        <v>-16.197183098591552</v>
      </c>
      <c r="F40" s="41">
        <f>'[1]Base da ACEA'!K82</f>
        <v>4942</v>
      </c>
      <c r="G40" s="35">
        <f>'[1]Base da ACEA'!L82</f>
        <v>3371</v>
      </c>
      <c r="H40" s="36">
        <f>'[1]Base da ACEA'!M82</f>
        <v>46.603381785820233</v>
      </c>
    </row>
    <row r="41" spans="2:8" s="14" customFormat="1" ht="15" customHeight="1">
      <c r="B41" s="44" t="str">
        <f>'Market (monthly)'!A33</f>
        <v>EUROPEAN UNION</v>
      </c>
      <c r="C41" s="45">
        <f>'[1]Base da ACEA'!K33</f>
        <v>24423</v>
      </c>
      <c r="D41" s="46">
        <f>'[1]Base da ACEA'!L33</f>
        <v>22467</v>
      </c>
      <c r="E41" s="47">
        <f>'[1]Base da ACEA'!M33</f>
        <v>8.7061022833489119</v>
      </c>
      <c r="F41" s="45">
        <f>'[1]Base da ACEA'!K83</f>
        <v>237121</v>
      </c>
      <c r="G41" s="46">
        <f>'[1]Base da ACEA'!L83</f>
        <v>203485</v>
      </c>
      <c r="H41" s="47">
        <f>'[1]Base da ACEA'!M83</f>
        <v>16.529965353711574</v>
      </c>
    </row>
    <row r="42" spans="2:8" s="14" customFormat="1" ht="15" customHeight="1">
      <c r="B42" s="52" t="str">
        <f>'Market (monthly)'!A34</f>
        <v>Iceland</v>
      </c>
      <c r="C42" s="53">
        <f>'[1]Base da ACEA'!K34</f>
        <v>1</v>
      </c>
      <c r="D42" s="39">
        <f>'[1]Base da ACEA'!L34</f>
        <v>0</v>
      </c>
      <c r="E42" s="40">
        <f>'[1]Base da ACEA'!M34</f>
        <v>0</v>
      </c>
      <c r="F42" s="53">
        <f>'[1]Base da ACEA'!K84</f>
        <v>3</v>
      </c>
      <c r="G42" s="39">
        <f>'[1]Base da ACEA'!L84</f>
        <v>0</v>
      </c>
      <c r="H42" s="40">
        <f>'[1]Base da ACEA'!M84</f>
        <v>0</v>
      </c>
    </row>
    <row r="43" spans="2:8" s="14" customFormat="1" ht="15" customHeight="1">
      <c r="B43" s="52" t="str">
        <f>'Market (monthly)'!A35</f>
        <v>Norway</v>
      </c>
      <c r="C43" s="53">
        <f>'[1]Base da ACEA'!K35</f>
        <v>0</v>
      </c>
      <c r="D43" s="39">
        <f>'[1]Base da ACEA'!L35</f>
        <v>2</v>
      </c>
      <c r="E43" s="40">
        <f>'[1]Base da ACEA'!M35</f>
        <v>-100</v>
      </c>
      <c r="F43" s="53">
        <f>'[1]Base da ACEA'!K85</f>
        <v>2</v>
      </c>
      <c r="G43" s="39">
        <f>'[1]Base da ACEA'!L85</f>
        <v>21</v>
      </c>
      <c r="H43" s="40">
        <f>'[1]Base da ACEA'!M85</f>
        <v>-90.476190476190482</v>
      </c>
    </row>
    <row r="44" spans="2:8" s="14" customFormat="1" ht="15" customHeight="1">
      <c r="B44" s="37" t="str">
        <f>'Market (monthly)'!A36</f>
        <v>Switzerland</v>
      </c>
      <c r="C44" s="38">
        <f>'[1]Base da ACEA'!K36</f>
        <v>1</v>
      </c>
      <c r="D44" s="39">
        <f>'[1]Base da ACEA'!L36</f>
        <v>8</v>
      </c>
      <c r="E44" s="40">
        <f>'[1]Base da ACEA'!M36</f>
        <v>-87.5</v>
      </c>
      <c r="F44" s="53">
        <f>'[1]Base da ACEA'!K86</f>
        <v>63</v>
      </c>
      <c r="G44" s="39">
        <f>'[1]Base da ACEA'!L86</f>
        <v>156</v>
      </c>
      <c r="H44" s="40">
        <f>'[1]Base da ACEA'!M86</f>
        <v>-59.615384615384613</v>
      </c>
    </row>
    <row r="45" spans="2:8" s="14" customFormat="1" ht="15" customHeight="1">
      <c r="B45" s="44" t="str">
        <f>'Market (monthly)'!A37</f>
        <v>EFTA</v>
      </c>
      <c r="C45" s="54">
        <f>'[1]Base da ACEA'!K37</f>
        <v>2</v>
      </c>
      <c r="D45" s="55">
        <f>'[1]Base da ACEA'!L37</f>
        <v>10</v>
      </c>
      <c r="E45" s="47">
        <f>'[1]Base da ACEA'!M37</f>
        <v>-80</v>
      </c>
      <c r="F45" s="54">
        <f>'[1]Base da ACEA'!K87</f>
        <v>68</v>
      </c>
      <c r="G45" s="55">
        <f>'[1]Base da ACEA'!L87</f>
        <v>177</v>
      </c>
      <c r="H45" s="47">
        <f>'[1]Base da ACEA'!M87</f>
        <v>-61.581920903954803</v>
      </c>
    </row>
    <row r="46" spans="2:8" s="14" customFormat="1" ht="15" customHeight="1">
      <c r="B46" s="56" t="str">
        <f>'Market (monthly)'!A38</f>
        <v>United Kingdom</v>
      </c>
      <c r="C46" s="53">
        <f>'[1]Base da ACEA'!K38</f>
        <v>0</v>
      </c>
      <c r="D46" s="39">
        <f>'[1]Base da ACEA'!L38</f>
        <v>0</v>
      </c>
      <c r="E46" s="57">
        <f>'[1]Base da ACEA'!M38</f>
        <v>0</v>
      </c>
      <c r="F46" s="53">
        <f>'[1]Base da ACEA'!K88</f>
        <v>0</v>
      </c>
      <c r="G46" s="39">
        <f>'[1]Base da ACEA'!L88</f>
        <v>0</v>
      </c>
      <c r="H46" s="57">
        <f>'[1]Base da ACEA'!M88</f>
        <v>0</v>
      </c>
    </row>
    <row r="47" spans="2:8" s="15" customFormat="1" ht="15" customHeight="1">
      <c r="B47" s="44" t="str">
        <f>'Market (monthly)'!A39</f>
        <v>EU + EFTA + UK</v>
      </c>
      <c r="C47" s="45">
        <f>'[1]Base da ACEA'!K39</f>
        <v>24425</v>
      </c>
      <c r="D47" s="46">
        <f>'[1]Base da ACEA'!L39</f>
        <v>22477</v>
      </c>
      <c r="E47" s="58">
        <f>'[1]Base da ACEA'!M39</f>
        <v>8.6666370067179788</v>
      </c>
      <c r="F47" s="59">
        <f>'[1]Base da ACEA'!K89</f>
        <v>237189</v>
      </c>
      <c r="G47" s="46">
        <f>'[1]Base da ACEA'!L89</f>
        <v>203662</v>
      </c>
      <c r="H47" s="58">
        <f>'[1]Base da ACEA'!M89</f>
        <v>16.462079327513234</v>
      </c>
    </row>
    <row r="48" spans="2:8" s="14" customFormat="1" ht="15" customHeight="1">
      <c r="B48" s="48" t="s">
        <v>4</v>
      </c>
      <c r="C48" s="49">
        <f>C14+C15+C20+C22+C23+C24+C25+C27+C28+C31+C33+C35+C39+C40</f>
        <v>21835</v>
      </c>
      <c r="D48" s="50">
        <f t="shared" ref="D48:G48" si="0">D14+D15+D20+D22+D23+D24+D25+D27+D28+D31+D33+D35+D39+D40</f>
        <v>19948</v>
      </c>
      <c r="E48" s="51">
        <f>(C48/D48-1)*100</f>
        <v>9.4595949468618379</v>
      </c>
      <c r="F48" s="49">
        <f t="shared" si="0"/>
        <v>207044</v>
      </c>
      <c r="G48" s="50">
        <f t="shared" si="0"/>
        <v>175847</v>
      </c>
      <c r="H48" s="51">
        <f>(F48/G48-1)*100</f>
        <v>17.740990747638573</v>
      </c>
    </row>
    <row r="49" spans="2:8" s="16" customFormat="1" ht="15" customHeight="1">
      <c r="B49" s="48" t="s">
        <v>64</v>
      </c>
      <c r="C49" s="49">
        <f>+C16+C17+C18+C19+C21+C26+C29+C30+C32+C34+C36+C37+C38</f>
        <v>2588</v>
      </c>
      <c r="D49" s="50">
        <f t="shared" ref="D49:G49" si="1">+D16+D17+D18+D19+D21+D26+D29+D30+D32+D34+D36+D37+D38</f>
        <v>2519</v>
      </c>
      <c r="E49" s="51">
        <f t="shared" ref="E49:E50" si="2">(C49/D49-1)*100</f>
        <v>2.7391822151647371</v>
      </c>
      <c r="F49" s="49">
        <f t="shared" si="1"/>
        <v>30077</v>
      </c>
      <c r="G49" s="50">
        <f t="shared" si="1"/>
        <v>27638</v>
      </c>
      <c r="H49" s="51">
        <f t="shared" ref="H49:H50" si="3">(F49/G49-1)*100</f>
        <v>8.8248064259353054</v>
      </c>
    </row>
    <row r="50" spans="2:8" s="21" customFormat="1" ht="15" customHeight="1" thickBot="1">
      <c r="B50" s="60" t="s">
        <v>32</v>
      </c>
      <c r="C50" s="61">
        <f>C45+C46+C48</f>
        <v>21837</v>
      </c>
      <c r="D50" s="62">
        <f t="shared" ref="D50:G50" si="4">D45+D46+D48</f>
        <v>19958</v>
      </c>
      <c r="E50" s="63">
        <f t="shared" si="2"/>
        <v>9.4147710191401899</v>
      </c>
      <c r="F50" s="61">
        <f>F45+F46+F48</f>
        <v>207112</v>
      </c>
      <c r="G50" s="62">
        <f t="shared" si="4"/>
        <v>176024</v>
      </c>
      <c r="H50" s="63">
        <f t="shared" si="3"/>
        <v>17.661228014361676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41</v>
      </c>
    </row>
    <row r="53" spans="2:8" s="21" customFormat="1" ht="15" customHeight="1">
      <c r="B53" s="18"/>
      <c r="C53" s="18"/>
      <c r="D53" s="18"/>
      <c r="F53" s="22"/>
      <c r="G53" s="23"/>
      <c r="H53" s="68"/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2:H54">
    <cfRule type="containsErrors" dxfId="2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F5661-3C53-4AF7-A41D-E997582903D9}">
  <sheetPr>
    <pageSetUpPr fitToPage="1"/>
  </sheetPr>
  <dimension ref="B2:H108"/>
  <sheetViews>
    <sheetView showGridLines="0" showWhiteSpace="0" zoomScaleNormal="100" workbookViewId="0"/>
  </sheetViews>
  <sheetFormatPr defaultColWidth="8.109375" defaultRowHeight="15" customHeight="1"/>
  <cols>
    <col min="1" max="1" width="5.5546875" style="10" customWidth="1"/>
    <col min="2" max="2" width="25.6640625" style="10" customWidth="1"/>
    <col min="3" max="4" width="15.6640625" style="10" customWidth="1"/>
    <col min="5" max="5" width="10.6640625" style="10" customWidth="1"/>
    <col min="6" max="7" width="15.6640625" style="10" customWidth="1"/>
    <col min="8" max="8" width="10.6640625" style="10" customWidth="1"/>
    <col min="9" max="12" width="6.6640625" style="10" customWidth="1"/>
    <col min="13" max="16384" width="8.10937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106" t="s">
        <v>42</v>
      </c>
      <c r="D10" s="106"/>
      <c r="E10" s="106"/>
      <c r="F10" s="106"/>
      <c r="G10" s="106"/>
      <c r="H10" s="106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107" t="s">
        <v>67</v>
      </c>
      <c r="D12" s="108"/>
      <c r="E12" s="64" t="s">
        <v>0</v>
      </c>
      <c r="F12" s="107" t="s">
        <v>68</v>
      </c>
      <c r="G12" s="108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'[1]Base da ACEA'!N6</f>
        <v>5976</v>
      </c>
      <c r="D14" s="31">
        <f>'[1]Base da ACEA'!O6</f>
        <v>6898</v>
      </c>
      <c r="E14" s="32">
        <f>'[1]Base da ACEA'!P6</f>
        <v>-13.366193099449116</v>
      </c>
      <c r="F14" s="30">
        <f>'[1]Base da ACEA'!N56</f>
        <v>60044</v>
      </c>
      <c r="G14" s="31">
        <f>'[1]Base da ACEA'!O56</f>
        <v>62071</v>
      </c>
      <c r="H14" s="32">
        <f>'[1]Base da ACEA'!P56</f>
        <v>-3.2656151826134585</v>
      </c>
    </row>
    <row r="15" spans="2:8" s="14" customFormat="1" ht="15" customHeight="1">
      <c r="B15" s="33" t="str">
        <f>'Market (monthly)'!A7</f>
        <v>Belgium</v>
      </c>
      <c r="C15" s="34">
        <f>'[1]Base da ACEA'!N7</f>
        <v>15166</v>
      </c>
      <c r="D15" s="35">
        <f>'[1]Base da ACEA'!O7</f>
        <v>15199</v>
      </c>
      <c r="E15" s="36">
        <f>'[1]Base da ACEA'!P7</f>
        <v>-0.21711954733864067</v>
      </c>
      <c r="F15" s="34">
        <f>'[1]Base da ACEA'!N57</f>
        <v>163788</v>
      </c>
      <c r="G15" s="35">
        <f>'[1]Base da ACEA'!O57</f>
        <v>140286</v>
      </c>
      <c r="H15" s="36">
        <f>'[1]Base da ACEA'!P57</f>
        <v>16.752919036824775</v>
      </c>
    </row>
    <row r="16" spans="2:8" s="14" customFormat="1" ht="15" customHeight="1">
      <c r="B16" s="33" t="str">
        <f>'Market (monthly)'!A8</f>
        <v>Bulgaria</v>
      </c>
      <c r="C16" s="34">
        <f>'[1]Base da ACEA'!N8</f>
        <v>2367</v>
      </c>
      <c r="D16" s="35">
        <f>'[1]Base da ACEA'!O8</f>
        <v>1642</v>
      </c>
      <c r="E16" s="36">
        <f>'[1]Base da ACEA'!P8</f>
        <v>44.153471376370277</v>
      </c>
      <c r="F16" s="34">
        <f>'[1]Base da ACEA'!N58</f>
        <v>21391</v>
      </c>
      <c r="G16" s="35">
        <f>'[1]Base da ACEA'!O58</f>
        <v>17618</v>
      </c>
      <c r="H16" s="36">
        <f>'[1]Base da ACEA'!P58</f>
        <v>21.415597684186626</v>
      </c>
    </row>
    <row r="17" spans="2:8" s="14" customFormat="1" ht="15" customHeight="1">
      <c r="B17" s="33" t="str">
        <f>'Market (monthly)'!A9</f>
        <v>Croatia</v>
      </c>
      <c r="C17" s="34">
        <f>'[1]Base da ACEA'!N9</f>
        <v>1764</v>
      </c>
      <c r="D17" s="35">
        <f>'[1]Base da ACEA'!O9</f>
        <v>1634</v>
      </c>
      <c r="E17" s="36">
        <f>'[1]Base da ACEA'!P9</f>
        <v>7.9559363525091795</v>
      </c>
      <c r="F17" s="34">
        <f>'[1]Base da ACEA'!N59</f>
        <v>23874</v>
      </c>
      <c r="G17" s="35">
        <f>'[1]Base da ACEA'!O59</f>
        <v>18760</v>
      </c>
      <c r="H17" s="36">
        <f>'[1]Base da ACEA'!P59</f>
        <v>27.260127931769723</v>
      </c>
    </row>
    <row r="18" spans="2:8" s="14" customFormat="1" ht="15" customHeight="1">
      <c r="B18" s="33" t="str">
        <f>'Market (monthly)'!A10</f>
        <v>Cyprus</v>
      </c>
      <c r="C18" s="34">
        <f>'[1]Base da ACEA'!N10</f>
        <v>715</v>
      </c>
      <c r="D18" s="35">
        <f>'[1]Base da ACEA'!O10</f>
        <v>642</v>
      </c>
      <c r="E18" s="36">
        <f>'[1]Base da ACEA'!P10</f>
        <v>11.370716510903426</v>
      </c>
      <c r="F18" s="34">
        <f>'[1]Base da ACEA'!N60</f>
        <v>6056</v>
      </c>
      <c r="G18" s="35">
        <f>'[1]Base da ACEA'!O60</f>
        <v>5178</v>
      </c>
      <c r="H18" s="36">
        <f>'[1]Base da ACEA'!P60</f>
        <v>16.956353804557743</v>
      </c>
    </row>
    <row r="19" spans="2:8" s="14" customFormat="1" ht="15" customHeight="1">
      <c r="B19" s="33" t="str">
        <f>'Market (monthly)'!A11</f>
        <v>Czech Republic</v>
      </c>
      <c r="C19" s="34">
        <f>'[1]Base da ACEA'!N11</f>
        <v>9100</v>
      </c>
      <c r="D19" s="35">
        <f>'[1]Base da ACEA'!O11</f>
        <v>8389</v>
      </c>
      <c r="E19" s="36">
        <f>'[1]Base da ACEA'!P11</f>
        <v>8.4753844319942768</v>
      </c>
      <c r="F19" s="34">
        <f>'[1]Base da ACEA'!N61</f>
        <v>88108</v>
      </c>
      <c r="G19" s="35">
        <f>'[1]Base da ACEA'!O61</f>
        <v>80193</v>
      </c>
      <c r="H19" s="36">
        <f>'[1]Base da ACEA'!P61</f>
        <v>9.8699387727108352</v>
      </c>
    </row>
    <row r="20" spans="2:8" s="14" customFormat="1" ht="15" customHeight="1">
      <c r="B20" s="33" t="str">
        <f>'Market (monthly)'!A12</f>
        <v>Denmark</v>
      </c>
      <c r="C20" s="34">
        <f>'[1]Base da ACEA'!N12</f>
        <v>4634</v>
      </c>
      <c r="D20" s="35">
        <f>'[1]Base da ACEA'!O12</f>
        <v>4411</v>
      </c>
      <c r="E20" s="36">
        <f>'[1]Base da ACEA'!P12</f>
        <v>5.055542960779869</v>
      </c>
      <c r="F20" s="34">
        <f>'[1]Base da ACEA'!N62</f>
        <v>41775</v>
      </c>
      <c r="G20" s="35">
        <f>'[1]Base da ACEA'!O62</f>
        <v>40743</v>
      </c>
      <c r="H20" s="36">
        <f>'[1]Base da ACEA'!P62</f>
        <v>2.5329504454752962</v>
      </c>
    </row>
    <row r="21" spans="2:8" s="14" customFormat="1" ht="15" customHeight="1">
      <c r="B21" s="33" t="str">
        <f>'Market (monthly)'!A13</f>
        <v>Estonia</v>
      </c>
      <c r="C21" s="34">
        <f>'[1]Base da ACEA'!N13</f>
        <v>652</v>
      </c>
      <c r="D21" s="35">
        <f>'[1]Base da ACEA'!O13</f>
        <v>828</v>
      </c>
      <c r="E21" s="36">
        <f>'[1]Base da ACEA'!P13</f>
        <v>-21.256038647342994</v>
      </c>
      <c r="F21" s="34">
        <f>'[1]Base da ACEA'!N63</f>
        <v>7071</v>
      </c>
      <c r="G21" s="35">
        <f>'[1]Base da ACEA'!O63</f>
        <v>7133</v>
      </c>
      <c r="H21" s="36">
        <f>'[1]Base da ACEA'!P63</f>
        <v>-0.86919949530351892</v>
      </c>
    </row>
    <row r="22" spans="2:8" s="14" customFormat="1" ht="15" customHeight="1">
      <c r="B22" s="37" t="str">
        <f>'Market (monthly)'!A14</f>
        <v>Finland</v>
      </c>
      <c r="C22" s="38">
        <f>'[1]Base da ACEA'!N14</f>
        <v>985</v>
      </c>
      <c r="D22" s="39">
        <f>'[1]Base da ACEA'!O14</f>
        <v>1429</v>
      </c>
      <c r="E22" s="40">
        <f>'[1]Base da ACEA'!P14</f>
        <v>-31.07067879636109</v>
      </c>
      <c r="F22" s="38">
        <f>'[1]Base da ACEA'!N64</f>
        <v>10534</v>
      </c>
      <c r="G22" s="39">
        <f>'[1]Base da ACEA'!O64</f>
        <v>15750</v>
      </c>
      <c r="H22" s="40">
        <f>'[1]Base da ACEA'!P64</f>
        <v>-33.117460317460321</v>
      </c>
    </row>
    <row r="23" spans="2:8" s="14" customFormat="1" ht="15" customHeight="1">
      <c r="B23" s="33" t="str">
        <f>'Market (monthly)'!A15</f>
        <v>France</v>
      </c>
      <c r="C23" s="34">
        <f>'[1]Base da ACEA'!N15</f>
        <v>52915</v>
      </c>
      <c r="D23" s="35">
        <f>'[1]Base da ACEA'!O15</f>
        <v>52176</v>
      </c>
      <c r="E23" s="36">
        <f>'[1]Base da ACEA'!P15</f>
        <v>1.4163600122661759</v>
      </c>
      <c r="F23" s="34">
        <f>'[1]Base da ACEA'!N65</f>
        <v>482010</v>
      </c>
      <c r="G23" s="35">
        <f>'[1]Base da ACEA'!O65</f>
        <v>418512</v>
      </c>
      <c r="H23" s="36">
        <f>'[1]Base da ACEA'!P65</f>
        <v>15.172324807890814</v>
      </c>
    </row>
    <row r="24" spans="2:8" s="14" customFormat="1" ht="15" customHeight="1">
      <c r="B24" s="33" t="str">
        <f>'Market (monthly)'!A16</f>
        <v>Germany</v>
      </c>
      <c r="C24" s="34">
        <f>'[1]Base da ACEA'!N16</f>
        <v>78979</v>
      </c>
      <c r="D24" s="35">
        <f>'[1]Base da ACEA'!O16</f>
        <v>72375</v>
      </c>
      <c r="E24" s="36">
        <f>'[1]Base da ACEA'!P16</f>
        <v>9.1246977547495689</v>
      </c>
      <c r="F24" s="34">
        <f>'[1]Base da ACEA'!N66</f>
        <v>750386</v>
      </c>
      <c r="G24" s="35">
        <f>'[1]Base da ACEA'!O66</f>
        <v>659581</v>
      </c>
      <c r="H24" s="36">
        <f>'[1]Base da ACEA'!P66</f>
        <v>13.767073338983385</v>
      </c>
    </row>
    <row r="25" spans="2:8" s="14" customFormat="1" ht="15" customHeight="1">
      <c r="B25" s="33" t="str">
        <f>'Market (monthly)'!A17</f>
        <v>Greece</v>
      </c>
      <c r="C25" s="34">
        <f>'[1]Base da ACEA'!N17</f>
        <v>4585</v>
      </c>
      <c r="D25" s="35">
        <f>'[1]Base da ACEA'!O17</f>
        <v>3077</v>
      </c>
      <c r="E25" s="36">
        <f>'[1]Base da ACEA'!P17</f>
        <v>49.008774780630482</v>
      </c>
      <c r="F25" s="34">
        <f>'[1]Base da ACEA'!N67</f>
        <v>45105</v>
      </c>
      <c r="G25" s="35">
        <f>'[1]Base da ACEA'!O67</f>
        <v>38196</v>
      </c>
      <c r="H25" s="36">
        <f>'[1]Base da ACEA'!P67</f>
        <v>18.088281495444551</v>
      </c>
    </row>
    <row r="26" spans="2:8" s="14" customFormat="1" ht="15" customHeight="1">
      <c r="B26" s="33" t="str">
        <f>'Market (monthly)'!A18</f>
        <v>Hungary</v>
      </c>
      <c r="C26" s="34">
        <f>'[1]Base da ACEA'!N18</f>
        <v>3020</v>
      </c>
      <c r="D26" s="35">
        <f>'[1]Base da ACEA'!O18</f>
        <v>3888</v>
      </c>
      <c r="E26" s="36">
        <f>'[1]Base da ACEA'!P18</f>
        <v>-22.325102880658438</v>
      </c>
      <c r="F26" s="34">
        <f>'[1]Base da ACEA'!N68</f>
        <v>30675</v>
      </c>
      <c r="G26" s="35">
        <f>'[1]Base da ACEA'!O68</f>
        <v>35731</v>
      </c>
      <c r="H26" s="36">
        <f>'[1]Base da ACEA'!P68</f>
        <v>-14.150177716828525</v>
      </c>
    </row>
    <row r="27" spans="2:8" s="14" customFormat="1" ht="15" customHeight="1">
      <c r="B27" s="33" t="str">
        <f>'Market (monthly)'!A19</f>
        <v>Ireland</v>
      </c>
      <c r="C27" s="34">
        <f>'[1]Base da ACEA'!N19</f>
        <v>1406</v>
      </c>
      <c r="D27" s="35">
        <f>'[1]Base da ACEA'!O19</f>
        <v>1906</v>
      </c>
      <c r="E27" s="36">
        <f>'[1]Base da ACEA'!P19</f>
        <v>-26.232948583420779</v>
      </c>
      <c r="F27" s="34">
        <f>'[1]Base da ACEA'!N69</f>
        <v>35967</v>
      </c>
      <c r="G27" s="35">
        <f>'[1]Base da ACEA'!O69</f>
        <v>31265</v>
      </c>
      <c r="H27" s="36">
        <f>'[1]Base da ACEA'!P69</f>
        <v>15.039181193027346</v>
      </c>
    </row>
    <row r="28" spans="2:8" s="14" customFormat="1" ht="15" customHeight="1">
      <c r="B28" s="33" t="str">
        <f>'Market (monthly)'!A20</f>
        <v>Italy</v>
      </c>
      <c r="C28" s="34">
        <f>'[1]Base da ACEA'!N20</f>
        <v>40446</v>
      </c>
      <c r="D28" s="35">
        <f>'[1]Base da ACEA'!O20</f>
        <v>30591</v>
      </c>
      <c r="E28" s="36">
        <f>'[1]Base da ACEA'!P20</f>
        <v>32.215357458075907</v>
      </c>
      <c r="F28" s="34">
        <f>'[1]Base da ACEA'!N70</f>
        <v>335592</v>
      </c>
      <c r="G28" s="35">
        <f>'[1]Base da ACEA'!O70</f>
        <v>273792</v>
      </c>
      <c r="H28" s="36">
        <f>'[1]Base da ACEA'!P70</f>
        <v>22.5718793828892</v>
      </c>
    </row>
    <row r="29" spans="2:8" s="14" customFormat="1" ht="15" customHeight="1">
      <c r="B29" s="33" t="str">
        <f>'Market (monthly)'!A21</f>
        <v>Latvia</v>
      </c>
      <c r="C29" s="34">
        <f>'[1]Base da ACEA'!N21</f>
        <v>567</v>
      </c>
      <c r="D29" s="35">
        <f>'[1]Base da ACEA'!O21</f>
        <v>682</v>
      </c>
      <c r="E29" s="36">
        <f>'[1]Base da ACEA'!P21</f>
        <v>-16.862170087976537</v>
      </c>
      <c r="F29" s="34">
        <f>'[1]Base da ACEA'!N71</f>
        <v>6089</v>
      </c>
      <c r="G29" s="35">
        <f>'[1]Base da ACEA'!O71</f>
        <v>6169</v>
      </c>
      <c r="H29" s="36">
        <f>'[1]Base da ACEA'!P71</f>
        <v>-1.29680661371373</v>
      </c>
    </row>
    <row r="30" spans="2:8" s="14" customFormat="1" ht="15" customHeight="1">
      <c r="B30" s="33" t="str">
        <f>'Market (monthly)'!A22</f>
        <v>Lithuania</v>
      </c>
      <c r="C30" s="34">
        <f>'[1]Base da ACEA'!N22</f>
        <v>784</v>
      </c>
      <c r="D30" s="35">
        <f>'[1]Base da ACEA'!O22</f>
        <v>1073</v>
      </c>
      <c r="E30" s="36">
        <f>'[1]Base da ACEA'!P22</f>
        <v>-26.933830382106244</v>
      </c>
      <c r="F30" s="34">
        <f>'[1]Base da ACEA'!N72</f>
        <v>8432</v>
      </c>
      <c r="G30" s="35">
        <f>'[1]Base da ACEA'!O72</f>
        <v>9534</v>
      </c>
      <c r="H30" s="36">
        <f>'[1]Base da ACEA'!P72</f>
        <v>-11.55863226347808</v>
      </c>
    </row>
    <row r="31" spans="2:8" s="14" customFormat="1" ht="15" customHeight="1">
      <c r="B31" s="33" t="str">
        <f>'Market (monthly)'!A23</f>
        <v>Luxembourg</v>
      </c>
      <c r="C31" s="34">
        <f>'[1]Base da ACEA'!N23</f>
        <v>1157</v>
      </c>
      <c r="D31" s="35">
        <f>'[1]Base da ACEA'!O23</f>
        <v>1134</v>
      </c>
      <c r="E31" s="36">
        <f>'[1]Base da ACEA'!P23</f>
        <v>2.0282186948853616</v>
      </c>
      <c r="F31" s="34">
        <f>'[1]Base da ACEA'!N73</f>
        <v>12950</v>
      </c>
      <c r="G31" s="35">
        <f>'[1]Base da ACEA'!O73</f>
        <v>11339</v>
      </c>
      <c r="H31" s="36">
        <f>'[1]Base da ACEA'!P73</f>
        <v>14.207602081312285</v>
      </c>
    </row>
    <row r="32" spans="2:8" s="14" customFormat="1" ht="15" customHeight="1">
      <c r="B32" s="33" t="str">
        <f>'Market (monthly)'!A24</f>
        <v>Malta</v>
      </c>
      <c r="C32" s="34">
        <f>'[1]Base da ACEA'!N24</f>
        <v>274</v>
      </c>
      <c r="D32" s="35">
        <f>'[1]Base da ACEA'!O24</f>
        <v>131</v>
      </c>
      <c r="E32" s="36">
        <f>'[1]Base da ACEA'!P24</f>
        <v>109.16030534351144</v>
      </c>
      <c r="F32" s="34">
        <f>'[1]Base da ACEA'!N74</f>
        <v>2310</v>
      </c>
      <c r="G32" s="35">
        <f>'[1]Base da ACEA'!O74</f>
        <v>2169</v>
      </c>
      <c r="H32" s="36">
        <f>'[1]Base da ACEA'!P74</f>
        <v>6.5006915629322277</v>
      </c>
    </row>
    <row r="33" spans="2:8" s="14" customFormat="1" ht="15" customHeight="1">
      <c r="B33" s="33" t="str">
        <f>'Market (monthly)'!A25</f>
        <v>Netherlands</v>
      </c>
      <c r="C33" s="34">
        <f>'[1]Base da ACEA'!N25</f>
        <v>7536</v>
      </c>
      <c r="D33" s="41">
        <f>'[1]Base da ACEA'!O25</f>
        <v>9521</v>
      </c>
      <c r="E33" s="36">
        <f>'[1]Base da ACEA'!P25</f>
        <v>-20.848650351853799</v>
      </c>
      <c r="F33" s="34">
        <f>'[1]Base da ACEA'!N75</f>
        <v>91924</v>
      </c>
      <c r="G33" s="41">
        <f>'[1]Base da ACEA'!O75</f>
        <v>89784</v>
      </c>
      <c r="H33" s="36">
        <f>'[1]Base da ACEA'!P75</f>
        <v>2.3834981733939231</v>
      </c>
    </row>
    <row r="34" spans="2:8" s="14" customFormat="1" ht="15" customHeight="1">
      <c r="B34" s="33" t="str">
        <f>'Market (monthly)'!A26</f>
        <v>Poland</v>
      </c>
      <c r="C34" s="34">
        <f>'[1]Base da ACEA'!N26</f>
        <v>15736</v>
      </c>
      <c r="D34" s="35">
        <f>'[1]Base da ACEA'!O26</f>
        <v>17083</v>
      </c>
      <c r="E34" s="36">
        <f>'[1]Base da ACEA'!P26</f>
        <v>-7.8850319030615239</v>
      </c>
      <c r="F34" s="34">
        <f>'[1]Base da ACEA'!N76</f>
        <v>152874</v>
      </c>
      <c r="G34" s="35">
        <f>'[1]Base da ACEA'!O76</f>
        <v>152945</v>
      </c>
      <c r="H34" s="36">
        <f>'[1]Base da ACEA'!P76</f>
        <v>-4.6421916375167543E-2</v>
      </c>
    </row>
    <row r="35" spans="2:8" s="14" customFormat="1" ht="15" customHeight="1">
      <c r="B35" s="33" t="str">
        <f>'Market (monthly)'!A27</f>
        <v>Portugal</v>
      </c>
      <c r="C35" s="34">
        <f>'[1]Base da ACEA'!N27</f>
        <v>3926</v>
      </c>
      <c r="D35" s="41">
        <f>'[1]Base da ACEA'!O27</f>
        <v>3896</v>
      </c>
      <c r="E35" s="36">
        <f>'[1]Base da ACEA'!P27</f>
        <v>0.77002053388090341</v>
      </c>
      <c r="F35" s="34">
        <f>'[1]Base da ACEA'!N77</f>
        <v>58323</v>
      </c>
      <c r="G35" s="41">
        <f>'[1]Base da ACEA'!O77</f>
        <v>47959</v>
      </c>
      <c r="H35" s="36">
        <f>'[1]Base da ACEA'!P77</f>
        <v>21.610125315373548</v>
      </c>
    </row>
    <row r="36" spans="2:8" s="14" customFormat="1" ht="15" customHeight="1">
      <c r="B36" s="33" t="str">
        <f>'Market (monthly)'!A28</f>
        <v>Romania</v>
      </c>
      <c r="C36" s="34">
        <f>'[1]Base da ACEA'!N28</f>
        <v>3609</v>
      </c>
      <c r="D36" s="35">
        <f>'[1]Base da ACEA'!O28</f>
        <v>4975</v>
      </c>
      <c r="E36" s="36">
        <f>'[1]Base da ACEA'!P28</f>
        <v>-27.457286432160803</v>
      </c>
      <c r="F36" s="34">
        <f>'[1]Base da ACEA'!N78</f>
        <v>39460</v>
      </c>
      <c r="G36" s="35">
        <f>'[1]Base da ACEA'!O78</f>
        <v>39713</v>
      </c>
      <c r="H36" s="36">
        <f>'[1]Base da ACEA'!P78</f>
        <v>-0.6370709843124418</v>
      </c>
    </row>
    <row r="37" spans="2:8" s="14" customFormat="1" ht="15" customHeight="1">
      <c r="B37" s="33" t="str">
        <f>'Market (monthly)'!A29</f>
        <v>Slovakia</v>
      </c>
      <c r="C37" s="34">
        <f>'[1]Base da ACEA'!N29</f>
        <v>3214</v>
      </c>
      <c r="D37" s="35">
        <f>'[1]Base da ACEA'!O29</f>
        <v>2850</v>
      </c>
      <c r="E37" s="36">
        <f>'[1]Base da ACEA'!P29</f>
        <v>12.771929824561404</v>
      </c>
      <c r="F37" s="34">
        <f>'[1]Base da ACEA'!N79</f>
        <v>32787</v>
      </c>
      <c r="G37" s="35">
        <f>'[1]Base da ACEA'!O79</f>
        <v>32727</v>
      </c>
      <c r="H37" s="36">
        <f>'[1]Base da ACEA'!P79</f>
        <v>0.1833348611238427</v>
      </c>
    </row>
    <row r="38" spans="2:8" s="14" customFormat="1" ht="15" customHeight="1">
      <c r="B38" s="42" t="str">
        <f>'Market (monthly)'!A30</f>
        <v>Slovenia</v>
      </c>
      <c r="C38" s="34">
        <f>'[1]Base da ACEA'!N30</f>
        <v>2453</v>
      </c>
      <c r="D38" s="41">
        <f>'[1]Base da ACEA'!O30</f>
        <v>2033</v>
      </c>
      <c r="E38" s="36">
        <f>'[1]Base da ACEA'!P30</f>
        <v>20.659124446630596</v>
      </c>
      <c r="F38" s="34">
        <f>'[1]Base da ACEA'!N80</f>
        <v>23128</v>
      </c>
      <c r="G38" s="35">
        <f>'[1]Base da ACEA'!O80</f>
        <v>21977</v>
      </c>
      <c r="H38" s="36">
        <f>'[1]Base da ACEA'!P80</f>
        <v>5.2372935341493374</v>
      </c>
    </row>
    <row r="39" spans="2:8" s="14" customFormat="1" ht="15" customHeight="1">
      <c r="B39" s="43" t="str">
        <f>'Market (monthly)'!A31</f>
        <v>Spain</v>
      </c>
      <c r="C39" s="41">
        <f>'[1]Base da ACEA'!N31</f>
        <v>26294</v>
      </c>
      <c r="D39" s="35">
        <f>'[1]Base da ACEA'!O31</f>
        <v>25489</v>
      </c>
      <c r="E39" s="36">
        <f>'[1]Base da ACEA'!P31</f>
        <v>3.158225116717015</v>
      </c>
      <c r="F39" s="41">
        <f>'[1]Base da ACEA'!N81</f>
        <v>301716</v>
      </c>
      <c r="G39" s="35">
        <f>'[1]Base da ACEA'!O81</f>
        <v>256831</v>
      </c>
      <c r="H39" s="36">
        <f>'[1]Base da ACEA'!P81</f>
        <v>17.476472855691096</v>
      </c>
    </row>
    <row r="40" spans="2:8" s="14" customFormat="1" ht="15" customHeight="1">
      <c r="B40" s="43" t="str">
        <f>'Market (monthly)'!A32</f>
        <v>Sweden</v>
      </c>
      <c r="C40" s="41">
        <f>'[1]Base da ACEA'!N32</f>
        <v>5624</v>
      </c>
      <c r="D40" s="35">
        <f>'[1]Base da ACEA'!O32</f>
        <v>4651</v>
      </c>
      <c r="E40" s="36">
        <f>'[1]Base da ACEA'!P32</f>
        <v>20.920232208127285</v>
      </c>
      <c r="F40" s="41">
        <f>'[1]Base da ACEA'!N82</f>
        <v>45996</v>
      </c>
      <c r="G40" s="35">
        <f>'[1]Base da ACEA'!O82</f>
        <v>50503</v>
      </c>
      <c r="H40" s="36">
        <f>'[1]Base da ACEA'!P82</f>
        <v>-8.9242223234263314</v>
      </c>
    </row>
    <row r="41" spans="2:8" s="14" customFormat="1" ht="15" customHeight="1">
      <c r="B41" s="44" t="str">
        <f>'Market (monthly)'!A33</f>
        <v>EUROPEAN UNION</v>
      </c>
      <c r="C41" s="45">
        <f>'[1]Base da ACEA'!N33</f>
        <v>293884</v>
      </c>
      <c r="D41" s="46">
        <f>'[1]Base da ACEA'!O33</f>
        <v>278603</v>
      </c>
      <c r="E41" s="47">
        <f>'[1]Base da ACEA'!P33</f>
        <v>5.4848655613902215</v>
      </c>
      <c r="F41" s="45">
        <f>'[1]Base da ACEA'!N83</f>
        <v>2878365</v>
      </c>
      <c r="G41" s="46">
        <f>'[1]Base da ACEA'!O83</f>
        <v>2566459</v>
      </c>
      <c r="H41" s="47">
        <f>'[1]Base da ACEA'!P83</f>
        <v>12.153165119723324</v>
      </c>
    </row>
    <row r="42" spans="2:8" s="14" customFormat="1" ht="15" customHeight="1">
      <c r="B42" s="52" t="str">
        <f>'Market (monthly)'!A34</f>
        <v>Iceland</v>
      </c>
      <c r="C42" s="53">
        <f>'[1]Base da ACEA'!N34</f>
        <v>45</v>
      </c>
      <c r="D42" s="39">
        <f>'[1]Base da ACEA'!O34</f>
        <v>165</v>
      </c>
      <c r="E42" s="40">
        <f>'[1]Base da ACEA'!P34</f>
        <v>-72.727272727272734</v>
      </c>
      <c r="F42" s="53">
        <f>'[1]Base da ACEA'!N84</f>
        <v>1704</v>
      </c>
      <c r="G42" s="39">
        <f>'[1]Base da ACEA'!O84</f>
        <v>1748</v>
      </c>
      <c r="H42" s="40">
        <f>'[1]Base da ACEA'!P84</f>
        <v>-2.5171624713958809</v>
      </c>
    </row>
    <row r="43" spans="2:8" s="14" customFormat="1" ht="15" customHeight="1">
      <c r="B43" s="52" t="str">
        <f>'Market (monthly)'!A35</f>
        <v>Norway</v>
      </c>
      <c r="C43" s="53">
        <f>'[1]Base da ACEA'!N35</f>
        <v>93</v>
      </c>
      <c r="D43" s="39">
        <f>'[1]Base da ACEA'!O35</f>
        <v>326</v>
      </c>
      <c r="E43" s="40">
        <f>'[1]Base da ACEA'!P35</f>
        <v>-71.472392638036808</v>
      </c>
      <c r="F43" s="53">
        <f>'[1]Base da ACEA'!N85</f>
        <v>1164</v>
      </c>
      <c r="G43" s="39">
        <f>'[1]Base da ACEA'!O85</f>
        <v>3280</v>
      </c>
      <c r="H43" s="40">
        <f>'[1]Base da ACEA'!P85</f>
        <v>-64.512195121951223</v>
      </c>
    </row>
    <row r="44" spans="2:8" s="14" customFormat="1" ht="15" customHeight="1">
      <c r="B44" s="37" t="str">
        <f>'Market (monthly)'!A36</f>
        <v>Switzerland</v>
      </c>
      <c r="C44" s="38">
        <f>'[1]Base da ACEA'!N36</f>
        <v>6747</v>
      </c>
      <c r="D44" s="39">
        <f>'[1]Base da ACEA'!O36</f>
        <v>7826</v>
      </c>
      <c r="E44" s="40">
        <f>'[1]Base da ACEA'!P36</f>
        <v>-13.787375415282391</v>
      </c>
      <c r="F44" s="53">
        <f>'[1]Base da ACEA'!N86</f>
        <v>63167</v>
      </c>
      <c r="G44" s="39">
        <f>'[1]Base da ACEA'!O86</f>
        <v>62453</v>
      </c>
      <c r="H44" s="40">
        <f>'[1]Base da ACEA'!P86</f>
        <v>1.1432597313179511</v>
      </c>
    </row>
    <row r="45" spans="2:8" s="14" customFormat="1" ht="15" customHeight="1">
      <c r="B45" s="44" t="str">
        <f>'Market (monthly)'!A37</f>
        <v>EFTA</v>
      </c>
      <c r="C45" s="54">
        <f>'[1]Base da ACEA'!N37</f>
        <v>6885</v>
      </c>
      <c r="D45" s="55">
        <f>'[1]Base da ACEA'!O37</f>
        <v>8317</v>
      </c>
      <c r="E45" s="47">
        <f>'[1]Base da ACEA'!P37</f>
        <v>-17.217746783696043</v>
      </c>
      <c r="F45" s="54">
        <f>'[1]Base da ACEA'!N87</f>
        <v>66035</v>
      </c>
      <c r="G45" s="55">
        <f>'[1]Base da ACEA'!O87</f>
        <v>67481</v>
      </c>
      <c r="H45" s="47">
        <f>'[1]Base da ACEA'!P87</f>
        <v>-2.1428253878869605</v>
      </c>
    </row>
    <row r="46" spans="2:8" s="14" customFormat="1" ht="15" customHeight="1">
      <c r="B46" s="56" t="str">
        <f>'Market (monthly)'!A38</f>
        <v>United Kingdom</v>
      </c>
      <c r="C46" s="53">
        <f>'[1]Base da ACEA'!N38</f>
        <v>105463</v>
      </c>
      <c r="D46" s="39">
        <f>'[1]Base da ACEA'!O38</f>
        <v>91679</v>
      </c>
      <c r="E46" s="57">
        <f>'[1]Base da ACEA'!P38</f>
        <v>15.035068009031512</v>
      </c>
      <c r="F46" s="53">
        <f>'[1]Base da ACEA'!N88</f>
        <v>595949</v>
      </c>
      <c r="G46" s="39">
        <f>'[1]Base da ACEA'!O88</f>
        <v>525799</v>
      </c>
      <c r="H46" s="57">
        <f>'[1]Base da ACEA'!P88</f>
        <v>13.341600117155034</v>
      </c>
    </row>
    <row r="47" spans="2:8" s="15" customFormat="1" ht="15" customHeight="1">
      <c r="B47" s="44" t="str">
        <f>'Market (monthly)'!A39</f>
        <v>EU + EFTA + UK</v>
      </c>
      <c r="C47" s="45">
        <f>'[1]Base da ACEA'!N39</f>
        <v>406232</v>
      </c>
      <c r="D47" s="46">
        <f>'[1]Base da ACEA'!O39</f>
        <v>378599</v>
      </c>
      <c r="E47" s="58">
        <f>'[1]Base da ACEA'!P39</f>
        <v>7.2987514494227401</v>
      </c>
      <c r="F47" s="59">
        <f>'[1]Base da ACEA'!N89</f>
        <v>3540349</v>
      </c>
      <c r="G47" s="46">
        <f>'[1]Base da ACEA'!O89</f>
        <v>3159739</v>
      </c>
      <c r="H47" s="58">
        <f>'[1]Base da ACEA'!P89</f>
        <v>12.045615159986315</v>
      </c>
    </row>
    <row r="48" spans="2:8" s="14" customFormat="1" ht="15" customHeight="1">
      <c r="B48" s="48" t="s">
        <v>4</v>
      </c>
      <c r="C48" s="49">
        <f>C14+C15+C20+C22+C23+C24+C25+C27+C28+C31+C33+C35+C39+C40</f>
        <v>249629</v>
      </c>
      <c r="D48" s="50">
        <f t="shared" ref="D48:G48" si="0">D14+D15+D20+D22+D23+D24+D25+D27+D28+D31+D33+D35+D39+D40</f>
        <v>232753</v>
      </c>
      <c r="E48" s="51">
        <f>(C48/D48-1)*100</f>
        <v>7.2506047183065414</v>
      </c>
      <c r="F48" s="49">
        <f t="shared" si="0"/>
        <v>2436110</v>
      </c>
      <c r="G48" s="50">
        <f t="shared" si="0"/>
        <v>2136612</v>
      </c>
      <c r="H48" s="51">
        <f>(F48/G48-1)*100</f>
        <v>14.017425718848342</v>
      </c>
    </row>
    <row r="49" spans="2:8" s="16" customFormat="1" ht="15" customHeight="1">
      <c r="B49" s="48" t="s">
        <v>64</v>
      </c>
      <c r="C49" s="49">
        <f>+C16+C17+C18+C19+C21+C26+C29+C30+C32+C34+C36+C37+C38</f>
        <v>44255</v>
      </c>
      <c r="D49" s="50">
        <f t="shared" ref="D49:G49" si="1">+D16+D17+D18+D19+D21+D26+D29+D30+D32+D34+D36+D37+D38</f>
        <v>45850</v>
      </c>
      <c r="E49" s="51">
        <f t="shared" ref="E49:E50" si="2">(C49/D49-1)*100</f>
        <v>-3.4787350054525601</v>
      </c>
      <c r="F49" s="49">
        <f t="shared" si="1"/>
        <v>442255</v>
      </c>
      <c r="G49" s="50">
        <f t="shared" si="1"/>
        <v>429847</v>
      </c>
      <c r="H49" s="51">
        <f t="shared" ref="H49:H50" si="3">(F49/G49-1)*100</f>
        <v>2.8866084909281664</v>
      </c>
    </row>
    <row r="50" spans="2:8" s="21" customFormat="1" ht="15" customHeight="1" thickBot="1">
      <c r="B50" s="60" t="s">
        <v>32</v>
      </c>
      <c r="C50" s="61">
        <f>C45+C46+C48</f>
        <v>361977</v>
      </c>
      <c r="D50" s="62">
        <f t="shared" ref="D50:G50" si="4">D45+D46+D48</f>
        <v>332749</v>
      </c>
      <c r="E50" s="63">
        <f t="shared" si="2"/>
        <v>8.7837979978903071</v>
      </c>
      <c r="F50" s="61">
        <f t="shared" si="4"/>
        <v>3098094</v>
      </c>
      <c r="G50" s="62">
        <f t="shared" si="4"/>
        <v>2729892</v>
      </c>
      <c r="H50" s="63">
        <f t="shared" si="3"/>
        <v>13.487786330008667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41</v>
      </c>
    </row>
    <row r="53" spans="2:8" s="21" customFormat="1" ht="15" customHeight="1">
      <c r="B53" s="18"/>
      <c r="C53" s="18"/>
      <c r="D53" s="18"/>
      <c r="F53" s="22"/>
      <c r="G53" s="23"/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2 H54">
    <cfRule type="containsErrors" dxfId="1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4B71-33B1-43C8-B1D8-30305084DC4B}">
  <sheetPr>
    <pageSetUpPr fitToPage="1"/>
  </sheetPr>
  <dimension ref="B2:H108"/>
  <sheetViews>
    <sheetView showGridLines="0" showWhiteSpace="0" zoomScaleNormal="100" workbookViewId="0"/>
  </sheetViews>
  <sheetFormatPr defaultColWidth="8.109375" defaultRowHeight="15" customHeight="1"/>
  <cols>
    <col min="1" max="1" width="5.5546875" style="10" customWidth="1"/>
    <col min="2" max="2" width="25.6640625" style="10" customWidth="1"/>
    <col min="3" max="4" width="15.6640625" style="10" customWidth="1"/>
    <col min="5" max="5" width="10.6640625" style="10" customWidth="1"/>
    <col min="6" max="7" width="15.6640625" style="10" customWidth="1"/>
    <col min="8" max="8" width="10.6640625" style="10" customWidth="1"/>
    <col min="9" max="12" width="6.6640625" style="10" customWidth="1"/>
    <col min="13" max="16384" width="8.10937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106" t="s">
        <v>43</v>
      </c>
      <c r="D10" s="106"/>
      <c r="E10" s="106"/>
      <c r="F10" s="106"/>
      <c r="G10" s="106"/>
      <c r="H10" s="106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107" t="s">
        <v>67</v>
      </c>
      <c r="D12" s="108"/>
      <c r="E12" s="64" t="s">
        <v>0</v>
      </c>
      <c r="F12" s="107" t="s">
        <v>68</v>
      </c>
      <c r="G12" s="108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'[1]Base da ACEA'!Q6</f>
        <v>3603</v>
      </c>
      <c r="D14" s="31">
        <f>'[1]Base da ACEA'!R6</f>
        <v>4580</v>
      </c>
      <c r="E14" s="32">
        <f>'[1]Base da ACEA'!S6</f>
        <v>-21.331877729257641</v>
      </c>
      <c r="F14" s="30">
        <f>'[1]Base da ACEA'!Q56</f>
        <v>36460</v>
      </c>
      <c r="G14" s="31">
        <f>'[1]Base da ACEA'!R56</f>
        <v>37044</v>
      </c>
      <c r="H14" s="32">
        <f>'[1]Base da ACEA'!S56</f>
        <v>-1.5765036173199438</v>
      </c>
    </row>
    <row r="15" spans="2:8" s="14" customFormat="1" ht="15" customHeight="1">
      <c r="B15" s="33" t="str">
        <f>'Market (monthly)'!A7</f>
        <v>Belgium</v>
      </c>
      <c r="C15" s="34">
        <f>'[1]Base da ACEA'!Q7</f>
        <v>2996</v>
      </c>
      <c r="D15" s="35">
        <f>'[1]Base da ACEA'!R7</f>
        <v>4086</v>
      </c>
      <c r="E15" s="36">
        <f>'[1]Base da ACEA'!S7</f>
        <v>-26.676456191874692</v>
      </c>
      <c r="F15" s="34">
        <f>'[1]Base da ACEA'!Q57</f>
        <v>35055</v>
      </c>
      <c r="G15" s="35">
        <f>'[1]Base da ACEA'!R57</f>
        <v>48539</v>
      </c>
      <c r="H15" s="36">
        <f>'[1]Base da ACEA'!S57</f>
        <v>-27.779723521292155</v>
      </c>
    </row>
    <row r="16" spans="2:8" s="14" customFormat="1" ht="15" customHeight="1">
      <c r="B16" s="33" t="str">
        <f>'Market (monthly)'!A8</f>
        <v>Bulgaria</v>
      </c>
      <c r="C16" s="34">
        <f>'[1]Base da ACEA'!Q8</f>
        <v>426</v>
      </c>
      <c r="D16" s="35">
        <f>'[1]Base da ACEA'!R8</f>
        <v>357</v>
      </c>
      <c r="E16" s="36">
        <f>'[1]Base da ACEA'!S8</f>
        <v>19.327731092436977</v>
      </c>
      <c r="F16" s="34">
        <f>'[1]Base da ACEA'!Q58</f>
        <v>3896</v>
      </c>
      <c r="G16" s="35">
        <f>'[1]Base da ACEA'!R58</f>
        <v>3273</v>
      </c>
      <c r="H16" s="36">
        <f>'[1]Base da ACEA'!S58</f>
        <v>19.034524900702717</v>
      </c>
    </row>
    <row r="17" spans="2:8" s="14" customFormat="1" ht="15" customHeight="1">
      <c r="B17" s="33" t="str">
        <f>'Market (monthly)'!A9</f>
        <v>Croatia</v>
      </c>
      <c r="C17" s="34">
        <f>'[1]Base da ACEA'!Q9</f>
        <v>678</v>
      </c>
      <c r="D17" s="35">
        <f>'[1]Base da ACEA'!R9</f>
        <v>817</v>
      </c>
      <c r="E17" s="36">
        <f>'[1]Base da ACEA'!S9</f>
        <v>-17.013463892288861</v>
      </c>
      <c r="F17" s="34">
        <f>'[1]Base da ACEA'!Q59</f>
        <v>9720</v>
      </c>
      <c r="G17" s="35">
        <f>'[1]Base da ACEA'!R59</f>
        <v>7257</v>
      </c>
      <c r="H17" s="36">
        <f>'[1]Base da ACEA'!S59</f>
        <v>33.93964448119057</v>
      </c>
    </row>
    <row r="18" spans="2:8" s="14" customFormat="1" ht="15" customHeight="1">
      <c r="B18" s="33" t="str">
        <f>'Market (monthly)'!A10</f>
        <v>Cyprus</v>
      </c>
      <c r="C18" s="34">
        <f>'[1]Base da ACEA'!Q10</f>
        <v>25</v>
      </c>
      <c r="D18" s="35">
        <f>'[1]Base da ACEA'!R10</f>
        <v>73</v>
      </c>
      <c r="E18" s="36">
        <f>'[1]Base da ACEA'!S10</f>
        <v>-65.753424657534239</v>
      </c>
      <c r="F18" s="34">
        <f>'[1]Base da ACEA'!Q60</f>
        <v>369</v>
      </c>
      <c r="G18" s="35">
        <f>'[1]Base da ACEA'!R60</f>
        <v>441</v>
      </c>
      <c r="H18" s="36">
        <f>'[1]Base da ACEA'!S60</f>
        <v>-16.326530612244898</v>
      </c>
    </row>
    <row r="19" spans="2:8" s="14" customFormat="1" ht="15" customHeight="1">
      <c r="B19" s="33" t="str">
        <f>'Market (monthly)'!A11</f>
        <v>Czech Republic</v>
      </c>
      <c r="C19" s="34">
        <f>'[1]Base da ACEA'!Q11</f>
        <v>3587</v>
      </c>
      <c r="D19" s="35">
        <f>'[1]Base da ACEA'!R11</f>
        <v>3558</v>
      </c>
      <c r="E19" s="36">
        <f>'[1]Base da ACEA'!S11</f>
        <v>0.81506464305789761</v>
      </c>
      <c r="F19" s="34">
        <f>'[1]Base da ACEA'!Q61</f>
        <v>38712</v>
      </c>
      <c r="G19" s="35">
        <f>'[1]Base da ACEA'!R61</f>
        <v>33681</v>
      </c>
      <c r="H19" s="36">
        <f>'[1]Base da ACEA'!S61</f>
        <v>14.937204952347022</v>
      </c>
    </row>
    <row r="20" spans="2:8" s="14" customFormat="1" ht="15" customHeight="1">
      <c r="B20" s="33" t="str">
        <f>'Market (monthly)'!A12</f>
        <v>Denmark</v>
      </c>
      <c r="C20" s="34">
        <f>'[1]Base da ACEA'!Q12</f>
        <v>493</v>
      </c>
      <c r="D20" s="35">
        <f>'[1]Base da ACEA'!R12</f>
        <v>957</v>
      </c>
      <c r="E20" s="36">
        <f>'[1]Base da ACEA'!S12</f>
        <v>-48.484848484848484</v>
      </c>
      <c r="F20" s="34">
        <f>'[1]Base da ACEA'!Q62</f>
        <v>5822</v>
      </c>
      <c r="G20" s="35">
        <f>'[1]Base da ACEA'!R62</f>
        <v>7449</v>
      </c>
      <c r="H20" s="36">
        <f>'[1]Base da ACEA'!S62</f>
        <v>-21.841857967512418</v>
      </c>
    </row>
    <row r="21" spans="2:8" s="14" customFormat="1" ht="15" customHeight="1">
      <c r="B21" s="33" t="str">
        <f>'Market (monthly)'!A13</f>
        <v>Estonia</v>
      </c>
      <c r="C21" s="34">
        <f>'[1]Base da ACEA'!Q13</f>
        <v>145</v>
      </c>
      <c r="D21" s="35">
        <f>'[1]Base da ACEA'!R13</f>
        <v>325</v>
      </c>
      <c r="E21" s="36">
        <f>'[1]Base da ACEA'!S13</f>
        <v>-55.384615384615387</v>
      </c>
      <c r="F21" s="34">
        <f>'[1]Base da ACEA'!Q63</f>
        <v>2125</v>
      </c>
      <c r="G21" s="35">
        <f>'[1]Base da ACEA'!R63</f>
        <v>2578</v>
      </c>
      <c r="H21" s="36">
        <f>'[1]Base da ACEA'!S63</f>
        <v>-17.57176105508146</v>
      </c>
    </row>
    <row r="22" spans="2:8" s="14" customFormat="1" ht="15" customHeight="1">
      <c r="B22" s="37" t="str">
        <f>'Market (monthly)'!A14</f>
        <v>Finland</v>
      </c>
      <c r="C22" s="38">
        <f>'[1]Base da ACEA'!Q14</f>
        <v>305</v>
      </c>
      <c r="D22" s="39">
        <f>'[1]Base da ACEA'!R14</f>
        <v>432</v>
      </c>
      <c r="E22" s="40">
        <f>'[1]Base da ACEA'!S14</f>
        <v>-29.398148148148145</v>
      </c>
      <c r="F22" s="38">
        <f>'[1]Base da ACEA'!Q64</f>
        <v>3216</v>
      </c>
      <c r="G22" s="39">
        <f>'[1]Base da ACEA'!R64</f>
        <v>4271</v>
      </c>
      <c r="H22" s="40">
        <f>'[1]Base da ACEA'!S64</f>
        <v>-24.701475064387733</v>
      </c>
    </row>
    <row r="23" spans="2:8" s="14" customFormat="1" ht="15" customHeight="1">
      <c r="B23" s="33" t="str">
        <f>'Market (monthly)'!A15</f>
        <v>France</v>
      </c>
      <c r="C23" s="34">
        <f>'[1]Base da ACEA'!Q15</f>
        <v>13270</v>
      </c>
      <c r="D23" s="35">
        <f>'[1]Base da ACEA'!R15</f>
        <v>20314</v>
      </c>
      <c r="E23" s="36">
        <f>'[1]Base da ACEA'!S15</f>
        <v>-34.675593186964655</v>
      </c>
      <c r="F23" s="34">
        <f>'[1]Base da ACEA'!Q65</f>
        <v>129872</v>
      </c>
      <c r="G23" s="35">
        <f>'[1]Base da ACEA'!R65</f>
        <v>182307</v>
      </c>
      <c r="H23" s="36">
        <f>'[1]Base da ACEA'!S65</f>
        <v>-28.761923568486125</v>
      </c>
    </row>
    <row r="24" spans="2:8" s="14" customFormat="1" ht="15" customHeight="1">
      <c r="B24" s="33" t="str">
        <f>'Market (monthly)'!A16</f>
        <v>Germany</v>
      </c>
      <c r="C24" s="34">
        <f>'[1]Base da ACEA'!Q16</f>
        <v>39900</v>
      </c>
      <c r="D24" s="35">
        <f>'[1]Base da ACEA'!R16</f>
        <v>38159</v>
      </c>
      <c r="E24" s="36">
        <f>'[1]Base da ACEA'!S16</f>
        <v>4.5624885348148538</v>
      </c>
      <c r="F24" s="34">
        <f>'[1]Base da ACEA'!Q66</f>
        <v>374827</v>
      </c>
      <c r="G24" s="35">
        <f>'[1]Base da ACEA'!R66</f>
        <v>361914</v>
      </c>
      <c r="H24" s="36">
        <f>'[1]Base da ACEA'!S66</f>
        <v>3.567974712224451</v>
      </c>
    </row>
    <row r="25" spans="2:8" s="14" customFormat="1" ht="15" customHeight="1">
      <c r="B25" s="33" t="str">
        <f>'Market (monthly)'!A17</f>
        <v>Greece</v>
      </c>
      <c r="C25" s="34">
        <f>'[1]Base da ACEA'!Q17</f>
        <v>1305</v>
      </c>
      <c r="D25" s="35">
        <f>'[1]Base da ACEA'!R17</f>
        <v>1925</v>
      </c>
      <c r="E25" s="36">
        <f>'[1]Base da ACEA'!S17</f>
        <v>-32.20779220779221</v>
      </c>
      <c r="F25" s="34">
        <f>'[1]Base da ACEA'!Q67</f>
        <v>14343</v>
      </c>
      <c r="G25" s="35">
        <f>'[1]Base da ACEA'!R67</f>
        <v>13290</v>
      </c>
      <c r="H25" s="36">
        <f>'[1]Base da ACEA'!S67</f>
        <v>7.9232505643340865</v>
      </c>
    </row>
    <row r="26" spans="2:8" s="14" customFormat="1" ht="15" customHeight="1">
      <c r="B26" s="33" t="str">
        <f>'Market (monthly)'!A18</f>
        <v>Hungary</v>
      </c>
      <c r="C26" s="34">
        <f>'[1]Base da ACEA'!Q18</f>
        <v>992</v>
      </c>
      <c r="D26" s="35">
        <f>'[1]Base da ACEA'!R18</f>
        <v>1302</v>
      </c>
      <c r="E26" s="36">
        <f>'[1]Base da ACEA'!S18</f>
        <v>-23.809523809523807</v>
      </c>
      <c r="F26" s="34">
        <f>'[1]Base da ACEA'!Q68</f>
        <v>10108</v>
      </c>
      <c r="G26" s="35">
        <f>'[1]Base da ACEA'!R68</f>
        <v>11100</v>
      </c>
      <c r="H26" s="36">
        <f>'[1]Base da ACEA'!S68</f>
        <v>-8.936936936936938</v>
      </c>
    </row>
    <row r="27" spans="2:8" s="14" customFormat="1" ht="15" customHeight="1">
      <c r="B27" s="33" t="str">
        <f>'Market (monthly)'!A19</f>
        <v>Ireland</v>
      </c>
      <c r="C27" s="34">
        <f>'[1]Base da ACEA'!Q19</f>
        <v>1121</v>
      </c>
      <c r="D27" s="35">
        <f>'[1]Base da ACEA'!R19</f>
        <v>1424</v>
      </c>
      <c r="E27" s="36">
        <f>'[1]Base da ACEA'!S19</f>
        <v>-21.278089887640451</v>
      </c>
      <c r="F27" s="34">
        <f>'[1]Base da ACEA'!Q69</f>
        <v>26251</v>
      </c>
      <c r="G27" s="35">
        <f>'[1]Base da ACEA'!R69</f>
        <v>27350</v>
      </c>
      <c r="H27" s="36">
        <f>'[1]Base da ACEA'!S69</f>
        <v>-4.0182815356489945</v>
      </c>
    </row>
    <row r="28" spans="2:8" s="14" customFormat="1" ht="15" customHeight="1">
      <c r="B28" s="33" t="str">
        <f>'Market (monthly)'!A20</f>
        <v>Italy</v>
      </c>
      <c r="C28" s="34">
        <f>'[1]Base da ACEA'!Q20</f>
        <v>20656</v>
      </c>
      <c r="D28" s="35">
        <f>'[1]Base da ACEA'!R20</f>
        <v>21189</v>
      </c>
      <c r="E28" s="36">
        <f>'[1]Base da ACEA'!S20</f>
        <v>-2.5154561328991458</v>
      </c>
      <c r="F28" s="34">
        <f>'[1]Base da ACEA'!Q70</f>
        <v>215940</v>
      </c>
      <c r="G28" s="35">
        <f>'[1]Base da ACEA'!R70</f>
        <v>194069</v>
      </c>
      <c r="H28" s="36">
        <f>'[1]Base da ACEA'!S70</f>
        <v>11.269703043762785</v>
      </c>
    </row>
    <row r="29" spans="2:8" s="14" customFormat="1" ht="15" customHeight="1">
      <c r="B29" s="33" t="str">
        <f>'Market (monthly)'!A21</f>
        <v>Latvia</v>
      </c>
      <c r="C29" s="34">
        <f>'[1]Base da ACEA'!Q21</f>
        <v>183</v>
      </c>
      <c r="D29" s="35">
        <f>'[1]Base da ACEA'!R21</f>
        <v>257</v>
      </c>
      <c r="E29" s="36">
        <f>'[1]Base da ACEA'!S21</f>
        <v>-28.793774319066145</v>
      </c>
      <c r="F29" s="34">
        <f>'[1]Base da ACEA'!Q71</f>
        <v>2293</v>
      </c>
      <c r="G29" s="35">
        <f>'[1]Base da ACEA'!R71</f>
        <v>2068</v>
      </c>
      <c r="H29" s="36">
        <f>'[1]Base da ACEA'!S71</f>
        <v>10.880077369439071</v>
      </c>
    </row>
    <row r="30" spans="2:8" s="14" customFormat="1" ht="15" customHeight="1">
      <c r="B30" s="33" t="str">
        <f>'Market (monthly)'!A22</f>
        <v>Lithuania</v>
      </c>
      <c r="C30" s="34">
        <f>'[1]Base da ACEA'!Q22</f>
        <v>213</v>
      </c>
      <c r="D30" s="35">
        <f>'[1]Base da ACEA'!R22</f>
        <v>227</v>
      </c>
      <c r="E30" s="36">
        <f>'[1]Base da ACEA'!S22</f>
        <v>-6.1674008810572687</v>
      </c>
      <c r="F30" s="34">
        <f>'[1]Base da ACEA'!Q72</f>
        <v>2626</v>
      </c>
      <c r="G30" s="35">
        <f>'[1]Base da ACEA'!R72</f>
        <v>2303</v>
      </c>
      <c r="H30" s="36">
        <f>'[1]Base da ACEA'!S72</f>
        <v>14.025184541901867</v>
      </c>
    </row>
    <row r="31" spans="2:8" s="14" customFormat="1" ht="15" customHeight="1">
      <c r="B31" s="33" t="str">
        <f>'Market (monthly)'!A23</f>
        <v>Luxembourg</v>
      </c>
      <c r="C31" s="34">
        <f>'[1]Base da ACEA'!Q23</f>
        <v>456</v>
      </c>
      <c r="D31" s="35">
        <f>'[1]Base da ACEA'!R23</f>
        <v>706</v>
      </c>
      <c r="E31" s="36">
        <f>'[1]Base da ACEA'!S23</f>
        <v>-35.410764872521241</v>
      </c>
      <c r="F31" s="34">
        <f>'[1]Base da ACEA'!Q73</f>
        <v>5959</v>
      </c>
      <c r="G31" s="35">
        <f>'[1]Base da ACEA'!R73</f>
        <v>7273</v>
      </c>
      <c r="H31" s="36">
        <f>'[1]Base da ACEA'!S73</f>
        <v>-18.066822494156469</v>
      </c>
    </row>
    <row r="32" spans="2:8" s="14" customFormat="1" ht="15" customHeight="1">
      <c r="B32" s="33" t="str">
        <f>'Market (monthly)'!A24</f>
        <v>Malta</v>
      </c>
      <c r="C32" s="34">
        <f>'[1]Base da ACEA'!Q24</f>
        <v>67</v>
      </c>
      <c r="D32" s="35">
        <f>'[1]Base da ACEA'!R24</f>
        <v>34</v>
      </c>
      <c r="E32" s="36">
        <f>'[1]Base da ACEA'!S24</f>
        <v>97.058823529411768</v>
      </c>
      <c r="F32" s="34">
        <f>'[1]Base da ACEA'!Q74</f>
        <v>510</v>
      </c>
      <c r="G32" s="35">
        <f>'[1]Base da ACEA'!R74</f>
        <v>258</v>
      </c>
      <c r="H32" s="36">
        <f>'[1]Base da ACEA'!S74</f>
        <v>97.674418604651152</v>
      </c>
    </row>
    <row r="33" spans="2:8" s="14" customFormat="1" ht="15" customHeight="1">
      <c r="B33" s="33" t="str">
        <f>'Market (monthly)'!A25</f>
        <v>Netherlands</v>
      </c>
      <c r="C33" s="34">
        <f>'[1]Base da ACEA'!Q25</f>
        <v>211</v>
      </c>
      <c r="D33" s="41">
        <f>'[1]Base da ACEA'!R25</f>
        <v>248</v>
      </c>
      <c r="E33" s="36">
        <f>'[1]Base da ACEA'!S25</f>
        <v>-14.919354838709678</v>
      </c>
      <c r="F33" s="34">
        <f>'[1]Base da ACEA'!Q75</f>
        <v>3182</v>
      </c>
      <c r="G33" s="41">
        <f>'[1]Base da ACEA'!R75</f>
        <v>3843</v>
      </c>
      <c r="H33" s="36">
        <f>'[1]Base da ACEA'!S75</f>
        <v>-17.200104085349988</v>
      </c>
    </row>
    <row r="34" spans="2:8" s="14" customFormat="1" ht="15" customHeight="1">
      <c r="B34" s="33" t="str">
        <f>'Market (monthly)'!A26</f>
        <v>Poland</v>
      </c>
      <c r="C34" s="34">
        <f>'[1]Base da ACEA'!Q26</f>
        <v>3848</v>
      </c>
      <c r="D34" s="35">
        <f>'[1]Base da ACEA'!R26</f>
        <v>4011</v>
      </c>
      <c r="E34" s="36">
        <f>'[1]Base da ACEA'!S26</f>
        <v>-4.0638244826726506</v>
      </c>
      <c r="F34" s="34">
        <f>'[1]Base da ACEA'!Q76</f>
        <v>34639</v>
      </c>
      <c r="G34" s="35">
        <f>'[1]Base da ACEA'!R76</f>
        <v>34199</v>
      </c>
      <c r="H34" s="36">
        <f>'[1]Base da ACEA'!S76</f>
        <v>1.2865873271148278</v>
      </c>
    </row>
    <row r="35" spans="2:8" s="14" customFormat="1" ht="15" customHeight="1">
      <c r="B35" s="33" t="str">
        <f>'Market (monthly)'!A27</f>
        <v>Portugal</v>
      </c>
      <c r="C35" s="34">
        <f>'[1]Base da ACEA'!Q27</f>
        <v>1730</v>
      </c>
      <c r="D35" s="41">
        <f>'[1]Base da ACEA'!R27</f>
        <v>2325</v>
      </c>
      <c r="E35" s="36">
        <f>'[1]Base da ACEA'!S27</f>
        <v>-25.591397849462368</v>
      </c>
      <c r="F35" s="34">
        <f>'[1]Base da ACEA'!Q77</f>
        <v>19196</v>
      </c>
      <c r="G35" s="41">
        <f>'[1]Base da ACEA'!R77</f>
        <v>20985</v>
      </c>
      <c r="H35" s="36">
        <f>'[1]Base da ACEA'!S77</f>
        <v>-8.5251370026209194</v>
      </c>
    </row>
    <row r="36" spans="2:8" s="14" customFormat="1" ht="15" customHeight="1">
      <c r="B36" s="33" t="str">
        <f>'Market (monthly)'!A28</f>
        <v>Romania</v>
      </c>
      <c r="C36" s="34">
        <f>'[1]Base da ACEA'!Q28</f>
        <v>1074</v>
      </c>
      <c r="D36" s="35">
        <f>'[1]Base da ACEA'!R28</f>
        <v>1815</v>
      </c>
      <c r="E36" s="36">
        <f>'[1]Base da ACEA'!S28</f>
        <v>-40.826446280991732</v>
      </c>
      <c r="F36" s="34">
        <f>'[1]Base da ACEA'!Q78</f>
        <v>12592</v>
      </c>
      <c r="G36" s="35">
        <f>'[1]Base da ACEA'!R78</f>
        <v>12146</v>
      </c>
      <c r="H36" s="36">
        <f>'[1]Base da ACEA'!S78</f>
        <v>3.671990778857237</v>
      </c>
    </row>
    <row r="37" spans="2:8" s="14" customFormat="1" ht="15" customHeight="1">
      <c r="B37" s="33" t="str">
        <f>'Market (monthly)'!A29</f>
        <v>Slovakia</v>
      </c>
      <c r="C37" s="34">
        <f>'[1]Base da ACEA'!Q29</f>
        <v>1027</v>
      </c>
      <c r="D37" s="35">
        <f>'[1]Base da ACEA'!R29</f>
        <v>945</v>
      </c>
      <c r="E37" s="36">
        <f>'[1]Base da ACEA'!S29</f>
        <v>8.6772486772486772</v>
      </c>
      <c r="F37" s="34">
        <f>'[1]Base da ACEA'!Q79</f>
        <v>11657</v>
      </c>
      <c r="G37" s="35">
        <f>'[1]Base da ACEA'!R79</f>
        <v>9531</v>
      </c>
      <c r="H37" s="36">
        <f>'[1]Base da ACEA'!S79</f>
        <v>22.306158850068197</v>
      </c>
    </row>
    <row r="38" spans="2:8" s="14" customFormat="1" ht="15" customHeight="1">
      <c r="B38" s="42" t="str">
        <f>'Market (monthly)'!A30</f>
        <v>Slovenia</v>
      </c>
      <c r="C38" s="34">
        <f>'[1]Base da ACEA'!Q30</f>
        <v>641</v>
      </c>
      <c r="D38" s="41">
        <f>'[1]Base da ACEA'!R30</f>
        <v>750</v>
      </c>
      <c r="E38" s="36">
        <f>'[1]Base da ACEA'!S30</f>
        <v>-14.533333333333335</v>
      </c>
      <c r="F38" s="34">
        <f>'[1]Base da ACEA'!Q80</f>
        <v>7091</v>
      </c>
      <c r="G38" s="35">
        <f>'[1]Base da ACEA'!R80</f>
        <v>7007</v>
      </c>
      <c r="H38" s="36">
        <f>'[1]Base da ACEA'!S80</f>
        <v>1.1988011988011988</v>
      </c>
    </row>
    <row r="39" spans="2:8" s="14" customFormat="1" ht="15" customHeight="1">
      <c r="B39" s="43" t="str">
        <f>'Market (monthly)'!A31</f>
        <v>Spain</v>
      </c>
      <c r="C39" s="41">
        <f>'[1]Base da ACEA'!Q31</f>
        <v>8573</v>
      </c>
      <c r="D39" s="35">
        <f>'[1]Base da ACEA'!R31</f>
        <v>12167</v>
      </c>
      <c r="E39" s="36">
        <f>'[1]Base da ACEA'!S31</f>
        <v>-29.538916742007071</v>
      </c>
      <c r="F39" s="41">
        <f>'[1]Base da ACEA'!Q81</f>
        <v>92184</v>
      </c>
      <c r="G39" s="35">
        <f>'[1]Base da ACEA'!R81</f>
        <v>105140</v>
      </c>
      <c r="H39" s="36">
        <f>'[1]Base da ACEA'!S81</f>
        <v>-12.322617462431044</v>
      </c>
    </row>
    <row r="40" spans="2:8" s="14" customFormat="1" ht="15" customHeight="1">
      <c r="B40" s="43" t="str">
        <f>'Market (monthly)'!A32</f>
        <v>Sweden</v>
      </c>
      <c r="C40" s="41">
        <f>'[1]Base da ACEA'!Q32</f>
        <v>2155</v>
      </c>
      <c r="D40" s="35">
        <f>'[1]Base da ACEA'!R32</f>
        <v>2382</v>
      </c>
      <c r="E40" s="36">
        <f>'[1]Base da ACEA'!S32</f>
        <v>-9.529806884970613</v>
      </c>
      <c r="F40" s="41">
        <f>'[1]Base da ACEA'!Q82</f>
        <v>18129</v>
      </c>
      <c r="G40" s="35">
        <f>'[1]Base da ACEA'!R82</f>
        <v>26272</v>
      </c>
      <c r="H40" s="36">
        <f>'[1]Base da ACEA'!S82</f>
        <v>-30.994975639464066</v>
      </c>
    </row>
    <row r="41" spans="2:8" s="14" customFormat="1" ht="15" customHeight="1">
      <c r="B41" s="44" t="str">
        <f>'Market (monthly)'!A33</f>
        <v>EUROPEAN UNION</v>
      </c>
      <c r="C41" s="45">
        <f>'[1]Base da ACEA'!Q33</f>
        <v>109680</v>
      </c>
      <c r="D41" s="46">
        <f>'[1]Base da ACEA'!R33</f>
        <v>125365</v>
      </c>
      <c r="E41" s="47">
        <f>'[1]Base da ACEA'!S33</f>
        <v>-12.511466517768117</v>
      </c>
      <c r="F41" s="45">
        <f>'[1]Base da ACEA'!Q83</f>
        <v>1116774</v>
      </c>
      <c r="G41" s="46">
        <f>'[1]Base da ACEA'!R83</f>
        <v>1165588</v>
      </c>
      <c r="H41" s="47">
        <f>'[1]Base da ACEA'!S83</f>
        <v>-4.1879291825241856</v>
      </c>
    </row>
    <row r="42" spans="2:8" s="14" customFormat="1" ht="15" customHeight="1">
      <c r="B42" s="52" t="str">
        <f>'Market (monthly)'!A34</f>
        <v>Iceland</v>
      </c>
      <c r="C42" s="53">
        <f>'[1]Base da ACEA'!Q34</f>
        <v>58</v>
      </c>
      <c r="D42" s="39">
        <f>'[1]Base da ACEA'!R34</f>
        <v>116</v>
      </c>
      <c r="E42" s="40">
        <f>'[1]Base da ACEA'!S34</f>
        <v>-50</v>
      </c>
      <c r="F42" s="53">
        <f>'[1]Base da ACEA'!Q84</f>
        <v>2104</v>
      </c>
      <c r="G42" s="39">
        <f>'[1]Base da ACEA'!R84</f>
        <v>2050</v>
      </c>
      <c r="H42" s="40">
        <f>'[1]Base da ACEA'!S84</f>
        <v>2.6341463414634148</v>
      </c>
    </row>
    <row r="43" spans="2:8" s="14" customFormat="1" ht="15" customHeight="1">
      <c r="B43" s="52" t="str">
        <f>'Market (monthly)'!A35</f>
        <v>Norway</v>
      </c>
      <c r="C43" s="53">
        <f>'[1]Base da ACEA'!Q35</f>
        <v>190</v>
      </c>
      <c r="D43" s="39">
        <f>'[1]Base da ACEA'!R35</f>
        <v>454</v>
      </c>
      <c r="E43" s="40">
        <f>'[1]Base da ACEA'!S35</f>
        <v>-58.149779735682813</v>
      </c>
      <c r="F43" s="53">
        <f>'[1]Base da ACEA'!Q85</f>
        <v>2334</v>
      </c>
      <c r="G43" s="39">
        <f>'[1]Base da ACEA'!R85</f>
        <v>3556</v>
      </c>
      <c r="H43" s="40">
        <f>'[1]Base da ACEA'!S85</f>
        <v>-34.364454443194603</v>
      </c>
    </row>
    <row r="44" spans="2:8" s="14" customFormat="1" ht="15" customHeight="1">
      <c r="B44" s="37" t="str">
        <f>'Market (monthly)'!A36</f>
        <v>Switzerland</v>
      </c>
      <c r="C44" s="38">
        <f>'[1]Base da ACEA'!Q36</f>
        <v>1824</v>
      </c>
      <c r="D44" s="39">
        <f>'[1]Base da ACEA'!R36</f>
        <v>2401</v>
      </c>
      <c r="E44" s="40">
        <f>'[1]Base da ACEA'!S36</f>
        <v>-24.031653477717619</v>
      </c>
      <c r="F44" s="53">
        <f>'[1]Base da ACEA'!Q86</f>
        <v>17439</v>
      </c>
      <c r="G44" s="39">
        <f>'[1]Base da ACEA'!R86</f>
        <v>19861</v>
      </c>
      <c r="H44" s="40">
        <f>'[1]Base da ACEA'!S86</f>
        <v>-12.194753537082725</v>
      </c>
    </row>
    <row r="45" spans="2:8" s="14" customFormat="1" ht="15" customHeight="1">
      <c r="B45" s="44" t="str">
        <f>'Market (monthly)'!A37</f>
        <v>EFTA</v>
      </c>
      <c r="C45" s="54">
        <f>'[1]Base da ACEA'!Q37</f>
        <v>2072</v>
      </c>
      <c r="D45" s="55">
        <f>'[1]Base da ACEA'!R37</f>
        <v>2971</v>
      </c>
      <c r="E45" s="47">
        <f>'[1]Base da ACEA'!S37</f>
        <v>-30.259171995960955</v>
      </c>
      <c r="F45" s="54">
        <f>'[1]Base da ACEA'!Q87</f>
        <v>21877</v>
      </c>
      <c r="G45" s="55">
        <f>'[1]Base da ACEA'!R87</f>
        <v>25467</v>
      </c>
      <c r="H45" s="47">
        <f>'[1]Base da ACEA'!S87</f>
        <v>-14.096674127301997</v>
      </c>
    </row>
    <row r="46" spans="2:8" s="14" customFormat="1" ht="15" customHeight="1">
      <c r="B46" s="56" t="str">
        <f>'Market (monthly)'!A38</f>
        <v>United Kingdom</v>
      </c>
      <c r="C46" s="53">
        <f>'[1]Base da ACEA'!Q38</f>
        <v>9896</v>
      </c>
      <c r="D46" s="39">
        <f>'[1]Base da ACEA'!R38</f>
        <v>10330</v>
      </c>
      <c r="E46" s="57">
        <f>'[1]Base da ACEA'!S38</f>
        <v>-4.20135527589545</v>
      </c>
      <c r="F46" s="53">
        <f>'[1]Base da ACEA'!Q88</f>
        <v>56686</v>
      </c>
      <c r="G46" s="39">
        <f>'[1]Base da ACEA'!R88</f>
        <v>67023</v>
      </c>
      <c r="H46" s="57">
        <f>'[1]Base da ACEA'!S88</f>
        <v>-15.423063724393119</v>
      </c>
    </row>
    <row r="47" spans="2:8" s="15" customFormat="1" ht="15" customHeight="1">
      <c r="B47" s="44" t="str">
        <f>'Market (monthly)'!A39</f>
        <v>EU + EFTA + UK</v>
      </c>
      <c r="C47" s="45">
        <f>'[1]Base da ACEA'!Q39</f>
        <v>121648</v>
      </c>
      <c r="D47" s="46">
        <f>'[1]Base da ACEA'!R39</f>
        <v>138666</v>
      </c>
      <c r="E47" s="58">
        <f>'[1]Base da ACEA'!S39</f>
        <v>-12.272655156995947</v>
      </c>
      <c r="F47" s="59">
        <f>'[1]Base da ACEA'!Q89</f>
        <v>1195337</v>
      </c>
      <c r="G47" s="46">
        <f>'[1]Base da ACEA'!R89</f>
        <v>1258078</v>
      </c>
      <c r="H47" s="58">
        <f>'[1]Base da ACEA'!S89</f>
        <v>-4.9870516772409976</v>
      </c>
    </row>
    <row r="48" spans="2:8" s="14" customFormat="1" ht="15" customHeight="1">
      <c r="B48" s="48" t="s">
        <v>4</v>
      </c>
      <c r="C48" s="49">
        <f>C14+C15+C20+C22+C23+C24+C25+C27+C28+C31+C33+C35+C39+C40</f>
        <v>96774</v>
      </c>
      <c r="D48" s="50">
        <f t="shared" ref="D48:G48" si="0">D14+D15+D20+D22+D23+D24+D25+D27+D28+D31+D33+D35+D39+D40</f>
        <v>110894</v>
      </c>
      <c r="E48" s="51">
        <f>(C48/D48-1)*100</f>
        <v>-12.732880047613037</v>
      </c>
      <c r="F48" s="49">
        <f t="shared" si="0"/>
        <v>980436</v>
      </c>
      <c r="G48" s="50">
        <f t="shared" si="0"/>
        <v>1039746</v>
      </c>
      <c r="H48" s="51">
        <f>(F48/G48-1)*100</f>
        <v>-5.7042777755336393</v>
      </c>
    </row>
    <row r="49" spans="2:8" s="16" customFormat="1" ht="15" customHeight="1">
      <c r="B49" s="48" t="s">
        <v>64</v>
      </c>
      <c r="C49" s="49">
        <f>+C16+C17+C18+C19+C21+C26+C29+C30+C32+C34+C36+C37+C38</f>
        <v>12906</v>
      </c>
      <c r="D49" s="50">
        <f t="shared" ref="D49:G49" si="1">+D16+D17+D18+D19+D21+D26+D29+D30+D32+D34+D36+D37+D38</f>
        <v>14471</v>
      </c>
      <c r="E49" s="51">
        <f t="shared" ref="E49:E50" si="2">(C49/D49-1)*100</f>
        <v>-10.814732914104075</v>
      </c>
      <c r="F49" s="49">
        <f t="shared" si="1"/>
        <v>136338</v>
      </c>
      <c r="G49" s="50">
        <f t="shared" si="1"/>
        <v>125842</v>
      </c>
      <c r="H49" s="51">
        <f t="shared" ref="H49:H50" si="3">(F49/G49-1)*100</f>
        <v>8.3406175998474339</v>
      </c>
    </row>
    <row r="50" spans="2:8" s="21" customFormat="1" ht="15" customHeight="1" thickBot="1">
      <c r="B50" s="60" t="s">
        <v>32</v>
      </c>
      <c r="C50" s="61">
        <f>C45+C46+C48</f>
        <v>108742</v>
      </c>
      <c r="D50" s="62">
        <f t="shared" ref="D50:G50" si="4">D45+D46+D48</f>
        <v>124195</v>
      </c>
      <c r="E50" s="63">
        <f t="shared" si="2"/>
        <v>-12.442529892507748</v>
      </c>
      <c r="F50" s="61">
        <f t="shared" si="4"/>
        <v>1058999</v>
      </c>
      <c r="G50" s="62">
        <f t="shared" si="4"/>
        <v>1132236</v>
      </c>
      <c r="H50" s="63">
        <f t="shared" si="3"/>
        <v>-6.4683511211443552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41</v>
      </c>
    </row>
    <row r="53" spans="2:8" s="21" customFormat="1" ht="15" customHeight="1">
      <c r="B53" s="18"/>
      <c r="C53" s="18"/>
      <c r="D53" s="18"/>
      <c r="F53" s="22"/>
      <c r="G53" s="23"/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2 H54">
    <cfRule type="containsErrors" dxfId="0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Intervalli denominati</vt:lpstr>
      </vt:variant>
      <vt:variant>
        <vt:i4>8</vt:i4>
      </vt:variant>
    </vt:vector>
  </HeadingPairs>
  <TitlesOfParts>
    <vt:vector size="16" baseType="lpstr">
      <vt:lpstr>Market (monthly)</vt:lpstr>
      <vt:lpstr>Market (year-to-date)</vt:lpstr>
      <vt:lpstr>ELETTRICI</vt:lpstr>
      <vt:lpstr>HYB - PLUG IN</vt:lpstr>
      <vt:lpstr>HYB - MILD</vt:lpstr>
      <vt:lpstr>GAS E ALTRE</vt:lpstr>
      <vt:lpstr>BENZINA</vt:lpstr>
      <vt:lpstr>DIESEL</vt:lpstr>
      <vt:lpstr>BENZINA!Area_stampa</vt:lpstr>
      <vt:lpstr>DIESEL!Area_stampa</vt:lpstr>
      <vt:lpstr>ELETTRICI!Area_stampa</vt:lpstr>
      <vt:lpstr>'GAS E ALTRE'!Area_stampa</vt:lpstr>
      <vt:lpstr>'HYB - MILD'!Area_stampa</vt:lpstr>
      <vt:lpstr>'HYB - PLUG IN'!Area_stampa</vt:lpstr>
      <vt:lpstr>'Market (monthly)'!Area_stampa</vt:lpstr>
      <vt:lpstr>'Market (year-to-date)'!Area_stampa</vt:lpstr>
    </vt:vector>
  </TitlesOfParts>
  <Company>ANFIA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UE EFTA Mercato Veicoli commerciali e industriali</dc:title>
  <dc:creator>Giuseppe Casto/ANFIA</dc:creator>
  <cp:lastModifiedBy>Alessio Irene</cp:lastModifiedBy>
  <cp:lastPrinted>2022-02-24T09:29:20Z</cp:lastPrinted>
  <dcterms:created xsi:type="dcterms:W3CDTF">2004-02-27T08:48:48Z</dcterms:created>
  <dcterms:modified xsi:type="dcterms:W3CDTF">2023-10-20T09:31:44Z</dcterms:modified>
  <cp:contentStatus>immatricolazioni VLC Europa</cp:contentStatus>
</cp:coreProperties>
</file>