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arco\CapA\DaAggiornare\"/>
    </mc:Choice>
  </mc:AlternateContent>
  <xr:revisionPtr revIDLastSave="0" documentId="13_ncr:1_{B001A4D5-388C-446A-AF91-727CAB5AB1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6.AV_regioni_alim" sheetId="2" r:id="rId1"/>
    <sheet name="16.AV_provincia_alim" sheetId="1" r:id="rId2"/>
  </sheets>
  <definedNames>
    <definedName name="_xlnm._FilterDatabase" localSheetId="1" hidden="1">'16.AV_provincia_alim'!$A$4:$J$130</definedName>
    <definedName name="_xlnm.Print_Area" localSheetId="1">'16.AV_provincia_alim'!$A$1:$J$144</definedName>
    <definedName name="_xlnm.Print_Area" localSheetId="0">'16.AV_regioni_alim'!$A$1:$AE$38</definedName>
    <definedName name="_xlnm.Print_Titles" localSheetId="1">'16.AV_provincia_alim'!$1:$6</definedName>
    <definedName name="_xlnm.Print_Titles" localSheetId="0">'16.AV_regioni_alim'!$A:$A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" i="1" l="1"/>
  <c r="D142" i="1"/>
  <c r="E142" i="1"/>
  <c r="F142" i="1"/>
  <c r="G142" i="1"/>
  <c r="H142" i="1"/>
  <c r="I142" i="1"/>
  <c r="B142" i="1"/>
  <c r="C138" i="1"/>
  <c r="D138" i="1"/>
  <c r="E138" i="1"/>
  <c r="F138" i="1"/>
  <c r="G138" i="1"/>
  <c r="H138" i="1"/>
  <c r="I138" i="1"/>
  <c r="C137" i="1"/>
  <c r="D137" i="1"/>
  <c r="E137" i="1"/>
  <c r="F137" i="1"/>
  <c r="G137" i="1"/>
  <c r="H137" i="1"/>
  <c r="I137" i="1"/>
  <c r="B92" i="1"/>
  <c r="C92" i="1"/>
  <c r="D92" i="1"/>
  <c r="E92" i="1"/>
  <c r="B95" i="1"/>
  <c r="C95" i="1"/>
  <c r="D95" i="1"/>
  <c r="E95" i="1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 l="1"/>
  <c r="I36" i="2"/>
  <c r="H36" i="2"/>
  <c r="G36" i="2"/>
  <c r="F36" i="2"/>
  <c r="E36" i="2"/>
  <c r="D36" i="2"/>
  <c r="C36" i="2"/>
  <c r="B36" i="2"/>
  <c r="F92" i="1" l="1"/>
  <c r="G92" i="1"/>
  <c r="H92" i="1"/>
  <c r="I92" i="1"/>
  <c r="J36" i="2"/>
  <c r="B35" i="2"/>
  <c r="B34" i="2"/>
  <c r="B33" i="2"/>
  <c r="B32" i="2"/>
  <c r="B31" i="2"/>
  <c r="J28" i="2" l="1"/>
  <c r="H75" i="1"/>
  <c r="G75" i="1"/>
  <c r="H72" i="1"/>
  <c r="G33" i="1"/>
  <c r="H133" i="1"/>
  <c r="G133" i="1"/>
  <c r="H111" i="1"/>
  <c r="G95" i="1"/>
  <c r="H41" i="1"/>
  <c r="H30" i="1" l="1"/>
  <c r="G46" i="1"/>
  <c r="H51" i="1"/>
  <c r="G61" i="1"/>
  <c r="H81" i="1"/>
  <c r="G87" i="1"/>
  <c r="H101" i="1"/>
  <c r="G108" i="1"/>
  <c r="G117" i="1"/>
  <c r="H127" i="1"/>
  <c r="H141" i="1" s="1"/>
  <c r="G30" i="1"/>
  <c r="H33" i="1"/>
  <c r="G41" i="1"/>
  <c r="H46" i="1"/>
  <c r="H61" i="1"/>
  <c r="G72" i="1"/>
  <c r="G81" i="1"/>
  <c r="H95" i="1"/>
  <c r="G101" i="1"/>
  <c r="G111" i="1"/>
  <c r="G51" i="1"/>
  <c r="H87" i="1"/>
  <c r="H108" i="1"/>
  <c r="H117" i="1"/>
  <c r="G127" i="1"/>
  <c r="G141" i="1" s="1"/>
  <c r="G16" i="1"/>
  <c r="H16" i="1"/>
  <c r="J134" i="1"/>
  <c r="I133" i="1"/>
  <c r="F133" i="1"/>
  <c r="E133" i="1"/>
  <c r="D133" i="1"/>
  <c r="C133" i="1"/>
  <c r="B133" i="1"/>
  <c r="J132" i="1"/>
  <c r="J131" i="1"/>
  <c r="J130" i="1"/>
  <c r="J129" i="1"/>
  <c r="J128" i="1"/>
  <c r="I127" i="1"/>
  <c r="F127" i="1"/>
  <c r="E127" i="1"/>
  <c r="D127" i="1"/>
  <c r="C127" i="1"/>
  <c r="B127" i="1"/>
  <c r="J126" i="1"/>
  <c r="J125" i="1"/>
  <c r="J124" i="1"/>
  <c r="J123" i="1"/>
  <c r="J122" i="1"/>
  <c r="J121" i="1"/>
  <c r="J120" i="1"/>
  <c r="J119" i="1"/>
  <c r="J118" i="1"/>
  <c r="I117" i="1"/>
  <c r="F117" i="1"/>
  <c r="E117" i="1"/>
  <c r="D117" i="1"/>
  <c r="C117" i="1"/>
  <c r="B117" i="1"/>
  <c r="J116" i="1"/>
  <c r="J115" i="1"/>
  <c r="J114" i="1"/>
  <c r="J113" i="1"/>
  <c r="J112" i="1"/>
  <c r="I111" i="1"/>
  <c r="F111" i="1"/>
  <c r="E111" i="1"/>
  <c r="D111" i="1"/>
  <c r="C111" i="1"/>
  <c r="B111" i="1"/>
  <c r="J110" i="1"/>
  <c r="J109" i="1"/>
  <c r="I108" i="1"/>
  <c r="F108" i="1"/>
  <c r="E108" i="1"/>
  <c r="D108" i="1"/>
  <c r="C108" i="1"/>
  <c r="B108" i="1"/>
  <c r="J107" i="1"/>
  <c r="J106" i="1"/>
  <c r="J105" i="1"/>
  <c r="J104" i="1"/>
  <c r="J103" i="1"/>
  <c r="J102" i="1"/>
  <c r="I101" i="1"/>
  <c r="F101" i="1"/>
  <c r="E101" i="1"/>
  <c r="D101" i="1"/>
  <c r="C101" i="1"/>
  <c r="B101" i="1"/>
  <c r="J100" i="1"/>
  <c r="J99" i="1"/>
  <c r="J98" i="1"/>
  <c r="J97" i="1"/>
  <c r="J96" i="1"/>
  <c r="I95" i="1"/>
  <c r="F95" i="1"/>
  <c r="J94" i="1"/>
  <c r="J93" i="1"/>
  <c r="J91" i="1"/>
  <c r="J90" i="1"/>
  <c r="J89" i="1"/>
  <c r="J88" i="1"/>
  <c r="I87" i="1"/>
  <c r="F87" i="1"/>
  <c r="E87" i="1"/>
  <c r="D87" i="1"/>
  <c r="C87" i="1"/>
  <c r="B87" i="1"/>
  <c r="J86" i="1"/>
  <c r="J85" i="1"/>
  <c r="J84" i="1"/>
  <c r="J83" i="1"/>
  <c r="J82" i="1"/>
  <c r="I81" i="1"/>
  <c r="F81" i="1"/>
  <c r="E81" i="1"/>
  <c r="D81" i="1"/>
  <c r="C81" i="1"/>
  <c r="B81" i="1"/>
  <c r="J80" i="1"/>
  <c r="J79" i="1"/>
  <c r="J78" i="1"/>
  <c r="J77" i="1"/>
  <c r="J76" i="1"/>
  <c r="I75" i="1"/>
  <c r="F75" i="1"/>
  <c r="E75" i="1"/>
  <c r="D75" i="1"/>
  <c r="C75" i="1"/>
  <c r="B75" i="1"/>
  <c r="J74" i="1"/>
  <c r="J73" i="1"/>
  <c r="I72" i="1"/>
  <c r="F72" i="1"/>
  <c r="E72" i="1"/>
  <c r="D72" i="1"/>
  <c r="C72" i="1"/>
  <c r="B72" i="1"/>
  <c r="J71" i="1"/>
  <c r="J70" i="1"/>
  <c r="J69" i="1"/>
  <c r="J68" i="1"/>
  <c r="J67" i="1"/>
  <c r="J66" i="1"/>
  <c r="J65" i="1"/>
  <c r="J64" i="1"/>
  <c r="J63" i="1"/>
  <c r="J62" i="1"/>
  <c r="I61" i="1"/>
  <c r="F61" i="1"/>
  <c r="E61" i="1"/>
  <c r="D61" i="1"/>
  <c r="C61" i="1"/>
  <c r="B61" i="1"/>
  <c r="J60" i="1"/>
  <c r="J59" i="1"/>
  <c r="J58" i="1"/>
  <c r="J57" i="1"/>
  <c r="J56" i="1"/>
  <c r="J55" i="1"/>
  <c r="J54" i="1"/>
  <c r="J53" i="1"/>
  <c r="J52" i="1"/>
  <c r="I51" i="1"/>
  <c r="F51" i="1"/>
  <c r="E51" i="1"/>
  <c r="D51" i="1"/>
  <c r="C51" i="1"/>
  <c r="B51" i="1"/>
  <c r="J50" i="1"/>
  <c r="J49" i="1"/>
  <c r="J48" i="1"/>
  <c r="J47" i="1"/>
  <c r="I46" i="1"/>
  <c r="F46" i="1"/>
  <c r="E46" i="1"/>
  <c r="D46" i="1"/>
  <c r="C46" i="1"/>
  <c r="B46" i="1"/>
  <c r="J45" i="1"/>
  <c r="J44" i="1"/>
  <c r="J43" i="1"/>
  <c r="J42" i="1"/>
  <c r="I41" i="1"/>
  <c r="F41" i="1"/>
  <c r="E41" i="1"/>
  <c r="D41" i="1"/>
  <c r="C41" i="1"/>
  <c r="B41" i="1"/>
  <c r="J40" i="1"/>
  <c r="J39" i="1"/>
  <c r="J38" i="1"/>
  <c r="J37" i="1"/>
  <c r="J36" i="1"/>
  <c r="J35" i="1"/>
  <c r="J34" i="1"/>
  <c r="I33" i="1"/>
  <c r="F33" i="1"/>
  <c r="E33" i="1"/>
  <c r="D33" i="1"/>
  <c r="C33" i="1"/>
  <c r="B33" i="1"/>
  <c r="J32" i="1"/>
  <c r="J31" i="1"/>
  <c r="I30" i="1"/>
  <c r="F30" i="1"/>
  <c r="E30" i="1"/>
  <c r="D30" i="1"/>
  <c r="C30" i="1"/>
  <c r="B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I16" i="1"/>
  <c r="F16" i="1"/>
  <c r="E16" i="1"/>
  <c r="D16" i="1"/>
  <c r="C16" i="1"/>
  <c r="B16" i="1"/>
  <c r="J15" i="1"/>
  <c r="J14" i="1"/>
  <c r="J13" i="1"/>
  <c r="J12" i="1"/>
  <c r="J11" i="1"/>
  <c r="J10" i="1"/>
  <c r="J9" i="1"/>
  <c r="J8" i="1"/>
  <c r="G140" i="1" l="1"/>
  <c r="H139" i="1"/>
  <c r="G135" i="1"/>
  <c r="H135" i="1"/>
  <c r="B139" i="1"/>
  <c r="H140" i="1"/>
  <c r="G139" i="1"/>
  <c r="J95" i="1"/>
  <c r="B141" i="1"/>
  <c r="E139" i="1"/>
  <c r="C141" i="1"/>
  <c r="D141" i="1"/>
  <c r="B137" i="1"/>
  <c r="E141" i="1"/>
  <c r="J46" i="1"/>
  <c r="J75" i="1"/>
  <c r="J81" i="1"/>
  <c r="J92" i="1"/>
  <c r="F140" i="1"/>
  <c r="J16" i="1"/>
  <c r="C139" i="1"/>
  <c r="I140" i="1"/>
  <c r="J33" i="1"/>
  <c r="D139" i="1"/>
  <c r="B138" i="1"/>
  <c r="J51" i="1"/>
  <c r="J108" i="1"/>
  <c r="J127" i="1"/>
  <c r="B140" i="1"/>
  <c r="F141" i="1"/>
  <c r="J41" i="1"/>
  <c r="C135" i="1"/>
  <c r="I139" i="1"/>
  <c r="C140" i="1"/>
  <c r="J101" i="1"/>
  <c r="E140" i="1"/>
  <c r="I141" i="1"/>
  <c r="J87" i="1"/>
  <c r="J30" i="1"/>
  <c r="J61" i="1"/>
  <c r="J72" i="1"/>
  <c r="D140" i="1"/>
  <c r="F139" i="1"/>
  <c r="J111" i="1"/>
  <c r="J117" i="1"/>
  <c r="J133" i="1"/>
  <c r="J142" i="1"/>
  <c r="B135" i="1"/>
  <c r="D135" i="1"/>
  <c r="E135" i="1"/>
  <c r="F135" i="1"/>
  <c r="I135" i="1"/>
  <c r="E143" i="1" l="1"/>
  <c r="D143" i="1"/>
  <c r="I143" i="1"/>
  <c r="C143" i="1"/>
  <c r="H143" i="1"/>
  <c r="G143" i="1"/>
  <c r="J139" i="1"/>
  <c r="J137" i="1"/>
  <c r="F143" i="1"/>
  <c r="J140" i="1"/>
  <c r="J138" i="1"/>
  <c r="B143" i="1"/>
  <c r="J135" i="1"/>
  <c r="J141" i="1"/>
  <c r="J143" i="1" l="1"/>
  <c r="AD18" i="2"/>
  <c r="AD22" i="2"/>
  <c r="AD26" i="2"/>
  <c r="H35" i="2"/>
  <c r="G35" i="2"/>
  <c r="G34" i="2"/>
  <c r="G33" i="2"/>
  <c r="G32" i="2"/>
  <c r="G31" i="2"/>
  <c r="G28" i="2"/>
  <c r="F35" i="2"/>
  <c r="F34" i="2"/>
  <c r="F33" i="2"/>
  <c r="F32" i="2"/>
  <c r="F31" i="2"/>
  <c r="F28" i="2"/>
  <c r="I28" i="2"/>
  <c r="C28" i="2"/>
  <c r="M14" i="2" s="1"/>
  <c r="I35" i="2"/>
  <c r="E35" i="2"/>
  <c r="D35" i="2"/>
  <c r="C35" i="2"/>
  <c r="I34" i="2"/>
  <c r="E34" i="2"/>
  <c r="D34" i="2"/>
  <c r="C34" i="2"/>
  <c r="I33" i="2"/>
  <c r="E33" i="2"/>
  <c r="H33" i="2"/>
  <c r="D33" i="2"/>
  <c r="C33" i="2"/>
  <c r="I32" i="2"/>
  <c r="E32" i="2"/>
  <c r="D32" i="2"/>
  <c r="C32" i="2"/>
  <c r="I31" i="2"/>
  <c r="E31" i="2"/>
  <c r="D31" i="2"/>
  <c r="C31" i="2"/>
  <c r="D28" i="2"/>
  <c r="N17" i="2" s="1"/>
  <c r="E28" i="2"/>
  <c r="O24" i="2" s="1"/>
  <c r="B28" i="2"/>
  <c r="L13" i="2" l="1"/>
  <c r="L36" i="2"/>
  <c r="L32" i="2"/>
  <c r="L33" i="2"/>
  <c r="L34" i="2"/>
  <c r="L35" i="2"/>
  <c r="S7" i="2"/>
  <c r="S36" i="2"/>
  <c r="S23" i="2"/>
  <c r="S11" i="2"/>
  <c r="S10" i="2"/>
  <c r="S19" i="2"/>
  <c r="S8" i="2"/>
  <c r="N16" i="2"/>
  <c r="S26" i="2"/>
  <c r="S20" i="2"/>
  <c r="P26" i="2"/>
  <c r="P22" i="2"/>
  <c r="P18" i="2"/>
  <c r="P14" i="2"/>
  <c r="P10" i="2"/>
  <c r="P11" i="2"/>
  <c r="P25" i="2"/>
  <c r="P21" i="2"/>
  <c r="P17" i="2"/>
  <c r="P13" i="2"/>
  <c r="P9" i="2"/>
  <c r="P23" i="2"/>
  <c r="P15" i="2"/>
  <c r="P24" i="2"/>
  <c r="P20" i="2"/>
  <c r="P16" i="2"/>
  <c r="P12" i="2"/>
  <c r="P8" i="2"/>
  <c r="P27" i="2"/>
  <c r="P19" i="2"/>
  <c r="P7" i="2"/>
  <c r="X14" i="2"/>
  <c r="Z14" i="2"/>
  <c r="AC14" i="2"/>
  <c r="AB14" i="2"/>
  <c r="AA14" i="2"/>
  <c r="S12" i="2"/>
  <c r="V16" i="2"/>
  <c r="AB16" i="2"/>
  <c r="AA16" i="2"/>
  <c r="AC16" i="2"/>
  <c r="Z16" i="2"/>
  <c r="P31" i="2"/>
  <c r="P35" i="2"/>
  <c r="Q36" i="2"/>
  <c r="AC15" i="2"/>
  <c r="AB15" i="2"/>
  <c r="Z15" i="2"/>
  <c r="AA15" i="2"/>
  <c r="X22" i="2"/>
  <c r="Z22" i="2"/>
  <c r="AC22" i="2"/>
  <c r="AA22" i="2"/>
  <c r="AB22" i="2"/>
  <c r="J35" i="2"/>
  <c r="AD25" i="2"/>
  <c r="AD21" i="2"/>
  <c r="AD17" i="2"/>
  <c r="AD13" i="2"/>
  <c r="AD9" i="2"/>
  <c r="Y17" i="2"/>
  <c r="AA17" i="2"/>
  <c r="Z17" i="2"/>
  <c r="AC17" i="2"/>
  <c r="AB17" i="2"/>
  <c r="V21" i="2"/>
  <c r="AA21" i="2"/>
  <c r="Z21" i="2"/>
  <c r="AB21" i="2"/>
  <c r="AC21" i="2"/>
  <c r="W26" i="2"/>
  <c r="Z26" i="2"/>
  <c r="AC26" i="2"/>
  <c r="AB26" i="2"/>
  <c r="AA26" i="2"/>
  <c r="AD14" i="2"/>
  <c r="V25" i="2"/>
  <c r="AA25" i="2"/>
  <c r="Z25" i="2"/>
  <c r="AB25" i="2"/>
  <c r="AC25" i="2"/>
  <c r="Y13" i="2"/>
  <c r="AA13" i="2"/>
  <c r="Z13" i="2"/>
  <c r="AB13" i="2"/>
  <c r="AC13" i="2"/>
  <c r="P32" i="2"/>
  <c r="P36" i="2"/>
  <c r="V9" i="2"/>
  <c r="AA9" i="2"/>
  <c r="Z9" i="2"/>
  <c r="AB9" i="2"/>
  <c r="AC9" i="2"/>
  <c r="Z18" i="2"/>
  <c r="AC18" i="2"/>
  <c r="AA18" i="2"/>
  <c r="AB18" i="2"/>
  <c r="X23" i="2"/>
  <c r="AC23" i="2"/>
  <c r="AB23" i="2"/>
  <c r="AA23" i="2"/>
  <c r="Z23" i="2"/>
  <c r="AD24" i="2"/>
  <c r="AD20" i="2"/>
  <c r="AD16" i="2"/>
  <c r="AD12" i="2"/>
  <c r="AD8" i="2"/>
  <c r="P34" i="2"/>
  <c r="S31" i="2"/>
  <c r="AB24" i="2"/>
  <c r="AA24" i="2"/>
  <c r="Z24" i="2"/>
  <c r="AC24" i="2"/>
  <c r="AB8" i="2"/>
  <c r="AA8" i="2"/>
  <c r="Z8" i="2"/>
  <c r="AC8" i="2"/>
  <c r="P33" i="2"/>
  <c r="V12" i="2"/>
  <c r="AB12" i="2"/>
  <c r="AA12" i="2"/>
  <c r="Z12" i="2"/>
  <c r="AC12" i="2"/>
  <c r="X20" i="2"/>
  <c r="AB20" i="2"/>
  <c r="AA20" i="2"/>
  <c r="Z20" i="2"/>
  <c r="AC20" i="2"/>
  <c r="AD23" i="2"/>
  <c r="AD19" i="2"/>
  <c r="AD15" i="2"/>
  <c r="Q33" i="2"/>
  <c r="Q23" i="2"/>
  <c r="Q15" i="2"/>
  <c r="Q7" i="2"/>
  <c r="Q32" i="2"/>
  <c r="Q22" i="2"/>
  <c r="Q14" i="2"/>
  <c r="Q27" i="2"/>
  <c r="Q11" i="2"/>
  <c r="Q16" i="2"/>
  <c r="Q31" i="2"/>
  <c r="Q21" i="2"/>
  <c r="Q13" i="2"/>
  <c r="Q20" i="2"/>
  <c r="Q12" i="2"/>
  <c r="Q19" i="2"/>
  <c r="Q26" i="2"/>
  <c r="Q18" i="2"/>
  <c r="Q10" i="2"/>
  <c r="Q35" i="2"/>
  <c r="Q25" i="2"/>
  <c r="Q17" i="2"/>
  <c r="Q9" i="2"/>
  <c r="Q34" i="2"/>
  <c r="Q24" i="2"/>
  <c r="Q8" i="2"/>
  <c r="J32" i="2"/>
  <c r="F37" i="2"/>
  <c r="J33" i="2"/>
  <c r="J34" i="2"/>
  <c r="J31" i="2"/>
  <c r="N15" i="2"/>
  <c r="M27" i="2"/>
  <c r="N25" i="2"/>
  <c r="N34" i="2"/>
  <c r="N18" i="2"/>
  <c r="S25" i="2"/>
  <c r="S15" i="2"/>
  <c r="S22" i="2"/>
  <c r="S14" i="2"/>
  <c r="S32" i="2"/>
  <c r="S21" i="2"/>
  <c r="S24" i="2"/>
  <c r="S17" i="2"/>
  <c r="S18" i="2"/>
  <c r="S13" i="2"/>
  <c r="S16" i="2"/>
  <c r="S27" i="2"/>
  <c r="S9" i="2"/>
  <c r="O11" i="2"/>
  <c r="O22" i="2"/>
  <c r="S34" i="2"/>
  <c r="H34" i="2"/>
  <c r="S33" i="2"/>
  <c r="S35" i="2"/>
  <c r="H32" i="2"/>
  <c r="AD11" i="2"/>
  <c r="H28" i="2"/>
  <c r="H31" i="2"/>
  <c r="G37" i="2"/>
  <c r="Y23" i="2"/>
  <c r="N36" i="2"/>
  <c r="N9" i="2"/>
  <c r="N11" i="2"/>
  <c r="M8" i="2"/>
  <c r="N22" i="2"/>
  <c r="M21" i="2"/>
  <c r="N23" i="2"/>
  <c r="N8" i="2"/>
  <c r="N24" i="2"/>
  <c r="M32" i="2"/>
  <c r="N12" i="2"/>
  <c r="O31" i="2"/>
  <c r="E37" i="2"/>
  <c r="W23" i="2"/>
  <c r="X18" i="2"/>
  <c r="Y26" i="2"/>
  <c r="Y24" i="2"/>
  <c r="I37" i="2"/>
  <c r="W13" i="2"/>
  <c r="W24" i="2"/>
  <c r="W8" i="2"/>
  <c r="W14" i="2"/>
  <c r="Y16" i="2"/>
  <c r="N20" i="2"/>
  <c r="N26" i="2"/>
  <c r="N21" i="2"/>
  <c r="D37" i="2"/>
  <c r="N31" i="2"/>
  <c r="N10" i="2"/>
  <c r="W16" i="2"/>
  <c r="N13" i="2"/>
  <c r="N27" i="2"/>
  <c r="N32" i="2"/>
  <c r="N19" i="2"/>
  <c r="N7" i="2"/>
  <c r="N14" i="2"/>
  <c r="N35" i="2"/>
  <c r="V18" i="2"/>
  <c r="X8" i="2"/>
  <c r="X24" i="2"/>
  <c r="Y22" i="2"/>
  <c r="V24" i="2"/>
  <c r="X16" i="2"/>
  <c r="V14" i="2"/>
  <c r="Y18" i="2"/>
  <c r="W25" i="2"/>
  <c r="W18" i="2"/>
  <c r="W9" i="2"/>
  <c r="Y12" i="2"/>
  <c r="B37" i="2"/>
  <c r="L37" i="2" s="1"/>
  <c r="Y14" i="2"/>
  <c r="V26" i="2"/>
  <c r="K35" i="2"/>
  <c r="Y25" i="2"/>
  <c r="W12" i="2"/>
  <c r="X12" i="2"/>
  <c r="M33" i="2"/>
  <c r="M36" i="2"/>
  <c r="M34" i="2"/>
  <c r="V13" i="2"/>
  <c r="V23" i="2"/>
  <c r="Y15" i="2"/>
  <c r="L20" i="2"/>
  <c r="L31" i="2"/>
  <c r="Y9" i="2"/>
  <c r="Y21" i="2"/>
  <c r="L25" i="2"/>
  <c r="X9" i="2"/>
  <c r="X13" i="2"/>
  <c r="L27" i="2"/>
  <c r="L16" i="2"/>
  <c r="M16" i="2"/>
  <c r="O14" i="2"/>
  <c r="K33" i="2"/>
  <c r="X33" i="2" s="1"/>
  <c r="M25" i="2"/>
  <c r="L23" i="2"/>
  <c r="M26" i="2"/>
  <c r="O32" i="2"/>
  <c r="O36" i="2"/>
  <c r="W15" i="2"/>
  <c r="V20" i="2"/>
  <c r="M15" i="2"/>
  <c r="O33" i="2"/>
  <c r="L24" i="2"/>
  <c r="L19" i="2"/>
  <c r="L21" i="2"/>
  <c r="W20" i="2"/>
  <c r="O34" i="2"/>
  <c r="O21" i="2"/>
  <c r="X15" i="2"/>
  <c r="M24" i="2"/>
  <c r="M12" i="2"/>
  <c r="L14" i="2"/>
  <c r="M11" i="2"/>
  <c r="V15" i="2"/>
  <c r="M9" i="2"/>
  <c r="M13" i="2"/>
  <c r="L22" i="2"/>
  <c r="C37" i="2"/>
  <c r="L8" i="2"/>
  <c r="O10" i="2"/>
  <c r="O26" i="2"/>
  <c r="N33" i="2"/>
  <c r="X26" i="2"/>
  <c r="O35" i="2"/>
  <c r="M18" i="2"/>
  <c r="L18" i="2"/>
  <c r="L17" i="2"/>
  <c r="M23" i="2"/>
  <c r="X17" i="2"/>
  <c r="W21" i="2"/>
  <c r="V22" i="2"/>
  <c r="W17" i="2"/>
  <c r="W22" i="2"/>
  <c r="O25" i="2"/>
  <c r="Y20" i="2"/>
  <c r="O20" i="2"/>
  <c r="L9" i="2"/>
  <c r="L7" i="2"/>
  <c r="M35" i="2"/>
  <c r="V8" i="2"/>
  <c r="O17" i="2"/>
  <c r="O18" i="2"/>
  <c r="O13" i="2"/>
  <c r="O16" i="2"/>
  <c r="Y8" i="2"/>
  <c r="L10" i="2"/>
  <c r="M20" i="2"/>
  <c r="M7" i="2"/>
  <c r="L15" i="2"/>
  <c r="O23" i="2"/>
  <c r="L11" i="2"/>
  <c r="O8" i="2"/>
  <c r="O15" i="2"/>
  <c r="M22" i="2"/>
  <c r="X21" i="2"/>
  <c r="L12" i="2"/>
  <c r="V17" i="2"/>
  <c r="AE17" i="2" s="1"/>
  <c r="X25" i="2"/>
  <c r="M17" i="2"/>
  <c r="O19" i="2"/>
  <c r="M31" i="2"/>
  <c r="M10" i="2"/>
  <c r="O7" i="2"/>
  <c r="O9" i="2"/>
  <c r="O12" i="2"/>
  <c r="O27" i="2"/>
  <c r="M19" i="2"/>
  <c r="L26" i="2"/>
  <c r="P37" i="2" l="1"/>
  <c r="M37" i="2"/>
  <c r="AE24" i="2"/>
  <c r="AE21" i="2"/>
  <c r="S37" i="2"/>
  <c r="M28" i="2"/>
  <c r="AE8" i="2"/>
  <c r="AE20" i="2"/>
  <c r="N37" i="2"/>
  <c r="AE9" i="2"/>
  <c r="S28" i="2"/>
  <c r="AE18" i="2"/>
  <c r="AE16" i="2"/>
  <c r="O28" i="2"/>
  <c r="O37" i="2"/>
  <c r="P28" i="2"/>
  <c r="AE23" i="2"/>
  <c r="AE25" i="2"/>
  <c r="Q37" i="2"/>
  <c r="L28" i="2"/>
  <c r="AE15" i="2"/>
  <c r="Q28" i="2"/>
  <c r="AE13" i="2"/>
  <c r="AE26" i="2"/>
  <c r="AE14" i="2"/>
  <c r="AE22" i="2"/>
  <c r="AE12" i="2"/>
  <c r="N28" i="2"/>
  <c r="Z33" i="2"/>
  <c r="Z35" i="2"/>
  <c r="AC27" i="2"/>
  <c r="AB27" i="2"/>
  <c r="Z27" i="2"/>
  <c r="AA27" i="2"/>
  <c r="AC19" i="2"/>
  <c r="AB19" i="2"/>
  <c r="AA19" i="2"/>
  <c r="Z19" i="2"/>
  <c r="J37" i="2"/>
  <c r="AB33" i="2"/>
  <c r="AD35" i="2"/>
  <c r="Z10" i="2"/>
  <c r="AC10" i="2"/>
  <c r="AA10" i="2"/>
  <c r="AB10" i="2"/>
  <c r="AD27" i="2"/>
  <c r="AA35" i="2"/>
  <c r="AA33" i="2"/>
  <c r="AD10" i="2"/>
  <c r="V7" i="2"/>
  <c r="AB7" i="2"/>
  <c r="AA7" i="2"/>
  <c r="Z7" i="2"/>
  <c r="AC11" i="2"/>
  <c r="AB11" i="2"/>
  <c r="AA11" i="2"/>
  <c r="Z11" i="2"/>
  <c r="AD33" i="2"/>
  <c r="AB35" i="2"/>
  <c r="AD7" i="2"/>
  <c r="AC33" i="2"/>
  <c r="AC35" i="2"/>
  <c r="R35" i="2"/>
  <c r="R23" i="2"/>
  <c r="R15" i="2"/>
  <c r="R7" i="2"/>
  <c r="R14" i="2"/>
  <c r="R33" i="2"/>
  <c r="R21" i="2"/>
  <c r="R32" i="2"/>
  <c r="R20" i="2"/>
  <c r="R24" i="2"/>
  <c r="R34" i="2"/>
  <c r="R22" i="2"/>
  <c r="R13" i="2"/>
  <c r="R12" i="2"/>
  <c r="R8" i="2"/>
  <c r="R31" i="2"/>
  <c r="R27" i="2"/>
  <c r="R19" i="2"/>
  <c r="R11" i="2"/>
  <c r="R26" i="2"/>
  <c r="R18" i="2"/>
  <c r="R10" i="2"/>
  <c r="R25" i="2"/>
  <c r="R17" i="2"/>
  <c r="R9" i="2"/>
  <c r="R16" i="2"/>
  <c r="R36" i="2"/>
  <c r="T35" i="2"/>
  <c r="T22" i="2"/>
  <c r="T14" i="2"/>
  <c r="T34" i="2"/>
  <c r="T21" i="2"/>
  <c r="T13" i="2"/>
  <c r="T10" i="2"/>
  <c r="T33" i="2"/>
  <c r="T20" i="2"/>
  <c r="T12" i="2"/>
  <c r="T32" i="2"/>
  <c r="T19" i="2"/>
  <c r="T11" i="2"/>
  <c r="T31" i="2"/>
  <c r="T26" i="2"/>
  <c r="T18" i="2"/>
  <c r="T7" i="2"/>
  <c r="T25" i="2"/>
  <c r="T17" i="2"/>
  <c r="T9" i="2"/>
  <c r="T24" i="2"/>
  <c r="T16" i="2"/>
  <c r="T8" i="2"/>
  <c r="T23" i="2"/>
  <c r="T15" i="2"/>
  <c r="T27" i="2"/>
  <c r="T36" i="2"/>
  <c r="K34" i="2"/>
  <c r="AD34" i="2" s="1"/>
  <c r="V11" i="2"/>
  <c r="X19" i="2"/>
  <c r="Y19" i="2"/>
  <c r="H37" i="2"/>
  <c r="V19" i="2"/>
  <c r="K36" i="2"/>
  <c r="AD36" i="2" s="1"/>
  <c r="W19" i="2"/>
  <c r="W27" i="2"/>
  <c r="V27" i="2"/>
  <c r="Y27" i="2"/>
  <c r="X27" i="2"/>
  <c r="V10" i="2"/>
  <c r="X10" i="2"/>
  <c r="W11" i="2"/>
  <c r="X11" i="2"/>
  <c r="Y10" i="2"/>
  <c r="W10" i="2"/>
  <c r="Y11" i="2"/>
  <c r="K32" i="2"/>
  <c r="AB32" i="2" s="1"/>
  <c r="K31" i="2"/>
  <c r="AD31" i="2" s="1"/>
  <c r="X7" i="2"/>
  <c r="AB28" i="2"/>
  <c r="Y7" i="2"/>
  <c r="AC7" i="2"/>
  <c r="W7" i="2"/>
  <c r="W35" i="2"/>
  <c r="X35" i="2"/>
  <c r="V35" i="2"/>
  <c r="Y35" i="2"/>
  <c r="W33" i="2"/>
  <c r="Y33" i="2"/>
  <c r="V33" i="2"/>
  <c r="R37" i="2" l="1"/>
  <c r="AE19" i="2"/>
  <c r="T28" i="2"/>
  <c r="R28" i="2"/>
  <c r="AE7" i="2"/>
  <c r="AE10" i="2"/>
  <c r="AE11" i="2"/>
  <c r="AE33" i="2"/>
  <c r="AE35" i="2"/>
  <c r="AE27" i="2"/>
  <c r="T37" i="2"/>
  <c r="AB31" i="2"/>
  <c r="AD32" i="2"/>
  <c r="U16" i="2"/>
  <c r="AA28" i="2"/>
  <c r="Z28" i="2"/>
  <c r="AC28" i="2"/>
  <c r="X32" i="2"/>
  <c r="AC32" i="2"/>
  <c r="AA32" i="2"/>
  <c r="Z32" i="2"/>
  <c r="Y36" i="2"/>
  <c r="AC36" i="2"/>
  <c r="AB36" i="2"/>
  <c r="AA36" i="2"/>
  <c r="Z36" i="2"/>
  <c r="Z31" i="2"/>
  <c r="AA31" i="2"/>
  <c r="AC31" i="2"/>
  <c r="AA34" i="2"/>
  <c r="AC34" i="2"/>
  <c r="Z34" i="2"/>
  <c r="AB34" i="2"/>
  <c r="AD28" i="2"/>
  <c r="W36" i="2"/>
  <c r="X36" i="2"/>
  <c r="V36" i="2"/>
  <c r="W34" i="2"/>
  <c r="X34" i="2"/>
  <c r="Y34" i="2"/>
  <c r="V34" i="2"/>
  <c r="U21" i="2"/>
  <c r="U33" i="2"/>
  <c r="Y28" i="2"/>
  <c r="U13" i="2"/>
  <c r="U15" i="2"/>
  <c r="U23" i="2"/>
  <c r="U18" i="2"/>
  <c r="U22" i="2"/>
  <c r="U26" i="2"/>
  <c r="U35" i="2"/>
  <c r="U24" i="2"/>
  <c r="U27" i="2"/>
  <c r="U14" i="2"/>
  <c r="U17" i="2"/>
  <c r="W32" i="2"/>
  <c r="V31" i="2"/>
  <c r="Y32" i="2"/>
  <c r="U11" i="2"/>
  <c r="K37" i="2"/>
  <c r="U32" i="2"/>
  <c r="V32" i="2"/>
  <c r="X31" i="2"/>
  <c r="Y31" i="2"/>
  <c r="W28" i="2"/>
  <c r="U12" i="2"/>
  <c r="U8" i="2"/>
  <c r="U34" i="2"/>
  <c r="U20" i="2"/>
  <c r="U36" i="2"/>
  <c r="U7" i="2"/>
  <c r="U9" i="2"/>
  <c r="U31" i="2"/>
  <c r="U19" i="2"/>
  <c r="U25" i="2"/>
  <c r="U10" i="2"/>
  <c r="V28" i="2"/>
  <c r="X28" i="2"/>
  <c r="W31" i="2"/>
  <c r="AE34" i="2" l="1"/>
  <c r="AE31" i="2"/>
  <c r="U37" i="2"/>
  <c r="U28" i="2"/>
  <c r="AE32" i="2"/>
  <c r="AE28" i="2"/>
  <c r="AE36" i="2"/>
  <c r="W37" i="2"/>
  <c r="AA37" i="2"/>
  <c r="Z37" i="2"/>
  <c r="AC37" i="2"/>
  <c r="AD37" i="2"/>
  <c r="AB37" i="2"/>
  <c r="Y37" i="2"/>
  <c r="V37" i="2"/>
  <c r="X37" i="2"/>
  <c r="AE37" i="2" l="1"/>
</calcChain>
</file>

<file path=xl/sharedStrings.xml><?xml version="1.0" encoding="utf-8"?>
<sst xmlns="http://schemas.openxmlformats.org/spreadsheetml/2006/main" count="233" uniqueCount="179">
  <si>
    <t>Benzina</t>
  </si>
  <si>
    <t>Gasolio</t>
  </si>
  <si>
    <t>Totale</t>
  </si>
  <si>
    <t>Alessandria</t>
  </si>
  <si>
    <t>Asti</t>
  </si>
  <si>
    <t>Biella</t>
  </si>
  <si>
    <t>Cuneo</t>
  </si>
  <si>
    <t>Novara</t>
  </si>
  <si>
    <t>Torino</t>
  </si>
  <si>
    <t>Vercelli</t>
  </si>
  <si>
    <t>Piemonte</t>
  </si>
  <si>
    <t>Valle d'Aosta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</si>
  <si>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</si>
  <si>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</si>
  <si>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</si>
  <si>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</si>
  <si>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</si>
  <si>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</si>
  <si>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</si>
  <si>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</si>
  <si>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Brianza</t>
  </si>
  <si>
    <t>Pavia</t>
  </si>
  <si>
    <t>Sondrio</t>
  </si>
  <si>
    <t>Varese</t>
  </si>
  <si>
    <t>Lombardia</t>
  </si>
  <si>
    <t>Bolzano</t>
  </si>
  <si>
    <t>Trento</t>
  </si>
  <si>
    <t>Trentino Alto Adige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</si>
  <si>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</si>
  <si>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</si>
  <si>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</si>
  <si>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</si>
  <si>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</si>
  <si>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</si>
  <si>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</si>
  <si>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</si>
  <si>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Gorizia</t>
  </si>
  <si>
    <t>Pordenone</t>
  </si>
  <si>
    <t>Trieste</t>
  </si>
  <si>
    <t>Udine</t>
  </si>
  <si>
    <t>Friuli Venezia Giulia</t>
  </si>
  <si>
    <t>Genova</t>
  </si>
  <si>
    <t>Imperia</t>
  </si>
  <si>
    <t>La Spezia</t>
  </si>
  <si>
    <t>Savona</t>
  </si>
  <si>
    <t>Liguria</t>
  </si>
  <si>
    <t>Ferrara</t>
  </si>
  <si>
    <t>Modena</t>
  </si>
  <si>
    <t>Parma</t>
  </si>
  <si>
    <t>Piacenza</t>
  </si>
  <si>
    <t>Ravenna</t>
  </si>
  <si>
    <t>Reggio Emilia</t>
  </si>
  <si>
    <t>Rimini</t>
  </si>
  <si>
    <t>Emilia Romagna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</si>
  <si>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</si>
  <si>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</si>
  <si>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</si>
  <si>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</si>
  <si>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</si>
  <si>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</si>
  <si>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</si>
  <si>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</si>
  <si>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</si>
  <si>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</si>
  <si>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Toscana</t>
  </si>
  <si>
    <t>Perugia</t>
  </si>
  <si>
    <t>Terni</t>
  </si>
  <si>
    <t>Umbria</t>
  </si>
  <si>
    <t>Ancona</t>
  </si>
  <si>
    <t>Ascoli Piceno</t>
  </si>
  <si>
    <t>Fermo</t>
  </si>
  <si>
    <t>Macerata</t>
  </si>
  <si>
    <t>Marche</t>
  </si>
  <si>
    <t>Frosinone</t>
  </si>
  <si>
    <t>Latina</t>
  </si>
  <si>
    <t>Rieti</t>
  </si>
  <si>
    <t>Roma</t>
  </si>
  <si>
    <t>Viterbo</t>
  </si>
  <si>
    <t>Lazio</t>
  </si>
  <si>
    <t>Chieti</t>
  </si>
  <si>
    <t>L'Aquila</t>
  </si>
  <si>
    <t>Pescara</t>
  </si>
  <si>
    <t>Teramo</t>
  </si>
  <si>
    <t>Abruzzo</t>
  </si>
  <si>
    <t>Campobasso</t>
  </si>
  <si>
    <t>Isernia</t>
  </si>
  <si>
    <t>Molise</t>
  </si>
  <si>
    <t>Avellino</t>
  </si>
  <si>
    <t>Benevento</t>
  </si>
  <si>
    <t>Caserta</t>
  </si>
  <si>
    <t>Napoli</t>
  </si>
  <si>
    <t>Salerno</t>
  </si>
  <si>
    <t>Campania</t>
  </si>
  <si>
    <t>Bari</t>
  </si>
  <si>
    <t>Barletta Trani</t>
  </si>
  <si>
    <t>Brindisi</t>
  </si>
  <si>
    <t>Foggia</t>
  </si>
  <si>
    <t>Lecce</t>
  </si>
  <si>
    <t>Taranto</t>
  </si>
  <si>
    <t>Puglia</t>
  </si>
  <si>
    <t>Matera</t>
  </si>
  <si>
    <t>Potenza</t>
  </si>
  <si>
    <t>Basilicata</t>
  </si>
  <si>
    <t>Catanzaro</t>
  </si>
  <si>
    <t>Cosenza</t>
  </si>
  <si>
    <t>Crotone</t>
  </si>
  <si>
    <t>Reggio Calabria</t>
  </si>
  <si>
    <t>Vibo Valentia</t>
  </si>
  <si>
    <t>Calabria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</si>
  <si>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</si>
  <si>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</si>
  <si>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</si>
  <si>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</si>
  <si>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</si>
  <si>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</si>
  <si>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</si>
  <si>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</si>
  <si>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</si>
  <si>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</si>
  <si>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Sardegna</t>
  </si>
  <si>
    <t xml:space="preserve">CIRCOLAZIONE </t>
  </si>
  <si>
    <t xml:space="preserve">CARS IN USE </t>
  </si>
  <si>
    <t>Verbano Cusio Ossola</t>
  </si>
  <si>
    <t>Bologna</t>
  </si>
  <si>
    <t>Forlì-Cesena</t>
  </si>
  <si>
    <t>Pesaro E Urbino</t>
  </si>
  <si>
    <t>Cagliari</t>
  </si>
  <si>
    <t>Nuoro</t>
  </si>
  <si>
    <t>Oristano</t>
  </si>
  <si>
    <t>Sassari</t>
  </si>
  <si>
    <t>Sud Sardegna</t>
  </si>
  <si>
    <r>
      <t xml:space="preserve">Regione </t>
    </r>
    <r>
      <rPr>
        <i/>
        <sz val="9"/>
        <color theme="1" tint="0.14999847407452621"/>
        <rFont val="Trebuchet MS"/>
        <family val="2"/>
      </rPr>
      <t>/ Region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</si>
  <si>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</si>
  <si>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Benzina
</t>
    </r>
    <r>
      <rPr>
        <i/>
        <sz val="9"/>
        <color theme="1" tint="0.14999847407452621"/>
        <rFont val="Trebuchet MS"/>
        <family val="2"/>
      </rPr>
      <t>Petrol</t>
    </r>
  </si>
  <si>
    <r>
      <t xml:space="preserve">Bz-GPL
</t>
    </r>
    <r>
      <rPr>
        <i/>
        <sz val="9"/>
        <color theme="1" tint="0.14999847407452621"/>
        <rFont val="Trebuchet MS"/>
        <family val="2"/>
      </rPr>
      <t>Petrol-LPG</t>
    </r>
  </si>
  <si>
    <r>
      <t xml:space="preserve">Bz-Metano
</t>
    </r>
    <r>
      <rPr>
        <i/>
        <sz val="9"/>
        <color theme="1" tint="0.14999847407452621"/>
        <rFont val="Trebuchet MS"/>
        <family val="2"/>
      </rPr>
      <t>Petrol-CNG</t>
    </r>
  </si>
  <si>
    <r>
      <t xml:space="preserve">Elettrico
</t>
    </r>
    <r>
      <rPr>
        <i/>
        <sz val="9"/>
        <color theme="1" tint="0.14999847407452621"/>
        <rFont val="Trebuchet MS"/>
        <family val="2"/>
      </rPr>
      <t>Electric</t>
    </r>
  </si>
  <si>
    <r>
      <t xml:space="preserve">Gasolio
</t>
    </r>
    <r>
      <rPr>
        <i/>
        <sz val="9"/>
        <color theme="1" tint="0.14999847407452621"/>
        <rFont val="Trebuchet MS"/>
        <family val="2"/>
      </rPr>
      <t>Diesel</t>
    </r>
  </si>
  <si>
    <r>
      <t xml:space="preserve">Altre
</t>
    </r>
    <r>
      <rPr>
        <i/>
        <sz val="9"/>
        <color theme="1" tint="0.14999847407452621"/>
        <rFont val="Trebuchet MS"/>
        <family val="2"/>
      </rPr>
      <t>Others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</si>
  <si>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</si>
  <si>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Ibrido-Bz
</t>
    </r>
    <r>
      <rPr>
        <i/>
        <sz val="9"/>
        <color theme="1" tint="0.14999847407452621"/>
        <rFont val="Trebuchet MS"/>
        <family val="2"/>
      </rPr>
      <t>Hybrid-Bz</t>
    </r>
  </si>
  <si>
    <r>
      <t xml:space="preserve">Ibrido-G
</t>
    </r>
    <r>
      <rPr>
        <i/>
        <sz val="9"/>
        <color theme="1" tint="0.14999847407452621"/>
        <rFont val="Trebuchet MS"/>
        <family val="2"/>
      </rPr>
      <t>Hybrid-Ds</t>
    </r>
  </si>
  <si>
    <r>
      <t xml:space="preserve">Area </t>
    </r>
    <r>
      <rPr>
        <i/>
        <sz val="9"/>
        <color theme="1" tint="0.14999847407452621"/>
        <rFont val="Trebuchet MS"/>
        <family val="2"/>
      </rPr>
      <t>/ geographical area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</si>
  <si>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</si>
  <si>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Nord-Ovest</t>
    </r>
    <r>
      <rPr>
        <i/>
        <sz val="9"/>
        <color theme="1" tint="0.14999847407452621"/>
        <rFont val="Trebuchet MS"/>
        <family val="2"/>
      </rPr>
      <t>/North-West</t>
    </r>
  </si>
  <si>
    <r>
      <t>Nord-Est</t>
    </r>
    <r>
      <rPr>
        <i/>
        <sz val="9"/>
        <color theme="1" tint="0.14999847407452621"/>
        <rFont val="Trebuchet MS"/>
        <family val="2"/>
      </rPr>
      <t>/North-East</t>
    </r>
  </si>
  <si>
    <r>
      <t>Centro</t>
    </r>
    <r>
      <rPr>
        <i/>
        <sz val="9"/>
        <color theme="1" tint="0.14999847407452621"/>
        <rFont val="Trebuchet MS"/>
        <family val="2"/>
      </rPr>
      <t>/Centre</t>
    </r>
  </si>
  <si>
    <r>
      <t>Sud</t>
    </r>
    <r>
      <rPr>
        <i/>
        <sz val="9"/>
        <color theme="1" tint="0.14999847407452621"/>
        <rFont val="Trebuchet MS"/>
        <family val="2"/>
      </rPr>
      <t>/South</t>
    </r>
  </si>
  <si>
    <r>
      <t>Isole</t>
    </r>
    <r>
      <rPr>
        <i/>
        <sz val="9"/>
        <color theme="1" tint="0.14999847407452621"/>
        <rFont val="Trebuchet MS"/>
        <family val="2"/>
      </rPr>
      <t>/Islands</t>
    </r>
  </si>
  <si>
    <r>
      <t xml:space="preserve">Tot. ecologiche
</t>
    </r>
    <r>
      <rPr>
        <i/>
        <sz val="9"/>
        <color theme="1" tint="0.14999847407452621"/>
        <rFont val="Trebuchet MS"/>
        <family val="2"/>
      </rPr>
      <t>Total ecological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</si>
  <si>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</si>
  <si>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volumi </t>
    </r>
    <r>
      <rPr>
        <i/>
        <sz val="8"/>
        <color theme="1" tint="0.14999847407452621"/>
        <rFont val="Trebuchet MS"/>
        <family val="2"/>
      </rPr>
      <t>/ volumes</t>
    </r>
  </si>
  <si>
    <r>
      <t>% regione su totale tipo alimentazione</t>
    </r>
    <r>
      <rPr>
        <i/>
        <sz val="8"/>
        <color theme="1" tint="0.14999847407452621"/>
        <rFont val="Trebuchet MS"/>
        <family val="2"/>
      </rPr>
      <t xml:space="preserve"> / % region on type total fuel</t>
    </r>
  </si>
  <si>
    <r>
      <t xml:space="preserve">% alimentazione su totale regione </t>
    </r>
    <r>
      <rPr>
        <i/>
        <sz val="8"/>
        <color theme="1" tint="0.14999847407452621"/>
        <rFont val="Trebuchet MS"/>
        <family val="2"/>
      </rPr>
      <t>/ % fuel on region's total</t>
    </r>
  </si>
  <si>
    <r>
      <t xml:space="preserve">Provincia - Area
</t>
    </r>
    <r>
      <rPr>
        <i/>
        <sz val="9"/>
        <color theme="1" tint="0.14999847407452621"/>
        <rFont val="Trebuchet MS"/>
        <family val="2"/>
      </rPr>
      <t>Province - Area</t>
    </r>
  </si>
  <si>
    <t>Bz/Gpl</t>
  </si>
  <si>
    <t>Bz/Metano</t>
  </si>
  <si>
    <t>Altre</t>
  </si>
  <si>
    <t>Petrol</t>
  </si>
  <si>
    <t>Petrol/LPG</t>
  </si>
  <si>
    <t>Petrol/CNG</t>
  </si>
  <si>
    <t>Diesel</t>
  </si>
  <si>
    <t>Others</t>
  </si>
  <si>
    <t>Total</t>
  </si>
  <si>
    <r>
      <t xml:space="preserve">Provincia </t>
    </r>
    <r>
      <rPr>
        <i/>
        <sz val="9"/>
        <color theme="1" tint="0.14999847407452621"/>
        <rFont val="Trebuchet MS"/>
        <family val="2"/>
      </rPr>
      <t>/ Province</t>
    </r>
  </si>
  <si>
    <r>
      <t>Nord-Ovest</t>
    </r>
    <r>
      <rPr>
        <i/>
        <sz val="9"/>
        <color theme="1" tint="0.14999847407452621"/>
        <rFont val="Trebuchet MS"/>
        <family val="2"/>
      </rPr>
      <t>/Norh-West</t>
    </r>
  </si>
  <si>
    <r>
      <t>N.I.</t>
    </r>
    <r>
      <rPr>
        <i/>
        <sz val="9"/>
        <color theme="1" tint="0.14999847407452621"/>
        <rFont val="Trebuchet MS"/>
        <family val="2"/>
      </rPr>
      <t>/Not Identified</t>
    </r>
  </si>
  <si>
    <r>
      <t xml:space="preserve">Ibrido-Ds
</t>
    </r>
    <r>
      <rPr>
        <i/>
        <sz val="9"/>
        <color theme="1" tint="0.14999847407452621"/>
        <rFont val="Trebuchet MS"/>
        <family val="2"/>
      </rPr>
      <t>Hybrid-Ds</t>
    </r>
  </si>
  <si>
    <t>Elettrico</t>
  </si>
  <si>
    <t>Electric</t>
  </si>
  <si>
    <t>Hybrid-Petrol</t>
  </si>
  <si>
    <t>Ibrido-Benzina</t>
  </si>
  <si>
    <t>Hybrid-Diesel</t>
  </si>
  <si>
    <t>N.I. / not identified</t>
  </si>
  <si>
    <t>Ibrido-Gasolio</t>
  </si>
  <si>
    <t>AUTOVETTURE PER REGIONE E ALIMENTAZIONE NEL 2022</t>
  </si>
  <si>
    <t>BY REGION AND FUEL IN 2022</t>
  </si>
  <si>
    <t>CIRCOLAZIONE AUTOVETTURE PER PROVINCIA E ALIMENTAZIONE NEL 2022</t>
  </si>
  <si>
    <t>CARS IN USE BY PROVINCE AND FUEL IN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</si>
</sst>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-* #,##0\ _€_-;\-* #,##0\ _€_-;_-* &quot;-&quot;\ _€_-;_-@_-"/>
    <numFmt numFmtId="165" formatCode="#,##0.0"/>
    <numFmt numFmtId="166" formatCode="#,##0_ ;[Red]\-#,##0\ "/>
    <numFmt numFmtId="167" formatCode="General_)"/>
    <numFmt numFmtId="168" formatCode="0.0"/>
  </numFmts>
  <fonts count="35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b/>
      <sz val="9"/>
      <name val="Gill San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sz val="9"/>
      <color theme="1"/>
      <name val="Trebuchet MS"/>
      <family val="2"/>
    </font>
    <font>
      <sz val="9"/>
      <color rgb="FFFF0000"/>
      <name val="Gill Sans"/>
      <family val="2"/>
    </font>
    <font>
      <b/>
      <sz val="9"/>
      <color rgb="FFFF0000"/>
      <name val="Gill San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sz val="8"/>
      <color indexed="8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  <font>
      <b/>
      <sz val="9"/>
      <color theme="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theme="0" tint="-0.24994659260841701"/>
      </bottom>
      <diagonal/>
    </border>
    <border>
      <left style="hair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indexed="64"/>
      </left>
      <right style="hair">
        <color indexed="64"/>
      </right>
      <top style="hair">
        <color theme="0" tint="-0.2499465926084170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130">
    <xf numFmtId="0" fontId="0" fillId="0" borderId="0" xfId="0"/>
    <xf numFmtId="0" fontId="24" fillId="0" borderId="0" xfId="0" applyFont="1"/>
    <xf numFmtId="3" fontId="24" fillId="0" borderId="0" xfId="0" applyNumberFormat="1" applyFont="1"/>
    <xf numFmtId="0" fontId="25" fillId="0" borderId="0" xfId="0" applyFont="1"/>
    <xf numFmtId="167" fontId="18" fillId="0" borderId="0" xfId="0" applyNumberFormat="1" applyFont="1"/>
    <xf numFmtId="0" fontId="25" fillId="0" borderId="16" xfId="0" applyFont="1" applyBorder="1" applyAlignment="1">
      <alignment horizontal="left" vertical="center"/>
    </xf>
    <xf numFmtId="3" fontId="19" fillId="25" borderId="17" xfId="29" applyNumberFormat="1" applyFont="1" applyFill="1" applyBorder="1" applyAlignment="1">
      <alignment horizontal="right" vertical="center"/>
    </xf>
    <xf numFmtId="165" fontId="19" fillId="25" borderId="18" xfId="29" applyNumberFormat="1" applyFont="1" applyFill="1" applyBorder="1" applyAlignment="1">
      <alignment horizontal="right" vertical="center"/>
    </xf>
    <xf numFmtId="3" fontId="19" fillId="25" borderId="18" xfId="29" applyNumberFormat="1" applyFont="1" applyFill="1" applyBorder="1" applyAlignment="1">
      <alignment horizontal="right" vertical="center"/>
    </xf>
    <xf numFmtId="3" fontId="22" fillId="0" borderId="18" xfId="29" applyNumberFormat="1" applyFont="1" applyBorder="1" applyAlignment="1">
      <alignment horizontal="right" vertical="center"/>
    </xf>
    <xf numFmtId="165" fontId="19" fillId="25" borderId="19" xfId="29" applyNumberFormat="1" applyFont="1" applyFill="1" applyBorder="1" applyAlignment="1">
      <alignment horizontal="right" vertical="center"/>
    </xf>
    <xf numFmtId="0" fontId="24" fillId="0" borderId="20" xfId="0" applyFont="1" applyBorder="1" applyAlignment="1">
      <alignment horizontal="left" vertical="center" indent="1"/>
    </xf>
    <xf numFmtId="3" fontId="24" fillId="0" borderId="21" xfId="0" applyNumberFormat="1" applyFont="1" applyBorder="1" applyAlignment="1">
      <alignment vertical="center"/>
    </xf>
    <xf numFmtId="164" fontId="24" fillId="0" borderId="20" xfId="0" applyNumberFormat="1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22" fillId="0" borderId="21" xfId="29" applyNumberFormat="1" applyFont="1" applyBorder="1" applyAlignment="1">
      <alignment horizontal="right" vertical="center"/>
    </xf>
    <xf numFmtId="0" fontId="24" fillId="0" borderId="21" xfId="0" applyFont="1" applyBorder="1" applyAlignment="1">
      <alignment horizontal="left" vertical="center" indent="1"/>
    </xf>
    <xf numFmtId="0" fontId="22" fillId="24" borderId="10" xfId="29" applyNumberFormat="1" applyFont="1" applyFill="1" applyBorder="1" applyAlignment="1">
      <alignment horizontal="right" vertical="center" wrapText="1"/>
    </xf>
    <xf numFmtId="0" fontId="25" fillId="0" borderId="10" xfId="0" applyFont="1" applyBorder="1" applyAlignment="1">
      <alignment vertical="center"/>
    </xf>
    <xf numFmtId="0" fontId="24" fillId="0" borderId="0" xfId="0" applyFont="1" applyAlignment="1">
      <alignment vertical="center"/>
    </xf>
    <xf numFmtId="3" fontId="22" fillId="0" borderId="19" xfId="29" applyNumberFormat="1" applyFont="1" applyBorder="1" applyAlignment="1">
      <alignment horizontal="right" vertical="center"/>
    </xf>
    <xf numFmtId="167" fontId="18" fillId="0" borderId="0" xfId="0" applyNumberFormat="1" applyFont="1" applyAlignment="1">
      <alignment horizontal="right"/>
    </xf>
    <xf numFmtId="167" fontId="30" fillId="0" borderId="0" xfId="0" applyNumberFormat="1" applyFont="1" applyAlignment="1">
      <alignment horizontal="right"/>
    </xf>
    <xf numFmtId="165" fontId="19" fillId="25" borderId="17" xfId="29" applyNumberFormat="1" applyFont="1" applyFill="1" applyBorder="1" applyAlignment="1">
      <alignment horizontal="right" vertical="center"/>
    </xf>
    <xf numFmtId="3" fontId="25" fillId="0" borderId="21" xfId="0" applyNumberFormat="1" applyFont="1" applyBorder="1" applyAlignment="1">
      <alignment vertical="center"/>
    </xf>
    <xf numFmtId="3" fontId="25" fillId="0" borderId="20" xfId="0" applyNumberFormat="1" applyFont="1" applyBorder="1" applyAlignment="1">
      <alignment vertical="center"/>
    </xf>
    <xf numFmtId="168" fontId="24" fillId="0" borderId="21" xfId="0" applyNumberFormat="1" applyFont="1" applyBorder="1" applyAlignment="1">
      <alignment horizontal="right" vertical="center" indent="1"/>
    </xf>
    <xf numFmtId="168" fontId="24" fillId="0" borderId="20" xfId="0" applyNumberFormat="1" applyFont="1" applyBorder="1" applyAlignment="1">
      <alignment horizontal="right" vertical="center" indent="1"/>
    </xf>
    <xf numFmtId="168" fontId="25" fillId="0" borderId="10" xfId="0" applyNumberFormat="1" applyFont="1" applyBorder="1" applyAlignment="1">
      <alignment horizontal="right" vertical="center" indent="1"/>
    </xf>
    <xf numFmtId="168" fontId="25" fillId="0" borderId="21" xfId="0" applyNumberFormat="1" applyFont="1" applyBorder="1" applyAlignment="1">
      <alignment horizontal="right" vertical="center" indent="1"/>
    </xf>
    <xf numFmtId="168" fontId="25" fillId="0" borderId="21" xfId="0" applyNumberFormat="1" applyFont="1" applyBorder="1" applyAlignment="1">
      <alignment horizontal="right" indent="1"/>
    </xf>
    <xf numFmtId="168" fontId="25" fillId="0" borderId="20" xfId="0" applyNumberFormat="1" applyFont="1" applyBorder="1" applyAlignment="1">
      <alignment horizontal="right" indent="1"/>
    </xf>
    <xf numFmtId="167" fontId="20" fillId="0" borderId="0" xfId="0" applyNumberFormat="1" applyFont="1"/>
    <xf numFmtId="167" fontId="18" fillId="0" borderId="0" xfId="0" applyNumberFormat="1" applyFont="1" applyAlignment="1">
      <alignment horizontal="left"/>
    </xf>
    <xf numFmtId="167" fontId="21" fillId="0" borderId="0" xfId="0" applyNumberFormat="1" applyFont="1"/>
    <xf numFmtId="41" fontId="19" fillId="0" borderId="0" xfId="29" applyFont="1" applyAlignment="1">
      <alignment horizontal="center"/>
    </xf>
    <xf numFmtId="41" fontId="19" fillId="26" borderId="0" xfId="29" applyFont="1" applyFill="1" applyAlignment="1">
      <alignment horizontal="center"/>
    </xf>
    <xf numFmtId="0" fontId="22" fillId="24" borderId="13" xfId="0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center" vertical="center"/>
    </xf>
    <xf numFmtId="0" fontId="22" fillId="24" borderId="24" xfId="0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right" vertical="center" indent="1"/>
    </xf>
    <xf numFmtId="0" fontId="29" fillId="24" borderId="25" xfId="0" applyFont="1" applyFill="1" applyBorder="1" applyAlignment="1">
      <alignment horizontal="center" vertical="center"/>
    </xf>
    <xf numFmtId="0" fontId="29" fillId="24" borderId="15" xfId="0" applyFont="1" applyFill="1" applyBorder="1" applyAlignment="1">
      <alignment horizontal="center" vertical="center"/>
    </xf>
    <xf numFmtId="0" fontId="29" fillId="24" borderId="26" xfId="0" applyFont="1" applyFill="1" applyBorder="1" applyAlignment="1">
      <alignment horizontal="center" vertical="center"/>
    </xf>
    <xf numFmtId="0" fontId="29" fillId="24" borderId="15" xfId="0" applyFont="1" applyFill="1" applyBorder="1" applyAlignment="1">
      <alignment horizontal="right" vertical="center" indent="1"/>
    </xf>
    <xf numFmtId="3" fontId="26" fillId="0" borderId="16" xfId="0" applyNumberFormat="1" applyFont="1" applyBorder="1"/>
    <xf numFmtId="166" fontId="19" fillId="26" borderId="16" xfId="0" applyNumberFormat="1" applyFont="1" applyFill="1" applyBorder="1"/>
    <xf numFmtId="166" fontId="19" fillId="25" borderId="16" xfId="0" applyNumberFormat="1" applyFont="1" applyFill="1" applyBorder="1"/>
    <xf numFmtId="49" fontId="19" fillId="25" borderId="21" xfId="29" applyNumberFormat="1" applyFont="1" applyFill="1" applyBorder="1" applyAlignment="1">
      <alignment horizontal="left" vertical="center" indent="1"/>
    </xf>
    <xf numFmtId="166" fontId="19" fillId="26" borderId="21" xfId="0" applyNumberFormat="1" applyFont="1" applyFill="1" applyBorder="1" applyAlignment="1">
      <alignment vertical="center"/>
    </xf>
    <xf numFmtId="0" fontId="19" fillId="25" borderId="21" xfId="29" applyNumberFormat="1" applyFont="1" applyFill="1" applyBorder="1" applyAlignment="1">
      <alignment horizontal="left" vertical="center" indent="1"/>
    </xf>
    <xf numFmtId="0" fontId="19" fillId="25" borderId="20" xfId="29" applyNumberFormat="1" applyFont="1" applyFill="1" applyBorder="1" applyAlignment="1">
      <alignment horizontal="left" vertical="center" indent="1"/>
    </xf>
    <xf numFmtId="0" fontId="22" fillId="25" borderId="11" xfId="29" applyNumberFormat="1" applyFont="1" applyFill="1" applyBorder="1" applyAlignment="1">
      <alignment horizontal="left" vertical="center"/>
    </xf>
    <xf numFmtId="167" fontId="23" fillId="0" borderId="0" xfId="0" applyNumberFormat="1" applyFont="1"/>
    <xf numFmtId="0" fontId="22" fillId="25" borderId="10" xfId="29" applyNumberFormat="1" applyFont="1" applyFill="1" applyBorder="1" applyAlignment="1">
      <alignment horizontal="left" vertical="center"/>
    </xf>
    <xf numFmtId="0" fontId="19" fillId="25" borderId="16" xfId="29" applyNumberFormat="1" applyFont="1" applyFill="1" applyBorder="1" applyAlignment="1">
      <alignment horizontal="left" vertical="center" indent="1"/>
    </xf>
    <xf numFmtId="166" fontId="22" fillId="25" borderId="14" xfId="29" applyNumberFormat="1" applyFont="1" applyFill="1" applyBorder="1" applyAlignment="1">
      <alignment horizontal="right" vertical="center"/>
    </xf>
    <xf numFmtId="166" fontId="22" fillId="25" borderId="10" xfId="29" applyNumberFormat="1" applyFont="1" applyFill="1" applyBorder="1" applyAlignment="1">
      <alignment horizontal="right" vertical="center"/>
    </xf>
    <xf numFmtId="167" fontId="27" fillId="0" borderId="0" xfId="0" applyNumberFormat="1" applyFont="1"/>
    <xf numFmtId="167" fontId="28" fillId="0" borderId="0" xfId="0" applyNumberFormat="1" applyFont="1"/>
    <xf numFmtId="167" fontId="19" fillId="0" borderId="17" xfId="0" applyNumberFormat="1" applyFont="1" applyBorder="1" applyAlignment="1">
      <alignment vertical="center"/>
    </xf>
    <xf numFmtId="167" fontId="19" fillId="26" borderId="18" xfId="0" applyNumberFormat="1" applyFont="1" applyFill="1" applyBorder="1" applyAlignment="1">
      <alignment vertical="center"/>
    </xf>
    <xf numFmtId="167" fontId="19" fillId="0" borderId="18" xfId="0" applyNumberFormat="1" applyFont="1" applyBorder="1" applyAlignment="1">
      <alignment vertical="center"/>
    </xf>
    <xf numFmtId="167" fontId="20" fillId="0" borderId="19" xfId="0" applyNumberFormat="1" applyFont="1" applyBorder="1" applyAlignment="1">
      <alignment vertical="center"/>
    </xf>
    <xf numFmtId="167" fontId="19" fillId="0" borderId="0" xfId="0" applyNumberFormat="1" applyFont="1"/>
    <xf numFmtId="167" fontId="19" fillId="26" borderId="0" xfId="0" applyNumberFormat="1" applyFont="1" applyFill="1"/>
    <xf numFmtId="167" fontId="20" fillId="26" borderId="0" xfId="0" applyNumberFormat="1" applyFont="1" applyFill="1"/>
    <xf numFmtId="166" fontId="19" fillId="0" borderId="20" xfId="0" applyNumberFormat="1" applyFont="1" applyBorder="1" applyAlignment="1">
      <alignment vertical="center"/>
    </xf>
    <xf numFmtId="166" fontId="19" fillId="0" borderId="20" xfId="0" applyNumberFormat="1" applyFont="1" applyBorder="1" applyAlignment="1">
      <alignment horizontal="right" vertical="center"/>
    </xf>
    <xf numFmtId="0" fontId="24" fillId="0" borderId="16" xfId="0" applyFont="1" applyBorder="1"/>
    <xf numFmtId="3" fontId="19" fillId="25" borderId="19" xfId="29" applyNumberFormat="1" applyFont="1" applyFill="1" applyBorder="1" applyAlignment="1">
      <alignment horizontal="right" vertical="center"/>
    </xf>
    <xf numFmtId="3" fontId="26" fillId="0" borderId="21" xfId="0" applyNumberFormat="1" applyFont="1" applyBorder="1" applyAlignment="1">
      <alignment horizontal="right" vertical="center"/>
    </xf>
    <xf numFmtId="3" fontId="19" fillId="25" borderId="21" xfId="0" applyNumberFormat="1" applyFont="1" applyFill="1" applyBorder="1" applyAlignment="1">
      <alignment horizontal="right" vertical="center"/>
    </xf>
    <xf numFmtId="3" fontId="19" fillId="26" borderId="21" xfId="0" applyNumberFormat="1" applyFont="1" applyFill="1" applyBorder="1" applyAlignment="1">
      <alignment horizontal="right" vertical="center"/>
    </xf>
    <xf numFmtId="3" fontId="26" fillId="0" borderId="20" xfId="0" applyNumberFormat="1" applyFont="1" applyBorder="1" applyAlignment="1">
      <alignment horizontal="right" vertical="center"/>
    </xf>
    <xf numFmtId="3" fontId="19" fillId="26" borderId="20" xfId="0" applyNumberFormat="1" applyFont="1" applyFill="1" applyBorder="1" applyAlignment="1">
      <alignment horizontal="right" vertical="center"/>
    </xf>
    <xf numFmtId="3" fontId="19" fillId="25" borderId="20" xfId="0" applyNumberFormat="1" applyFont="1" applyFill="1" applyBorder="1" applyAlignment="1">
      <alignment horizontal="right" vertical="center"/>
    </xf>
    <xf numFmtId="3" fontId="22" fillId="25" borderId="13" xfId="29" applyNumberFormat="1" applyFont="1" applyFill="1" applyBorder="1" applyAlignment="1">
      <alignment horizontal="right" vertical="center"/>
    </xf>
    <xf numFmtId="3" fontId="22" fillId="25" borderId="11" xfId="29" applyNumberFormat="1" applyFont="1" applyFill="1" applyBorder="1" applyAlignment="1">
      <alignment horizontal="right" vertical="center"/>
    </xf>
    <xf numFmtId="3" fontId="34" fillId="0" borderId="10" xfId="0" applyNumberFormat="1" applyFont="1" applyBorder="1" applyAlignment="1">
      <alignment horizontal="right" vertical="center"/>
    </xf>
    <xf numFmtId="3" fontId="22" fillId="26" borderId="10" xfId="0" applyNumberFormat="1" applyFont="1" applyFill="1" applyBorder="1" applyAlignment="1">
      <alignment horizontal="right" vertical="center"/>
    </xf>
    <xf numFmtId="3" fontId="22" fillId="25" borderId="10" xfId="0" applyNumberFormat="1" applyFont="1" applyFill="1" applyBorder="1" applyAlignment="1">
      <alignment horizontal="right" vertical="center"/>
    </xf>
    <xf numFmtId="3" fontId="26" fillId="0" borderId="16" xfId="0" applyNumberFormat="1" applyFont="1" applyBorder="1" applyAlignment="1">
      <alignment horizontal="right" vertical="center"/>
    </xf>
    <xf numFmtId="3" fontId="19" fillId="26" borderId="16" xfId="0" applyNumberFormat="1" applyFont="1" applyFill="1" applyBorder="1" applyAlignment="1">
      <alignment horizontal="right" vertical="center"/>
    </xf>
    <xf numFmtId="3" fontId="19" fillId="25" borderId="16" xfId="0" applyNumberFormat="1" applyFont="1" applyFill="1" applyBorder="1" applyAlignment="1">
      <alignment horizontal="right" vertical="center"/>
    </xf>
    <xf numFmtId="3" fontId="22" fillId="25" borderId="14" xfId="29" applyNumberFormat="1" applyFont="1" applyFill="1" applyBorder="1" applyAlignment="1">
      <alignment horizontal="right" vertical="center"/>
    </xf>
    <xf numFmtId="3" fontId="22" fillId="25" borderId="10" xfId="29" applyNumberFormat="1" applyFont="1" applyFill="1" applyBorder="1" applyAlignment="1">
      <alignment horizontal="right" vertical="center"/>
    </xf>
    <xf numFmtId="3" fontId="22" fillId="25" borderId="12" xfId="0" applyNumberFormat="1" applyFont="1" applyFill="1" applyBorder="1" applyAlignment="1">
      <alignment horizontal="right" vertical="center"/>
    </xf>
    <xf numFmtId="0" fontId="33" fillId="0" borderId="23" xfId="0" applyFont="1" applyBorder="1" applyAlignment="1">
      <alignment horizontal="right"/>
    </xf>
    <xf numFmtId="0" fontId="22" fillId="24" borderId="14" xfId="29" applyNumberFormat="1" applyFont="1" applyFill="1" applyBorder="1" applyAlignment="1">
      <alignment horizontal="right" vertical="center" wrapText="1"/>
    </xf>
    <xf numFmtId="3" fontId="19" fillId="25" borderId="27" xfId="29" applyNumberFormat="1" applyFont="1" applyFill="1" applyBorder="1" applyAlignment="1">
      <alignment horizontal="right" vertical="center"/>
    </xf>
    <xf numFmtId="3" fontId="24" fillId="0" borderId="27" xfId="0" applyNumberFormat="1" applyFont="1" applyBorder="1" applyAlignment="1">
      <alignment vertical="center"/>
    </xf>
    <xf numFmtId="3" fontId="24" fillId="0" borderId="28" xfId="0" applyNumberFormat="1" applyFont="1" applyBorder="1" applyAlignment="1">
      <alignment vertical="center"/>
    </xf>
    <xf numFmtId="3" fontId="25" fillId="0" borderId="14" xfId="0" applyNumberFormat="1" applyFont="1" applyBorder="1" applyAlignment="1">
      <alignment vertical="center"/>
    </xf>
    <xf numFmtId="0" fontId="22" fillId="24" borderId="29" xfId="29" applyNumberFormat="1" applyFont="1" applyFill="1" applyBorder="1" applyAlignment="1">
      <alignment horizontal="right" vertical="center" wrapText="1"/>
    </xf>
    <xf numFmtId="0" fontId="22" fillId="24" borderId="30" xfId="29" applyNumberFormat="1" applyFont="1" applyFill="1" applyBorder="1" applyAlignment="1">
      <alignment horizontal="right" vertical="center" wrapText="1"/>
    </xf>
    <xf numFmtId="3" fontId="19" fillId="25" borderId="31" xfId="29" applyNumberFormat="1" applyFont="1" applyFill="1" applyBorder="1" applyAlignment="1">
      <alignment horizontal="right" vertical="center"/>
    </xf>
    <xf numFmtId="3" fontId="19" fillId="25" borderId="32" xfId="29" applyNumberFormat="1" applyFont="1" applyFill="1" applyBorder="1" applyAlignment="1">
      <alignment horizontal="right" vertical="center"/>
    </xf>
    <xf numFmtId="3" fontId="24" fillId="0" borderId="33" xfId="0" applyNumberFormat="1" applyFont="1" applyBorder="1" applyAlignment="1">
      <alignment vertical="center"/>
    </xf>
    <xf numFmtId="3" fontId="19" fillId="25" borderId="33" xfId="29" applyNumberFormat="1" applyFont="1" applyFill="1" applyBorder="1" applyAlignment="1">
      <alignment horizontal="right" vertical="center"/>
    </xf>
    <xf numFmtId="3" fontId="19" fillId="25" borderId="34" xfId="29" applyNumberFormat="1" applyFont="1" applyFill="1" applyBorder="1" applyAlignment="1">
      <alignment horizontal="right" vertical="center"/>
    </xf>
    <xf numFmtId="3" fontId="24" fillId="0" borderId="34" xfId="0" applyNumberFormat="1" applyFont="1" applyBorder="1" applyAlignment="1">
      <alignment vertical="center"/>
    </xf>
    <xf numFmtId="3" fontId="24" fillId="0" borderId="35" xfId="0" applyNumberFormat="1" applyFont="1" applyBorder="1" applyAlignment="1">
      <alignment vertical="center"/>
    </xf>
    <xf numFmtId="164" fontId="24" fillId="0" borderId="35" xfId="0" applyNumberFormat="1" applyFont="1" applyBorder="1" applyAlignment="1">
      <alignment vertical="center"/>
    </xf>
    <xf numFmtId="164" fontId="19" fillId="25" borderId="33" xfId="29" applyNumberFormat="1" applyFont="1" applyFill="1" applyBorder="1" applyAlignment="1">
      <alignment horizontal="right" vertical="center"/>
    </xf>
    <xf numFmtId="3" fontId="24" fillId="0" borderId="36" xfId="0" applyNumberFormat="1" applyFont="1" applyBorder="1" applyAlignment="1">
      <alignment vertical="center"/>
    </xf>
    <xf numFmtId="3" fontId="25" fillId="0" borderId="29" xfId="0" applyNumberFormat="1" applyFont="1" applyBorder="1" applyAlignment="1">
      <alignment vertical="center"/>
    </xf>
    <xf numFmtId="3" fontId="25" fillId="0" borderId="30" xfId="0" applyNumberFormat="1" applyFont="1" applyBorder="1" applyAlignment="1">
      <alignment vertical="center"/>
    </xf>
    <xf numFmtId="165" fontId="19" fillId="25" borderId="27" xfId="29" applyNumberFormat="1" applyFont="1" applyFill="1" applyBorder="1" applyAlignment="1">
      <alignment horizontal="center" vertical="center"/>
    </xf>
    <xf numFmtId="165" fontId="24" fillId="0" borderId="33" xfId="0" applyNumberFormat="1" applyFont="1" applyBorder="1" applyAlignment="1">
      <alignment horizontal="center" vertical="center"/>
    </xf>
    <xf numFmtId="165" fontId="19" fillId="25" borderId="33" xfId="29" applyNumberFormat="1" applyFont="1" applyFill="1" applyBorder="1" applyAlignment="1">
      <alignment horizontal="center" vertical="center"/>
    </xf>
    <xf numFmtId="165" fontId="19" fillId="25" borderId="34" xfId="29" applyNumberFormat="1" applyFont="1" applyFill="1" applyBorder="1" applyAlignment="1">
      <alignment horizontal="center" vertical="center"/>
    </xf>
    <xf numFmtId="165" fontId="22" fillId="0" borderId="21" xfId="29" applyNumberFormat="1" applyFont="1" applyBorder="1" applyAlignment="1">
      <alignment horizontal="center" vertical="center"/>
    </xf>
    <xf numFmtId="165" fontId="24" fillId="0" borderId="27" xfId="0" applyNumberFormat="1" applyFont="1" applyBorder="1" applyAlignment="1">
      <alignment horizontal="center" vertical="center"/>
    </xf>
    <xf numFmtId="165" fontId="24" fillId="0" borderId="34" xfId="0" applyNumberFormat="1" applyFont="1" applyBorder="1" applyAlignment="1">
      <alignment horizontal="center" vertical="center"/>
    </xf>
    <xf numFmtId="165" fontId="24" fillId="0" borderId="28" xfId="0" applyNumberFormat="1" applyFont="1" applyBorder="1" applyAlignment="1">
      <alignment horizontal="center" vertical="center"/>
    </xf>
    <xf numFmtId="165" fontId="24" fillId="0" borderId="35" xfId="0" applyNumberFormat="1" applyFont="1" applyBorder="1" applyAlignment="1">
      <alignment horizontal="center" vertical="center"/>
    </xf>
    <xf numFmtId="165" fontId="24" fillId="0" borderId="36" xfId="0" applyNumberFormat="1" applyFont="1" applyBorder="1" applyAlignment="1">
      <alignment horizontal="center" vertical="center"/>
    </xf>
    <xf numFmtId="165" fontId="25" fillId="0" borderId="14" xfId="0" applyNumberFormat="1" applyFont="1" applyBorder="1" applyAlignment="1">
      <alignment horizontal="center" vertical="center"/>
    </xf>
    <xf numFmtId="165" fontId="25" fillId="0" borderId="29" xfId="0" applyNumberFormat="1" applyFont="1" applyBorder="1" applyAlignment="1">
      <alignment horizontal="center" vertical="center"/>
    </xf>
    <xf numFmtId="165" fontId="25" fillId="0" borderId="30" xfId="0" applyNumberFormat="1" applyFont="1" applyBorder="1" applyAlignment="1">
      <alignment horizontal="center" vertical="center"/>
    </xf>
    <xf numFmtId="165" fontId="25" fillId="0" borderId="10" xfId="0" applyNumberFormat="1" applyFont="1" applyBorder="1" applyAlignment="1">
      <alignment horizontal="center" vertical="center"/>
    </xf>
    <xf numFmtId="0" fontId="33" fillId="0" borderId="23" xfId="0" applyFont="1" applyBorder="1" applyAlignment="1">
      <alignment horizontal="right"/>
    </xf>
    <xf numFmtId="0" fontId="31" fillId="0" borderId="22" xfId="0" applyFont="1" applyBorder="1" applyAlignment="1">
      <alignment horizontal="left"/>
    </xf>
    <xf numFmtId="167" fontId="18" fillId="0" borderId="0" xfId="0" applyNumberFormat="1" applyFont="1" applyAlignment="1">
      <alignment horizontal="left" vertical="center"/>
    </xf>
    <xf numFmtId="167" fontId="30" fillId="0" borderId="0" xfId="0" applyNumberFormat="1" applyFont="1" applyAlignment="1">
      <alignment horizontal="left" vertical="center"/>
    </xf>
    <xf numFmtId="167" fontId="18" fillId="0" borderId="0" xfId="0" applyNumberFormat="1" applyFont="1" applyAlignment="1">
      <alignment horizontal="left" vertical="center" indent="14"/>
    </xf>
    <xf numFmtId="167" fontId="30" fillId="0" borderId="0" xfId="0" applyNumberFormat="1" applyFont="1" applyAlignment="1">
      <alignment horizontal="left" vertical="center" indent="14"/>
    </xf>
    <xf numFmtId="0" fontId="22" fillId="24" borderId="11" xfId="29" applyNumberFormat="1" applyFont="1" applyFill="1" applyBorder="1" applyAlignment="1">
      <alignment horizontal="center" vertical="center" wrapText="1"/>
    </xf>
    <xf numFmtId="0" fontId="22" fillId="24" borderId="15" xfId="29" applyNumberFormat="1" applyFont="1" applyFill="1" applyBorder="1" applyAlignment="1">
      <alignment horizontal="center" vertical="center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1047327</xdr:colOff>
      <xdr:row>3</xdr:row>
      <xdr:rowOff>39480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A762572-44E1-4C43-A618-D603BC399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49005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BB127A2-5717-4547-B08B-622CE9FA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8"/>
  <sheetViews>
    <sheetView showGridLines="0" tabSelected="1" zoomScaleNormal="100" workbookViewId="0">
      <pane ySplit="5" topLeftCell="A8" activePane="bottomLeft" state="frozen"/>
      <selection pane="bottomLeft"/>
    </sheetView>
  </sheetViews>
  <sheetFormatPr defaultColWidth="9.109375" defaultRowHeight="13.2"/>
  <cols>
    <col min="1" max="1" width="32.33203125" style="1" customWidth="1"/>
    <col min="2" max="2" width="10.109375" style="1" bestFit="1" customWidth="1"/>
    <col min="3" max="3" width="9.5546875" style="1" bestFit="1" customWidth="1"/>
    <col min="4" max="4" width="9.88671875" style="1" bestFit="1" customWidth="1"/>
    <col min="5" max="5" width="9.33203125" style="1" bestFit="1" customWidth="1"/>
    <col min="6" max="6" width="10.109375" style="1" bestFit="1" customWidth="1"/>
    <col min="7" max="7" width="9.33203125" style="1" bestFit="1" customWidth="1"/>
    <col min="8" max="8" width="9" style="1" bestFit="1" customWidth="1"/>
    <col min="9" max="9" width="7.5546875" style="1" bestFit="1" customWidth="1"/>
    <col min="10" max="11" width="13.6640625" style="1" customWidth="1"/>
    <col min="12" max="19" width="9.6640625" style="1" customWidth="1"/>
    <col min="20" max="21" width="13.6640625" style="1" customWidth="1"/>
    <col min="22" max="29" width="9.6640625" style="1" customWidth="1"/>
    <col min="30" max="31" width="13.6640625" style="1" customWidth="1"/>
    <col min="32" max="16384" width="9.109375" style="1"/>
  </cols>
  <sheetData>
    <row r="1" spans="1:31" ht="14.4">
      <c r="L1" s="4"/>
      <c r="V1" s="4"/>
    </row>
    <row r="2" spans="1:31" ht="14.4">
      <c r="A2" s="21" t="s">
        <v>120</v>
      </c>
      <c r="B2" s="124" t="s">
        <v>175</v>
      </c>
      <c r="C2" s="124"/>
      <c r="D2" s="124"/>
      <c r="E2" s="124"/>
      <c r="F2" s="124"/>
      <c r="G2" s="124"/>
      <c r="H2" s="124"/>
      <c r="I2" s="124"/>
      <c r="J2" s="124"/>
      <c r="K2" s="124"/>
      <c r="L2" s="124" t="s">
        <v>175</v>
      </c>
      <c r="M2" s="124"/>
      <c r="N2" s="124"/>
      <c r="O2" s="124"/>
      <c r="P2" s="124"/>
      <c r="Q2" s="124"/>
      <c r="R2" s="124"/>
      <c r="S2" s="124"/>
      <c r="T2" s="124"/>
      <c r="U2" s="124"/>
      <c r="V2" s="124" t="s">
        <v>175</v>
      </c>
      <c r="W2" s="124"/>
      <c r="X2" s="124"/>
      <c r="Y2" s="124"/>
      <c r="Z2" s="124"/>
      <c r="AA2" s="124"/>
      <c r="AB2" s="124"/>
      <c r="AC2" s="124"/>
      <c r="AD2" s="124"/>
      <c r="AE2" s="124"/>
    </row>
    <row r="3" spans="1:31" ht="14.4">
      <c r="A3" s="22" t="s">
        <v>121</v>
      </c>
      <c r="B3" s="125" t="s">
        <v>176</v>
      </c>
      <c r="C3" s="125"/>
      <c r="D3" s="125"/>
      <c r="E3" s="125"/>
      <c r="F3" s="125"/>
      <c r="G3" s="125"/>
      <c r="H3" s="125"/>
      <c r="I3" s="125"/>
      <c r="J3" s="125"/>
      <c r="K3" s="125"/>
      <c r="L3" s="125" t="s">
        <v>176</v>
      </c>
      <c r="M3" s="125"/>
      <c r="N3" s="125"/>
      <c r="O3" s="125"/>
      <c r="P3" s="125"/>
      <c r="Q3" s="125"/>
      <c r="R3" s="125"/>
      <c r="S3" s="125"/>
      <c r="T3" s="125"/>
      <c r="U3" s="125"/>
      <c r="V3" s="125" t="s">
        <v>176</v>
      </c>
      <c r="W3" s="125"/>
      <c r="X3" s="125"/>
      <c r="Y3" s="125"/>
      <c r="Z3" s="125"/>
      <c r="AA3" s="125"/>
      <c r="AB3" s="125"/>
      <c r="AC3" s="125"/>
      <c r="AD3" s="125"/>
      <c r="AE3" s="125"/>
    </row>
    <row r="4" spans="1:31" ht="18" customHeight="1">
      <c r="B4" s="123" t="s">
        <v>151</v>
      </c>
      <c r="C4" s="123"/>
      <c r="D4" s="123"/>
      <c r="E4" s="123"/>
      <c r="F4" s="123"/>
      <c r="G4" s="123"/>
      <c r="H4" s="123"/>
      <c r="I4" s="123"/>
      <c r="J4" s="123"/>
      <c r="K4" s="123"/>
      <c r="L4" s="123" t="s">
        <v>152</v>
      </c>
      <c r="M4" s="123"/>
      <c r="N4" s="123"/>
      <c r="O4" s="123"/>
      <c r="P4" s="123"/>
      <c r="Q4" s="123"/>
      <c r="R4" s="123"/>
      <c r="S4" s="123"/>
      <c r="T4" s="123"/>
      <c r="U4" s="123"/>
      <c r="V4" s="123" t="s">
        <v>153</v>
      </c>
      <c r="W4" s="123"/>
      <c r="X4" s="123"/>
      <c r="Y4" s="123"/>
      <c r="Z4" s="123"/>
      <c r="AA4" s="123"/>
      <c r="AB4" s="123"/>
      <c r="AC4" s="123"/>
      <c r="AD4" s="123"/>
      <c r="AE4" s="123"/>
    </row>
    <row r="5" spans="1:31" ht="30" customHeight="1">
      <c r="B5" s="89" t="s">
        <v>133</v>
      </c>
      <c r="C5" s="94" t="s">
        <v>134</v>
      </c>
      <c r="D5" s="94" t="s">
        <v>135</v>
      </c>
      <c r="E5" s="94" t="s">
        <v>136</v>
      </c>
      <c r="F5" s="94" t="s">
        <v>137</v>
      </c>
      <c r="G5" s="94" t="s">
        <v>140</v>
      </c>
      <c r="H5" s="94" t="s">
        <v>167</v>
      </c>
      <c r="I5" s="95" t="s">
        <v>138</v>
      </c>
      <c r="J5" s="17" t="s">
        <v>149</v>
      </c>
      <c r="K5" s="17" t="s">
        <v>150</v>
      </c>
      <c r="L5" s="89" t="s">
        <v>133</v>
      </c>
      <c r="M5" s="94" t="s">
        <v>134</v>
      </c>
      <c r="N5" s="94" t="s">
        <v>135</v>
      </c>
      <c r="O5" s="94" t="s">
        <v>136</v>
      </c>
      <c r="P5" s="94" t="s">
        <v>137</v>
      </c>
      <c r="Q5" s="94" t="s">
        <v>140</v>
      </c>
      <c r="R5" s="94" t="s">
        <v>167</v>
      </c>
      <c r="S5" s="95" t="s">
        <v>138</v>
      </c>
      <c r="T5" s="17" t="s">
        <v>149</v>
      </c>
      <c r="U5" s="17" t="s">
        <v>150</v>
      </c>
      <c r="V5" s="89" t="s">
        <v>133</v>
      </c>
      <c r="W5" s="94" t="s">
        <v>134</v>
      </c>
      <c r="X5" s="94" t="s">
        <v>135</v>
      </c>
      <c r="Y5" s="94" t="s">
        <v>136</v>
      </c>
      <c r="Z5" s="94" t="s">
        <v>137</v>
      </c>
      <c r="AA5" s="94" t="s">
        <v>140</v>
      </c>
      <c r="AB5" s="94" t="s">
        <v>141</v>
      </c>
      <c r="AC5" s="95" t="s">
        <v>138</v>
      </c>
      <c r="AD5" s="17" t="s">
        <v>149</v>
      </c>
      <c r="AE5" s="17" t="s">
        <v>150</v>
      </c>
    </row>
    <row r="6" spans="1:31" ht="15" customHeight="1">
      <c r="A6" s="5" t="s">
        <v>131</v>
      </c>
      <c r="B6" s="6"/>
      <c r="C6" s="96"/>
      <c r="D6" s="96"/>
      <c r="E6" s="96"/>
      <c r="F6" s="96"/>
      <c r="G6" s="96"/>
      <c r="H6" s="96"/>
      <c r="I6" s="97"/>
      <c r="J6" s="20"/>
      <c r="K6" s="20"/>
      <c r="L6" s="6"/>
      <c r="M6" s="96"/>
      <c r="N6" s="96"/>
      <c r="O6" s="96"/>
      <c r="P6" s="96"/>
      <c r="Q6" s="96"/>
      <c r="R6" s="96"/>
      <c r="S6" s="97"/>
      <c r="T6" s="20"/>
      <c r="U6" s="20"/>
      <c r="V6" s="6"/>
      <c r="W6" s="96"/>
      <c r="X6" s="96"/>
      <c r="Y6" s="96"/>
      <c r="Z6" s="96"/>
      <c r="AA6" s="96"/>
      <c r="AB6" s="96"/>
      <c r="AC6" s="97"/>
      <c r="AD6" s="20"/>
      <c r="AE6" s="20"/>
    </row>
    <row r="7" spans="1:31">
      <c r="A7" s="16" t="s">
        <v>10</v>
      </c>
      <c r="B7" s="90">
        <v>1385383</v>
      </c>
      <c r="C7" s="98">
        <v>298455</v>
      </c>
      <c r="D7" s="99">
        <v>32570</v>
      </c>
      <c r="E7" s="99">
        <v>10360</v>
      </c>
      <c r="F7" s="99">
        <v>1047927</v>
      </c>
      <c r="G7" s="99">
        <v>117266</v>
      </c>
      <c r="H7" s="99">
        <v>8347</v>
      </c>
      <c r="I7" s="100">
        <v>141</v>
      </c>
      <c r="J7" s="15">
        <f>SUM(E7,G7,H7)</f>
        <v>135973</v>
      </c>
      <c r="K7" s="15">
        <f>SUM(B7:I7)</f>
        <v>2900449</v>
      </c>
      <c r="L7" s="108">
        <f t="shared" ref="L7:L27" si="0">B7/B$28*100</f>
        <v>7.8307490621101792</v>
      </c>
      <c r="M7" s="109">
        <f t="shared" ref="M7:M27" si="1">C7/C$28*100</f>
        <v>10.288717005211323</v>
      </c>
      <c r="N7" s="110">
        <f t="shared" ref="N7:N27" si="2">D7/D$28*100</f>
        <v>3.3522612067111095</v>
      </c>
      <c r="O7" s="110">
        <f t="shared" ref="O7:O27" si="3">E7/E$28*100</f>
        <v>6.5515300605194424</v>
      </c>
      <c r="P7" s="110">
        <f>F7/F$28*100</f>
        <v>6.1904577370812151</v>
      </c>
      <c r="Q7" s="110">
        <f t="shared" ref="P7:T27" si="4">G7/G$28*100</f>
        <v>8.4708958781802153</v>
      </c>
      <c r="R7" s="110">
        <f t="shared" si="4"/>
        <v>4.8450197353146045</v>
      </c>
      <c r="S7" s="111">
        <f t="shared" ref="S7:S27" si="5">I7/I$28*100</f>
        <v>2.2563610177628419</v>
      </c>
      <c r="T7" s="112">
        <f t="shared" si="4"/>
        <v>7.9296061060760428</v>
      </c>
      <c r="U7" s="112">
        <f t="shared" ref="U7" si="6">K7/K$28*100</f>
        <v>7.2127038526114688</v>
      </c>
      <c r="V7" s="108">
        <f t="shared" ref="V7:V28" si="7">B7/$K7*100</f>
        <v>47.764432334442013</v>
      </c>
      <c r="W7" s="109">
        <f t="shared" ref="W7:W28" si="8">C7/$K7*100</f>
        <v>10.28995855469274</v>
      </c>
      <c r="X7" s="110">
        <f t="shared" ref="X7:X28" si="9">D7/$K7*100</f>
        <v>1.122929587798303</v>
      </c>
      <c r="Y7" s="110">
        <f t="shared" ref="Y7:AD28" si="10">E7/$K7*100</f>
        <v>0.35718607705220812</v>
      </c>
      <c r="Z7" s="110">
        <f>F7/$K7*100</f>
        <v>36.129819900298195</v>
      </c>
      <c r="AA7" s="110">
        <f>G7/$K7*100</f>
        <v>4.0430291999617989</v>
      </c>
      <c r="AB7" s="110">
        <f>H7/$K7*100</f>
        <v>0.28778302945509471</v>
      </c>
      <c r="AC7" s="111">
        <f t="shared" ref="AC7:AD7" si="11">I7/$K7*100</f>
        <v>4.8613162996487781E-3</v>
      </c>
      <c r="AD7" s="112">
        <f t="shared" si="11"/>
        <v>4.687998306469102</v>
      </c>
      <c r="AE7" s="112">
        <f>SUM(V7:AC7)</f>
        <v>100</v>
      </c>
    </row>
    <row r="8" spans="1:31">
      <c r="A8" s="16" t="s">
        <v>11</v>
      </c>
      <c r="B8" s="91">
        <v>92599</v>
      </c>
      <c r="C8" s="98">
        <v>2973</v>
      </c>
      <c r="D8" s="98">
        <v>431</v>
      </c>
      <c r="E8" s="98">
        <v>3331</v>
      </c>
      <c r="F8" s="98">
        <v>135835</v>
      </c>
      <c r="G8" s="98">
        <v>51572</v>
      </c>
      <c r="H8" s="99">
        <v>1208</v>
      </c>
      <c r="I8" s="101">
        <v>2</v>
      </c>
      <c r="J8" s="15">
        <f t="shared" ref="J8:J27" si="12">SUM(E8,G8,H8)</f>
        <v>56111</v>
      </c>
      <c r="K8" s="15">
        <f t="shared" ref="K8:K27" si="13">SUM(B8:I8)</f>
        <v>287951</v>
      </c>
      <c r="L8" s="113">
        <f t="shared" si="0"/>
        <v>0.52340726889411837</v>
      </c>
      <c r="M8" s="109">
        <f t="shared" si="1"/>
        <v>0.1024890038916864</v>
      </c>
      <c r="N8" s="109">
        <f t="shared" si="2"/>
        <v>4.4360595028937307E-2</v>
      </c>
      <c r="O8" s="109">
        <f t="shared" si="3"/>
        <v>2.1064813350955851</v>
      </c>
      <c r="P8" s="109">
        <f t="shared" si="4"/>
        <v>0.80242309504042453</v>
      </c>
      <c r="Q8" s="109">
        <f t="shared" si="4"/>
        <v>3.7253853822037941</v>
      </c>
      <c r="R8" s="110">
        <f t="shared" si="4"/>
        <v>0.70118411887624799</v>
      </c>
      <c r="S8" s="114">
        <f t="shared" si="5"/>
        <v>3.2005120819331094E-2</v>
      </c>
      <c r="T8" s="112">
        <f t="shared" si="4"/>
        <v>3.2722535225230951</v>
      </c>
      <c r="U8" s="112">
        <f t="shared" ref="U8:U22" si="14">K8/K$28*100</f>
        <v>0.71606337055515368</v>
      </c>
      <c r="V8" s="113">
        <f t="shared" si="7"/>
        <v>32.157901865247908</v>
      </c>
      <c r="W8" s="109">
        <f t="shared" si="8"/>
        <v>1.0324673295109237</v>
      </c>
      <c r="X8" s="109">
        <f t="shared" si="9"/>
        <v>0.14967824386788031</v>
      </c>
      <c r="Y8" s="109">
        <f t="shared" si="10"/>
        <v>1.1567940378744994</v>
      </c>
      <c r="Z8" s="109">
        <f t="shared" ref="Z8:Z27" si="15">F8/$K8*100</f>
        <v>47.172956509961764</v>
      </c>
      <c r="AA8" s="109">
        <f t="shared" ref="AA8:AA27" si="16">G8/$K8*100</f>
        <v>17.909991630520469</v>
      </c>
      <c r="AB8" s="110">
        <f t="shared" ref="AB8:AB27" si="17">H8/$K8*100</f>
        <v>0.41951582039999863</v>
      </c>
      <c r="AC8" s="114">
        <f t="shared" ref="AC8:AC27" si="18">I8/$K8*100</f>
        <v>6.9456261655628901E-4</v>
      </c>
      <c r="AD8" s="112">
        <f t="shared" ref="AD8:AD27" si="19">J8/$K8*100</f>
        <v>19.486301488794968</v>
      </c>
      <c r="AE8" s="112">
        <f t="shared" ref="AE8:AE28" si="20">SUM(V8:AC8)</f>
        <v>100</v>
      </c>
    </row>
    <row r="9" spans="1:31">
      <c r="A9" s="16" t="s">
        <v>24</v>
      </c>
      <c r="B9" s="91">
        <v>3395178</v>
      </c>
      <c r="C9" s="99">
        <v>364969</v>
      </c>
      <c r="D9" s="98">
        <v>75570</v>
      </c>
      <c r="E9" s="98">
        <v>31429</v>
      </c>
      <c r="F9" s="98">
        <v>2077228</v>
      </c>
      <c r="G9" s="98">
        <v>300420</v>
      </c>
      <c r="H9" s="99">
        <v>26938</v>
      </c>
      <c r="I9" s="101">
        <v>455</v>
      </c>
      <c r="J9" s="15">
        <f t="shared" si="12"/>
        <v>358787</v>
      </c>
      <c r="K9" s="15">
        <f t="shared" si="13"/>
        <v>6272187</v>
      </c>
      <c r="L9" s="113">
        <f t="shared" si="0"/>
        <v>19.190929107111256</v>
      </c>
      <c r="M9" s="110">
        <f t="shared" si="1"/>
        <v>12.581671463620886</v>
      </c>
      <c r="N9" s="109">
        <f t="shared" si="2"/>
        <v>7.7780282281596111</v>
      </c>
      <c r="O9" s="109">
        <f t="shared" si="3"/>
        <v>19.8752932695044</v>
      </c>
      <c r="P9" s="109">
        <f t="shared" si="4"/>
        <v>12.270885418814229</v>
      </c>
      <c r="Q9" s="109">
        <f t="shared" si="4"/>
        <v>21.701316150656631</v>
      </c>
      <c r="R9" s="110">
        <f t="shared" si="4"/>
        <v>15.636173670768516</v>
      </c>
      <c r="S9" s="114">
        <f t="shared" si="5"/>
        <v>7.2811649863978243</v>
      </c>
      <c r="T9" s="112">
        <f t="shared" si="4"/>
        <v>20.923562663033877</v>
      </c>
      <c r="U9" s="112">
        <f t="shared" si="14"/>
        <v>15.597387624881378</v>
      </c>
      <c r="V9" s="113">
        <f t="shared" si="7"/>
        <v>54.130688386682344</v>
      </c>
      <c r="W9" s="110">
        <f t="shared" si="8"/>
        <v>5.8188475566815852</v>
      </c>
      <c r="X9" s="109">
        <f t="shared" si="9"/>
        <v>1.2048429040779556</v>
      </c>
      <c r="Y9" s="109">
        <f t="shared" si="10"/>
        <v>0.50108518767058441</v>
      </c>
      <c r="Z9" s="109">
        <f t="shared" si="15"/>
        <v>33.11808146026258</v>
      </c>
      <c r="AA9" s="109">
        <f t="shared" si="16"/>
        <v>4.7897168882241559</v>
      </c>
      <c r="AB9" s="110">
        <f t="shared" si="17"/>
        <v>0.4294833684008465</v>
      </c>
      <c r="AC9" s="114">
        <f t="shared" si="18"/>
        <v>7.2542479999400519E-3</v>
      </c>
      <c r="AD9" s="112">
        <f t="shared" si="19"/>
        <v>5.7202854442955866</v>
      </c>
      <c r="AE9" s="112">
        <f t="shared" si="20"/>
        <v>100</v>
      </c>
    </row>
    <row r="10" spans="1:31">
      <c r="A10" s="16" t="s">
        <v>27</v>
      </c>
      <c r="B10" s="92">
        <v>420774</v>
      </c>
      <c r="C10" s="98">
        <v>29590</v>
      </c>
      <c r="D10" s="98">
        <v>13609</v>
      </c>
      <c r="E10" s="98">
        <v>27420</v>
      </c>
      <c r="F10" s="98">
        <v>642715</v>
      </c>
      <c r="G10" s="98">
        <v>108418</v>
      </c>
      <c r="H10" s="99">
        <v>33794</v>
      </c>
      <c r="I10" s="101">
        <v>58</v>
      </c>
      <c r="J10" s="15">
        <f t="shared" si="12"/>
        <v>169632</v>
      </c>
      <c r="K10" s="15">
        <f t="shared" si="13"/>
        <v>1276378</v>
      </c>
      <c r="L10" s="115">
        <f t="shared" si="0"/>
        <v>2.3783860534309631</v>
      </c>
      <c r="M10" s="109">
        <f t="shared" si="1"/>
        <v>1.0200637824268417</v>
      </c>
      <c r="N10" s="109">
        <f t="shared" si="2"/>
        <v>1.4007037998812248</v>
      </c>
      <c r="O10" s="109">
        <f t="shared" si="3"/>
        <v>17.340053499946247</v>
      </c>
      <c r="P10" s="109">
        <f t="shared" si="4"/>
        <v>3.7967339752560565</v>
      </c>
      <c r="Q10" s="109">
        <f t="shared" si="4"/>
        <v>7.8317465362555447</v>
      </c>
      <c r="R10" s="110">
        <f t="shared" si="4"/>
        <v>19.615741815648942</v>
      </c>
      <c r="S10" s="114">
        <f t="shared" si="5"/>
        <v>0.92814850376060165</v>
      </c>
      <c r="T10" s="112">
        <f t="shared" si="4"/>
        <v>9.8925150065519709</v>
      </c>
      <c r="U10" s="112">
        <f t="shared" si="14"/>
        <v>3.1740384050843584</v>
      </c>
      <c r="V10" s="115">
        <f t="shared" si="7"/>
        <v>32.96625294387713</v>
      </c>
      <c r="W10" s="109">
        <f t="shared" si="8"/>
        <v>2.3182787544128778</v>
      </c>
      <c r="X10" s="109">
        <f t="shared" si="9"/>
        <v>1.06622019495792</v>
      </c>
      <c r="Y10" s="109">
        <f t="shared" si="10"/>
        <v>2.1482664226428221</v>
      </c>
      <c r="Z10" s="109">
        <f t="shared" si="15"/>
        <v>50.354597149120409</v>
      </c>
      <c r="AA10" s="109">
        <f t="shared" si="16"/>
        <v>8.4941921593759844</v>
      </c>
      <c r="AB10" s="110">
        <f t="shared" si="17"/>
        <v>2.6476482672061099</v>
      </c>
      <c r="AC10" s="114">
        <f t="shared" si="18"/>
        <v>4.5441084067572458E-3</v>
      </c>
      <c r="AD10" s="112">
        <f t="shared" si="19"/>
        <v>13.290106849224918</v>
      </c>
      <c r="AE10" s="112">
        <f t="shared" si="20"/>
        <v>100.00000000000001</v>
      </c>
    </row>
    <row r="11" spans="1:31">
      <c r="A11" s="16" t="s">
        <v>35</v>
      </c>
      <c r="B11" s="92">
        <v>1331159</v>
      </c>
      <c r="C11" s="98">
        <v>270890</v>
      </c>
      <c r="D11" s="98">
        <v>102767</v>
      </c>
      <c r="E11" s="98">
        <v>13585</v>
      </c>
      <c r="F11" s="98">
        <v>1367738</v>
      </c>
      <c r="G11" s="98">
        <v>117413</v>
      </c>
      <c r="H11" s="99">
        <v>18020</v>
      </c>
      <c r="I11" s="101">
        <v>121</v>
      </c>
      <c r="J11" s="15">
        <f t="shared" si="12"/>
        <v>149018</v>
      </c>
      <c r="K11" s="15">
        <f t="shared" si="13"/>
        <v>3221693</v>
      </c>
      <c r="L11" s="115">
        <f t="shared" si="0"/>
        <v>7.5242529255588693</v>
      </c>
      <c r="M11" s="109">
        <f t="shared" si="1"/>
        <v>9.3384615755865887</v>
      </c>
      <c r="N11" s="109">
        <f t="shared" si="2"/>
        <v>10.577274406818562</v>
      </c>
      <c r="O11" s="109">
        <f t="shared" si="3"/>
        <v>8.5909783660382857</v>
      </c>
      <c r="P11" s="109">
        <f t="shared" si="4"/>
        <v>8.0796890283387945</v>
      </c>
      <c r="Q11" s="109">
        <f t="shared" si="4"/>
        <v>8.481514656803963</v>
      </c>
      <c r="R11" s="110">
        <f t="shared" si="4"/>
        <v>10.459716740190387</v>
      </c>
      <c r="S11" s="114">
        <f t="shared" si="5"/>
        <v>1.9363098095695312</v>
      </c>
      <c r="T11" s="112">
        <f t="shared" si="4"/>
        <v>8.6903579586773816</v>
      </c>
      <c r="U11" s="112">
        <f t="shared" si="14"/>
        <v>8.0115587321243709</v>
      </c>
      <c r="V11" s="115">
        <f t="shared" si="7"/>
        <v>41.318617261172932</v>
      </c>
      <c r="W11" s="109">
        <f t="shared" si="8"/>
        <v>8.4083120272477849</v>
      </c>
      <c r="X11" s="109">
        <f t="shared" si="9"/>
        <v>3.1898445941310984</v>
      </c>
      <c r="Y11" s="109">
        <f t="shared" si="10"/>
        <v>0.42167270438244736</v>
      </c>
      <c r="Z11" s="109">
        <f t="shared" si="15"/>
        <v>42.454014085140948</v>
      </c>
      <c r="AA11" s="109">
        <f t="shared" si="16"/>
        <v>3.6444502936809933</v>
      </c>
      <c r="AB11" s="110">
        <f t="shared" si="17"/>
        <v>0.5593332449739935</v>
      </c>
      <c r="AC11" s="114">
        <f t="shared" si="18"/>
        <v>3.7557892698031749E-3</v>
      </c>
      <c r="AD11" s="112">
        <f t="shared" si="19"/>
        <v>4.6254562430374335</v>
      </c>
      <c r="AE11" s="112">
        <f t="shared" si="20"/>
        <v>100</v>
      </c>
    </row>
    <row r="12" spans="1:31">
      <c r="A12" s="16" t="s">
        <v>40</v>
      </c>
      <c r="B12" s="91">
        <v>434311</v>
      </c>
      <c r="C12" s="98">
        <v>22923</v>
      </c>
      <c r="D12" s="98">
        <v>3780</v>
      </c>
      <c r="E12" s="98">
        <v>2798</v>
      </c>
      <c r="F12" s="98">
        <v>316927</v>
      </c>
      <c r="G12" s="98">
        <v>28839</v>
      </c>
      <c r="H12" s="99">
        <v>2879</v>
      </c>
      <c r="I12" s="101">
        <v>46</v>
      </c>
      <c r="J12" s="15">
        <f t="shared" si="12"/>
        <v>34516</v>
      </c>
      <c r="K12" s="15">
        <f t="shared" si="13"/>
        <v>812503</v>
      </c>
      <c r="L12" s="113">
        <f t="shared" si="0"/>
        <v>2.4549026918289987</v>
      </c>
      <c r="M12" s="109">
        <f t="shared" si="1"/>
        <v>0.7902305537198544</v>
      </c>
      <c r="N12" s="109">
        <f t="shared" si="2"/>
        <v>0.389055798629659</v>
      </c>
      <c r="O12" s="109">
        <f t="shared" si="3"/>
        <v>1.7694190259974325</v>
      </c>
      <c r="P12" s="109">
        <f t="shared" si="4"/>
        <v>1.8721945319091295</v>
      </c>
      <c r="Q12" s="109">
        <f t="shared" si="4"/>
        <v>2.0832309981651904</v>
      </c>
      <c r="R12" s="110">
        <f t="shared" si="4"/>
        <v>1.6711167866264223</v>
      </c>
      <c r="S12" s="114">
        <f t="shared" si="5"/>
        <v>0.73611777884461516</v>
      </c>
      <c r="T12" s="112">
        <f t="shared" si="4"/>
        <v>2.0128870022528051</v>
      </c>
      <c r="U12" s="112">
        <f t="shared" si="14"/>
        <v>2.0204952813713932</v>
      </c>
      <c r="V12" s="113">
        <f t="shared" si="7"/>
        <v>53.453464171824592</v>
      </c>
      <c r="W12" s="109">
        <f t="shared" si="8"/>
        <v>2.8212818906514809</v>
      </c>
      <c r="X12" s="109">
        <f t="shared" si="9"/>
        <v>0.46522905146196386</v>
      </c>
      <c r="Y12" s="109">
        <f t="shared" si="10"/>
        <v>0.34436795925676583</v>
      </c>
      <c r="Z12" s="109">
        <f t="shared" si="15"/>
        <v>39.006255976901009</v>
      </c>
      <c r="AA12" s="109">
        <f t="shared" si="16"/>
        <v>3.5494022791300464</v>
      </c>
      <c r="AB12" s="110">
        <f t="shared" si="17"/>
        <v>0.35433715321666504</v>
      </c>
      <c r="AC12" s="114">
        <f t="shared" si="18"/>
        <v>5.6615175574736346E-3</v>
      </c>
      <c r="AD12" s="112">
        <f t="shared" si="19"/>
        <v>4.2481073916034768</v>
      </c>
      <c r="AE12" s="112">
        <f t="shared" si="20"/>
        <v>100</v>
      </c>
    </row>
    <row r="13" spans="1:31">
      <c r="A13" s="16" t="s">
        <v>45</v>
      </c>
      <c r="B13" s="91">
        <v>447052</v>
      </c>
      <c r="C13" s="98">
        <v>32504</v>
      </c>
      <c r="D13" s="98">
        <v>8571</v>
      </c>
      <c r="E13" s="98">
        <v>2166</v>
      </c>
      <c r="F13" s="98">
        <v>314396</v>
      </c>
      <c r="G13" s="98">
        <v>35767</v>
      </c>
      <c r="H13" s="99">
        <v>2660</v>
      </c>
      <c r="I13" s="101">
        <v>26</v>
      </c>
      <c r="J13" s="15">
        <f t="shared" si="12"/>
        <v>40593</v>
      </c>
      <c r="K13" s="15">
        <f t="shared" si="13"/>
        <v>843142</v>
      </c>
      <c r="L13" s="113">
        <f t="shared" si="0"/>
        <v>2.5269200139704897</v>
      </c>
      <c r="M13" s="109">
        <f t="shared" si="1"/>
        <v>1.1205188639405901</v>
      </c>
      <c r="N13" s="109">
        <f t="shared" si="2"/>
        <v>0.88216858467058401</v>
      </c>
      <c r="O13" s="109">
        <f t="shared" si="3"/>
        <v>1.3697503968228875</v>
      </c>
      <c r="P13" s="109">
        <f t="shared" si="4"/>
        <v>1.8572430624531917</v>
      </c>
      <c r="Q13" s="109">
        <f t="shared" si="4"/>
        <v>2.5836860886776369</v>
      </c>
      <c r="R13" s="110">
        <f t="shared" si="4"/>
        <v>1.5439981425586256</v>
      </c>
      <c r="S13" s="114">
        <f t="shared" si="5"/>
        <v>0.41606657065130415</v>
      </c>
      <c r="T13" s="112">
        <f t="shared" si="4"/>
        <v>2.3672824800801981</v>
      </c>
      <c r="U13" s="112">
        <f t="shared" si="14"/>
        <v>2.0966869445725607</v>
      </c>
      <c r="V13" s="113">
        <f t="shared" si="7"/>
        <v>53.022148107910652</v>
      </c>
      <c r="W13" s="109">
        <f t="shared" si="8"/>
        <v>3.8551038852292967</v>
      </c>
      <c r="X13" s="109">
        <f t="shared" si="9"/>
        <v>1.0165547440407428</v>
      </c>
      <c r="Y13" s="109">
        <f t="shared" si="10"/>
        <v>0.25689622863052725</v>
      </c>
      <c r="Z13" s="109">
        <f t="shared" si="15"/>
        <v>37.288618050103068</v>
      </c>
      <c r="AA13" s="109">
        <f t="shared" si="16"/>
        <v>4.2421086839464763</v>
      </c>
      <c r="AB13" s="110">
        <f t="shared" si="17"/>
        <v>0.31548659656380534</v>
      </c>
      <c r="AC13" s="114">
        <f t="shared" si="18"/>
        <v>3.0837035754356914E-3</v>
      </c>
      <c r="AD13" s="112">
        <f t="shared" si="19"/>
        <v>4.8144915091408089</v>
      </c>
      <c r="AE13" s="112">
        <f t="shared" si="20"/>
        <v>100</v>
      </c>
    </row>
    <row r="14" spans="1:31">
      <c r="A14" s="16" t="s">
        <v>53</v>
      </c>
      <c r="B14" s="92">
        <v>1145277</v>
      </c>
      <c r="C14" s="98">
        <v>341702</v>
      </c>
      <c r="D14" s="98">
        <v>199310</v>
      </c>
      <c r="E14" s="98">
        <v>10707</v>
      </c>
      <c r="F14" s="98">
        <v>1134633</v>
      </c>
      <c r="G14" s="98">
        <v>113719</v>
      </c>
      <c r="H14" s="99">
        <v>15896</v>
      </c>
      <c r="I14" s="101">
        <v>131</v>
      </c>
      <c r="J14" s="15">
        <f t="shared" si="12"/>
        <v>140322</v>
      </c>
      <c r="K14" s="15">
        <f t="shared" si="13"/>
        <v>2961375</v>
      </c>
      <c r="L14" s="115">
        <f t="shared" si="0"/>
        <v>6.4735721411381242</v>
      </c>
      <c r="M14" s="109">
        <f t="shared" si="1"/>
        <v>11.779582108239833</v>
      </c>
      <c r="N14" s="109">
        <f t="shared" si="2"/>
        <v>20.51394476848607</v>
      </c>
      <c r="O14" s="109">
        <f t="shared" si="3"/>
        <v>6.7709683743225559</v>
      </c>
      <c r="P14" s="109">
        <f t="shared" si="4"/>
        <v>6.7026592821806013</v>
      </c>
      <c r="Q14" s="109">
        <f t="shared" si="4"/>
        <v>8.2146726960139844</v>
      </c>
      <c r="R14" s="110">
        <f t="shared" si="4"/>
        <v>9.2268400278616198</v>
      </c>
      <c r="S14" s="114">
        <f t="shared" si="5"/>
        <v>2.0963354136661865</v>
      </c>
      <c r="T14" s="112">
        <f t="shared" si="4"/>
        <v>8.183228935279816</v>
      </c>
      <c r="U14" s="112">
        <f t="shared" si="14"/>
        <v>7.3642118415208433</v>
      </c>
      <c r="V14" s="115">
        <f t="shared" si="7"/>
        <v>38.673825503355701</v>
      </c>
      <c r="W14" s="109">
        <f t="shared" si="8"/>
        <v>11.538626482630535</v>
      </c>
      <c r="X14" s="109">
        <f t="shared" si="9"/>
        <v>6.7303195306234436</v>
      </c>
      <c r="Y14" s="109">
        <f t="shared" si="10"/>
        <v>0.36155502089401037</v>
      </c>
      <c r="Z14" s="109">
        <f t="shared" si="15"/>
        <v>38.314397872609852</v>
      </c>
      <c r="AA14" s="109">
        <f t="shared" si="16"/>
        <v>3.8400742898146976</v>
      </c>
      <c r="AB14" s="110">
        <f t="shared" si="17"/>
        <v>0.5367776792874932</v>
      </c>
      <c r="AC14" s="114">
        <f t="shared" si="18"/>
        <v>4.4236207842640665E-3</v>
      </c>
      <c r="AD14" s="112">
        <f t="shared" si="19"/>
        <v>4.7384069899962009</v>
      </c>
      <c r="AE14" s="112">
        <f t="shared" si="20"/>
        <v>100</v>
      </c>
    </row>
    <row r="15" spans="1:31">
      <c r="A15" s="16" t="s">
        <v>64</v>
      </c>
      <c r="B15" s="92">
        <v>1140031</v>
      </c>
      <c r="C15" s="98">
        <v>177589</v>
      </c>
      <c r="D15" s="98">
        <v>82511</v>
      </c>
      <c r="E15" s="98">
        <v>15373</v>
      </c>
      <c r="F15" s="98">
        <v>1079387</v>
      </c>
      <c r="G15" s="98">
        <v>119257</v>
      </c>
      <c r="H15" s="99">
        <v>20638</v>
      </c>
      <c r="I15" s="101">
        <v>136</v>
      </c>
      <c r="J15" s="15">
        <f t="shared" si="12"/>
        <v>155268</v>
      </c>
      <c r="K15" s="15">
        <f t="shared" si="13"/>
        <v>2634922</v>
      </c>
      <c r="L15" s="115">
        <f t="shared" si="0"/>
        <v>6.4439196121408511</v>
      </c>
      <c r="M15" s="109">
        <f t="shared" si="1"/>
        <v>6.1220718843325583</v>
      </c>
      <c r="N15" s="109">
        <f t="shared" si="2"/>
        <v>8.4924293652729617</v>
      </c>
      <c r="O15" s="109">
        <f t="shared" si="3"/>
        <v>9.7216864498422186</v>
      </c>
      <c r="P15" s="109">
        <f t="shared" si="4"/>
        <v>6.3763025529973776</v>
      </c>
      <c r="Q15" s="109">
        <f t="shared" si="4"/>
        <v>8.614718927431122</v>
      </c>
      <c r="R15" s="110">
        <f t="shared" si="4"/>
        <v>11.979335964708614</v>
      </c>
      <c r="S15" s="114">
        <f t="shared" si="5"/>
        <v>2.1763482157145146</v>
      </c>
      <c r="T15" s="112">
        <f t="shared" si="4"/>
        <v>9.0548423648681347</v>
      </c>
      <c r="U15" s="112">
        <f t="shared" si="14"/>
        <v>6.5524034591646725</v>
      </c>
      <c r="V15" s="115">
        <f t="shared" si="7"/>
        <v>43.266214331961251</v>
      </c>
      <c r="W15" s="109">
        <f t="shared" si="8"/>
        <v>6.7398200022619257</v>
      </c>
      <c r="X15" s="109">
        <f t="shared" si="9"/>
        <v>3.1314399439528002</v>
      </c>
      <c r="Y15" s="109">
        <f t="shared" si="10"/>
        <v>0.58343283026973847</v>
      </c>
      <c r="Z15" s="109">
        <f t="shared" si="15"/>
        <v>40.964666126739232</v>
      </c>
      <c r="AA15" s="109">
        <f t="shared" si="16"/>
        <v>4.5260163298951541</v>
      </c>
      <c r="AB15" s="110">
        <f t="shared" si="17"/>
        <v>0.78324899181076335</v>
      </c>
      <c r="AC15" s="114">
        <f t="shared" si="18"/>
        <v>5.1614431091318832E-3</v>
      </c>
      <c r="AD15" s="112">
        <f t="shared" si="19"/>
        <v>5.8926981519756563</v>
      </c>
      <c r="AE15" s="112">
        <f t="shared" si="20"/>
        <v>99.999999999999986</v>
      </c>
    </row>
    <row r="16" spans="1:31">
      <c r="A16" s="16" t="s">
        <v>67</v>
      </c>
      <c r="B16" s="92">
        <v>235802</v>
      </c>
      <c r="C16" s="98">
        <v>52183</v>
      </c>
      <c r="D16" s="98">
        <v>44800</v>
      </c>
      <c r="E16" s="98">
        <v>1567</v>
      </c>
      <c r="F16" s="98">
        <v>294948</v>
      </c>
      <c r="G16" s="98">
        <v>14841</v>
      </c>
      <c r="H16" s="99">
        <v>2137</v>
      </c>
      <c r="I16" s="101">
        <v>29</v>
      </c>
      <c r="J16" s="15">
        <f t="shared" si="12"/>
        <v>18545</v>
      </c>
      <c r="K16" s="15">
        <f t="shared" si="13"/>
        <v>646307</v>
      </c>
      <c r="L16" s="115">
        <f t="shared" si="0"/>
        <v>1.332848959705514</v>
      </c>
      <c r="M16" s="109">
        <f t="shared" si="1"/>
        <v>1.7989181601345008</v>
      </c>
      <c r="N16" s="109">
        <f t="shared" si="2"/>
        <v>4.6110316874626252</v>
      </c>
      <c r="O16" s="109">
        <f t="shared" si="3"/>
        <v>0.99095054100713964</v>
      </c>
      <c r="P16" s="109">
        <f t="shared" si="4"/>
        <v>1.7423571762504739</v>
      </c>
      <c r="Q16" s="109">
        <f t="shared" si="4"/>
        <v>1.0720632214629353</v>
      </c>
      <c r="R16" s="110">
        <f t="shared" si="4"/>
        <v>1.2404225679127003</v>
      </c>
      <c r="S16" s="114">
        <f t="shared" si="5"/>
        <v>0.46407425188030083</v>
      </c>
      <c r="T16" s="112">
        <f t="shared" si="4"/>
        <v>1.0814981300492026</v>
      </c>
      <c r="U16" s="112">
        <f t="shared" si="14"/>
        <v>1.6072066734735762</v>
      </c>
      <c r="V16" s="115">
        <f t="shared" si="7"/>
        <v>36.484518966992468</v>
      </c>
      <c r="W16" s="109">
        <f t="shared" si="8"/>
        <v>8.0740267396144549</v>
      </c>
      <c r="X16" s="109">
        <f t="shared" si="9"/>
        <v>6.9316903576783178</v>
      </c>
      <c r="Y16" s="109">
        <f t="shared" si="10"/>
        <v>0.2424544372875429</v>
      </c>
      <c r="Z16" s="109">
        <f t="shared" si="15"/>
        <v>45.635897491439827</v>
      </c>
      <c r="AA16" s="109">
        <f t="shared" si="16"/>
        <v>2.2962771562121409</v>
      </c>
      <c r="AB16" s="110">
        <f t="shared" si="17"/>
        <v>0.33064781907050361</v>
      </c>
      <c r="AC16" s="114">
        <f t="shared" si="18"/>
        <v>4.4870317047471242E-3</v>
      </c>
      <c r="AD16" s="112">
        <f t="shared" si="19"/>
        <v>2.8693794125701872</v>
      </c>
      <c r="AE16" s="112">
        <f t="shared" si="20"/>
        <v>100</v>
      </c>
    </row>
    <row r="17" spans="1:31">
      <c r="A17" s="16" t="s">
        <v>72</v>
      </c>
      <c r="B17" s="92">
        <v>351076</v>
      </c>
      <c r="C17" s="98">
        <v>79832</v>
      </c>
      <c r="D17" s="98">
        <v>135833</v>
      </c>
      <c r="E17" s="98">
        <v>2894</v>
      </c>
      <c r="F17" s="98">
        <v>444945</v>
      </c>
      <c r="G17" s="98">
        <v>24537</v>
      </c>
      <c r="H17" s="99">
        <v>4020</v>
      </c>
      <c r="I17" s="101">
        <v>23</v>
      </c>
      <c r="J17" s="15">
        <f t="shared" si="12"/>
        <v>31451</v>
      </c>
      <c r="K17" s="15">
        <f t="shared" si="13"/>
        <v>1043160</v>
      </c>
      <c r="L17" s="115">
        <f t="shared" si="0"/>
        <v>1.9844245654302044</v>
      </c>
      <c r="M17" s="109">
        <f t="shared" si="1"/>
        <v>2.7520693436532486</v>
      </c>
      <c r="N17" s="109">
        <f t="shared" si="2"/>
        <v>13.980586321498009</v>
      </c>
      <c r="O17" s="109">
        <f t="shared" si="3"/>
        <v>1.8301281848593889</v>
      </c>
      <c r="P17" s="109">
        <f t="shared" si="4"/>
        <v>2.628439975137201</v>
      </c>
      <c r="Q17" s="109">
        <f t="shared" si="4"/>
        <v>1.7724691910946733</v>
      </c>
      <c r="R17" s="110">
        <f t="shared" si="4"/>
        <v>2.3334107267239377</v>
      </c>
      <c r="S17" s="114">
        <f t="shared" si="5"/>
        <v>0.36805888942230758</v>
      </c>
      <c r="T17" s="112">
        <f t="shared" si="4"/>
        <v>1.83414384945686</v>
      </c>
      <c r="U17" s="112">
        <f t="shared" si="14"/>
        <v>2.5940825544218082</v>
      </c>
      <c r="V17" s="115">
        <f t="shared" si="7"/>
        <v>33.65504812301085</v>
      </c>
      <c r="W17" s="109">
        <f t="shared" si="8"/>
        <v>7.6529008014110973</v>
      </c>
      <c r="X17" s="109">
        <f t="shared" si="9"/>
        <v>13.021300663368995</v>
      </c>
      <c r="Y17" s="109">
        <f t="shared" si="10"/>
        <v>0.27742628168257982</v>
      </c>
      <c r="Z17" s="109">
        <f t="shared" si="15"/>
        <v>42.653571839411022</v>
      </c>
      <c r="AA17" s="109">
        <f t="shared" si="16"/>
        <v>2.3521799148740365</v>
      </c>
      <c r="AB17" s="110">
        <f t="shared" si="17"/>
        <v>0.3853675370988151</v>
      </c>
      <c r="AC17" s="114">
        <f t="shared" si="18"/>
        <v>2.2048391426051613E-3</v>
      </c>
      <c r="AD17" s="112">
        <f t="shared" si="19"/>
        <v>3.0149737336554314</v>
      </c>
      <c r="AE17" s="112">
        <f t="shared" si="20"/>
        <v>100.00000000000001</v>
      </c>
    </row>
    <row r="18" spans="1:31">
      <c r="A18" s="16" t="s">
        <v>78</v>
      </c>
      <c r="B18" s="92">
        <v>1736290</v>
      </c>
      <c r="C18" s="98">
        <v>358909</v>
      </c>
      <c r="D18" s="98">
        <v>37849</v>
      </c>
      <c r="E18" s="98">
        <v>17604</v>
      </c>
      <c r="F18" s="98">
        <v>1532482</v>
      </c>
      <c r="G18" s="98">
        <v>161949</v>
      </c>
      <c r="H18" s="99">
        <v>11804</v>
      </c>
      <c r="I18" s="101">
        <v>503</v>
      </c>
      <c r="J18" s="15">
        <f t="shared" si="12"/>
        <v>191357</v>
      </c>
      <c r="K18" s="15">
        <f t="shared" si="13"/>
        <v>3857390</v>
      </c>
      <c r="L18" s="115">
        <f t="shared" si="0"/>
        <v>9.8142183706969721</v>
      </c>
      <c r="M18" s="109">
        <f t="shared" si="1"/>
        <v>12.372763504124208</v>
      </c>
      <c r="N18" s="109">
        <f t="shared" si="2"/>
        <v>3.895601302204752</v>
      </c>
      <c r="O18" s="109">
        <f t="shared" si="3"/>
        <v>11.132542006311223</v>
      </c>
      <c r="P18" s="109">
        <f t="shared" si="4"/>
        <v>9.0528873231033238</v>
      </c>
      <c r="Q18" s="109">
        <f t="shared" si="4"/>
        <v>11.698643396853374</v>
      </c>
      <c r="R18" s="110">
        <f t="shared" si="4"/>
        <v>6.8516368702112835</v>
      </c>
      <c r="S18" s="114">
        <f t="shared" si="5"/>
        <v>8.0492878860617694</v>
      </c>
      <c r="T18" s="112">
        <f t="shared" si="4"/>
        <v>11.15946280247103</v>
      </c>
      <c r="U18" s="112">
        <f t="shared" si="14"/>
        <v>9.592380943097071</v>
      </c>
      <c r="V18" s="115">
        <f t="shared" si="7"/>
        <v>45.012041821024063</v>
      </c>
      <c r="W18" s="109">
        <f t="shared" si="8"/>
        <v>9.3044519740031468</v>
      </c>
      <c r="X18" s="109">
        <f t="shared" si="9"/>
        <v>0.98120750040830729</v>
      </c>
      <c r="Y18" s="109">
        <f t="shared" si="10"/>
        <v>0.45637075846621677</v>
      </c>
      <c r="Z18" s="109">
        <f t="shared" si="15"/>
        <v>39.728469249933248</v>
      </c>
      <c r="AA18" s="109">
        <f t="shared" si="16"/>
        <v>4.1984087686233433</v>
      </c>
      <c r="AB18" s="110">
        <f t="shared" si="17"/>
        <v>0.30601002232079205</v>
      </c>
      <c r="AC18" s="114">
        <f t="shared" si="18"/>
        <v>1.3039905220887698E-2</v>
      </c>
      <c r="AD18" s="112">
        <f t="shared" si="19"/>
        <v>4.9607895494103529</v>
      </c>
      <c r="AE18" s="112">
        <f t="shared" si="20"/>
        <v>100</v>
      </c>
    </row>
    <row r="19" spans="1:31">
      <c r="A19" s="16" t="s">
        <v>83</v>
      </c>
      <c r="B19" s="92">
        <v>349796</v>
      </c>
      <c r="C19" s="98">
        <v>73362</v>
      </c>
      <c r="D19" s="98">
        <v>28531</v>
      </c>
      <c r="E19" s="98">
        <v>2012</v>
      </c>
      <c r="F19" s="98">
        <v>427298</v>
      </c>
      <c r="G19" s="98">
        <v>19662</v>
      </c>
      <c r="H19" s="99">
        <v>2395</v>
      </c>
      <c r="I19" s="101">
        <v>25</v>
      </c>
      <c r="J19" s="15">
        <f t="shared" si="12"/>
        <v>24069</v>
      </c>
      <c r="K19" s="15">
        <f t="shared" si="13"/>
        <v>903081</v>
      </c>
      <c r="L19" s="115">
        <f t="shared" si="0"/>
        <v>1.9771894840126463</v>
      </c>
      <c r="M19" s="109">
        <f t="shared" si="1"/>
        <v>2.5290273472929354</v>
      </c>
      <c r="N19" s="109">
        <f t="shared" si="2"/>
        <v>2.9365478811383072</v>
      </c>
      <c r="O19" s="109">
        <f t="shared" si="3"/>
        <v>1.2723627878151658</v>
      </c>
      <c r="P19" s="109">
        <f t="shared" si="4"/>
        <v>2.5241932025220546</v>
      </c>
      <c r="Q19" s="109">
        <f t="shared" si="4"/>
        <v>1.42031581836832</v>
      </c>
      <c r="R19" s="110">
        <f t="shared" si="4"/>
        <v>1.3901787787322963</v>
      </c>
      <c r="S19" s="114">
        <f t="shared" si="5"/>
        <v>0.40006401024163868</v>
      </c>
      <c r="T19" s="112">
        <f t="shared" si="4"/>
        <v>1.4036440276168376</v>
      </c>
      <c r="U19" s="112">
        <f t="shared" si="14"/>
        <v>2.2457405070457086</v>
      </c>
      <c r="V19" s="115">
        <f t="shared" si="7"/>
        <v>38.73362411566626</v>
      </c>
      <c r="W19" s="109">
        <f t="shared" si="8"/>
        <v>8.1235238035126418</v>
      </c>
      <c r="X19" s="109">
        <f t="shared" si="9"/>
        <v>3.1592957885283823</v>
      </c>
      <c r="Y19" s="109">
        <f t="shared" si="10"/>
        <v>0.22279286132694631</v>
      </c>
      <c r="Z19" s="109">
        <f t="shared" si="15"/>
        <v>47.315578558291008</v>
      </c>
      <c r="AA19" s="109">
        <f t="shared" si="16"/>
        <v>2.177213339667206</v>
      </c>
      <c r="AB19" s="110">
        <f t="shared" si="17"/>
        <v>0.26520323204673779</v>
      </c>
      <c r="AC19" s="114">
        <f t="shared" si="18"/>
        <v>2.7683009608218973E-3</v>
      </c>
      <c r="AD19" s="112">
        <f t="shared" si="19"/>
        <v>2.6652094330408898</v>
      </c>
      <c r="AE19" s="112">
        <f t="shared" si="20"/>
        <v>100.00000000000001</v>
      </c>
    </row>
    <row r="20" spans="1:31">
      <c r="A20" s="16" t="s">
        <v>86</v>
      </c>
      <c r="B20" s="92">
        <v>71084</v>
      </c>
      <c r="C20" s="98">
        <v>14451</v>
      </c>
      <c r="D20" s="98">
        <v>5871</v>
      </c>
      <c r="E20" s="98">
        <v>279</v>
      </c>
      <c r="F20" s="98">
        <v>120225</v>
      </c>
      <c r="G20" s="98">
        <v>2727</v>
      </c>
      <c r="H20" s="99">
        <v>399</v>
      </c>
      <c r="I20" s="101">
        <v>7</v>
      </c>
      <c r="J20" s="15">
        <f t="shared" si="12"/>
        <v>3405</v>
      </c>
      <c r="K20" s="15">
        <f t="shared" si="13"/>
        <v>215043</v>
      </c>
      <c r="L20" s="115">
        <f t="shared" si="0"/>
        <v>0.40179572459820856</v>
      </c>
      <c r="M20" s="109">
        <f t="shared" si="1"/>
        <v>0.49817308955222339</v>
      </c>
      <c r="N20" s="109">
        <f t="shared" si="2"/>
        <v>0.60427158564939898</v>
      </c>
      <c r="O20" s="109">
        <f t="shared" si="3"/>
        <v>0.17643599294256027</v>
      </c>
      <c r="P20" s="109">
        <f t="shared" si="4"/>
        <v>0.71020956749906161</v>
      </c>
      <c r="Q20" s="109">
        <f t="shared" si="4"/>
        <v>0.19698917895892626</v>
      </c>
      <c r="R20" s="110">
        <f t="shared" si="4"/>
        <v>0.23159972138379384</v>
      </c>
      <c r="S20" s="114">
        <f t="shared" si="5"/>
        <v>0.11201792286765883</v>
      </c>
      <c r="T20" s="112">
        <f t="shared" si="4"/>
        <v>0.19857110449272228</v>
      </c>
      <c r="U20" s="112">
        <f t="shared" si="14"/>
        <v>0.53475909232574959</v>
      </c>
      <c r="V20" s="115">
        <f t="shared" si="7"/>
        <v>33.05571443850765</v>
      </c>
      <c r="W20" s="109">
        <f t="shared" si="8"/>
        <v>6.7200513385694949</v>
      </c>
      <c r="X20" s="109">
        <f t="shared" si="9"/>
        <v>2.7301516440897866</v>
      </c>
      <c r="Y20" s="109">
        <f t="shared" si="10"/>
        <v>0.12974149356175277</v>
      </c>
      <c r="Z20" s="109">
        <f t="shared" si="15"/>
        <v>55.907423166529483</v>
      </c>
      <c r="AA20" s="109">
        <f t="shared" si="16"/>
        <v>1.2681184693293899</v>
      </c>
      <c r="AB20" s="110">
        <f t="shared" si="17"/>
        <v>0.1855442864915389</v>
      </c>
      <c r="AC20" s="114">
        <f t="shared" si="18"/>
        <v>3.2551629209041913E-3</v>
      </c>
      <c r="AD20" s="112">
        <f t="shared" si="19"/>
        <v>1.5834042493826817</v>
      </c>
      <c r="AE20" s="112">
        <f t="shared" si="20"/>
        <v>100.00000000000001</v>
      </c>
    </row>
    <row r="21" spans="1:31">
      <c r="A21" s="16" t="s">
        <v>92</v>
      </c>
      <c r="B21" s="92">
        <v>1495842</v>
      </c>
      <c r="C21" s="98">
        <v>392947</v>
      </c>
      <c r="D21" s="98">
        <v>92831</v>
      </c>
      <c r="E21" s="98">
        <v>4438</v>
      </c>
      <c r="F21" s="98">
        <v>1579466</v>
      </c>
      <c r="G21" s="98">
        <v>41577</v>
      </c>
      <c r="H21" s="99">
        <v>5579</v>
      </c>
      <c r="I21" s="101">
        <v>198</v>
      </c>
      <c r="J21" s="15">
        <f t="shared" si="12"/>
        <v>51594</v>
      </c>
      <c r="K21" s="15">
        <f t="shared" si="13"/>
        <v>3612878</v>
      </c>
      <c r="L21" s="115">
        <f t="shared" si="0"/>
        <v>8.4551083264086628</v>
      </c>
      <c r="M21" s="109">
        <f t="shared" si="1"/>
        <v>13.546164349891185</v>
      </c>
      <c r="N21" s="109">
        <f t="shared" si="2"/>
        <v>9.5546134504206037</v>
      </c>
      <c r="O21" s="109">
        <f t="shared" si="3"/>
        <v>2.8065338232225177</v>
      </c>
      <c r="P21" s="109">
        <f t="shared" si="4"/>
        <v>9.3304376355955316</v>
      </c>
      <c r="Q21" s="109">
        <f t="shared" si="4"/>
        <v>3.0033806723781731</v>
      </c>
      <c r="R21" s="110">
        <f t="shared" si="4"/>
        <v>3.2383329463663806</v>
      </c>
      <c r="S21" s="114">
        <f t="shared" si="5"/>
        <v>3.1685069611137782</v>
      </c>
      <c r="T21" s="112">
        <f t="shared" si="4"/>
        <v>3.0088333524809143</v>
      </c>
      <c r="U21" s="112">
        <f t="shared" si="14"/>
        <v>8.9843396900325505</v>
      </c>
      <c r="V21" s="115">
        <f t="shared" si="7"/>
        <v>41.403058724927881</v>
      </c>
      <c r="W21" s="109">
        <f t="shared" si="8"/>
        <v>10.876287546936265</v>
      </c>
      <c r="X21" s="109">
        <f t="shared" si="9"/>
        <v>2.5694474045345568</v>
      </c>
      <c r="Y21" s="109">
        <f t="shared" si="10"/>
        <v>0.12283835767496161</v>
      </c>
      <c r="Z21" s="109">
        <f t="shared" si="15"/>
        <v>43.717667743001563</v>
      </c>
      <c r="AA21" s="109">
        <f t="shared" si="16"/>
        <v>1.1507999993357096</v>
      </c>
      <c r="AB21" s="110">
        <f t="shared" si="17"/>
        <v>0.15441982818130034</v>
      </c>
      <c r="AC21" s="114">
        <f t="shared" si="18"/>
        <v>5.4803954077607938E-3</v>
      </c>
      <c r="AD21" s="112">
        <f t="shared" si="19"/>
        <v>1.4280581851919716</v>
      </c>
      <c r="AE21" s="112">
        <f t="shared" si="20"/>
        <v>100</v>
      </c>
    </row>
    <row r="22" spans="1:31">
      <c r="A22" s="16" t="s">
        <v>99</v>
      </c>
      <c r="B22" s="92">
        <v>858041</v>
      </c>
      <c r="C22" s="98">
        <v>159348</v>
      </c>
      <c r="D22" s="98">
        <v>69231</v>
      </c>
      <c r="E22" s="98">
        <v>3212</v>
      </c>
      <c r="F22" s="98">
        <v>1321184</v>
      </c>
      <c r="G22" s="98">
        <v>34507</v>
      </c>
      <c r="H22" s="99">
        <v>5681</v>
      </c>
      <c r="I22" s="101">
        <v>107</v>
      </c>
      <c r="J22" s="15">
        <f t="shared" si="12"/>
        <v>43400</v>
      </c>
      <c r="K22" s="15">
        <f t="shared" si="13"/>
        <v>2451311</v>
      </c>
      <c r="L22" s="115">
        <f t="shared" si="0"/>
        <v>4.8499972614086353</v>
      </c>
      <c r="M22" s="109">
        <f t="shared" si="1"/>
        <v>5.4932451369433037</v>
      </c>
      <c r="N22" s="109">
        <f t="shared" si="2"/>
        <v>7.1255878293465411</v>
      </c>
      <c r="O22" s="109">
        <f t="shared" si="3"/>
        <v>2.0312272735896189</v>
      </c>
      <c r="P22" s="109">
        <f t="shared" si="4"/>
        <v>7.8046788706731567</v>
      </c>
      <c r="Q22" s="109">
        <f t="shared" si="4"/>
        <v>2.4926679861883643</v>
      </c>
      <c r="R22" s="110">
        <f t="shared" si="4"/>
        <v>3.2975388901787785</v>
      </c>
      <c r="S22" s="114">
        <f t="shared" si="5"/>
        <v>1.7122739638342135</v>
      </c>
      <c r="T22" s="112">
        <f t="shared" si="4"/>
        <v>2.5309797165885892</v>
      </c>
      <c r="U22" s="112">
        <f t="shared" si="14"/>
        <v>6.0958080261534935</v>
      </c>
      <c r="V22" s="115">
        <f t="shared" si="7"/>
        <v>35.003351267954166</v>
      </c>
      <c r="W22" s="109">
        <f t="shared" si="8"/>
        <v>6.500521557648133</v>
      </c>
      <c r="X22" s="109">
        <f t="shared" si="9"/>
        <v>2.8242438433964518</v>
      </c>
      <c r="Y22" s="109">
        <f t="shared" si="10"/>
        <v>0.13103192536565128</v>
      </c>
      <c r="Z22" s="109">
        <f t="shared" si="15"/>
        <v>53.897037136454742</v>
      </c>
      <c r="AA22" s="109">
        <f t="shared" si="16"/>
        <v>1.4076957187398906</v>
      </c>
      <c r="AB22" s="110">
        <f t="shared" si="17"/>
        <v>0.23175353922860054</v>
      </c>
      <c r="AC22" s="114">
        <f t="shared" si="18"/>
        <v>4.3650112123675864E-3</v>
      </c>
      <c r="AD22" s="112">
        <f t="shared" si="19"/>
        <v>1.7704811833341425</v>
      </c>
      <c r="AE22" s="112">
        <f t="shared" si="20"/>
        <v>100.00000000000001</v>
      </c>
    </row>
    <row r="23" spans="1:31">
      <c r="A23" s="16" t="s">
        <v>102</v>
      </c>
      <c r="B23" s="92">
        <v>134227</v>
      </c>
      <c r="C23" s="98">
        <v>19852</v>
      </c>
      <c r="D23" s="98">
        <v>7602</v>
      </c>
      <c r="E23" s="98">
        <v>486</v>
      </c>
      <c r="F23" s="98">
        <v>215262</v>
      </c>
      <c r="G23" s="98">
        <v>5092</v>
      </c>
      <c r="H23" s="99">
        <v>779</v>
      </c>
      <c r="I23" s="101">
        <v>5</v>
      </c>
      <c r="J23" s="15">
        <f t="shared" si="12"/>
        <v>6357</v>
      </c>
      <c r="K23" s="15">
        <f t="shared" si="13"/>
        <v>383305</v>
      </c>
      <c r="L23" s="115">
        <f t="shared" si="0"/>
        <v>0.75870568237076885</v>
      </c>
      <c r="M23" s="109">
        <f t="shared" si="1"/>
        <v>0.68436317028515248</v>
      </c>
      <c r="N23" s="109">
        <f t="shared" si="2"/>
        <v>0.7824344394663143</v>
      </c>
      <c r="O23" s="109">
        <f t="shared" si="3"/>
        <v>0.30734011673865336</v>
      </c>
      <c r="P23" s="109">
        <f t="shared" si="4"/>
        <v>1.2716251355290746</v>
      </c>
      <c r="Q23" s="109">
        <f t="shared" si="4"/>
        <v>0.36782871259950589</v>
      </c>
      <c r="R23" s="110">
        <f t="shared" si="4"/>
        <v>0.4521708846064546</v>
      </c>
      <c r="S23" s="114">
        <f t="shared" si="5"/>
        <v>8.0012802048327725E-2</v>
      </c>
      <c r="T23" s="112">
        <f t="shared" si="4"/>
        <v>0.37072437922473872</v>
      </c>
      <c r="U23" s="112">
        <f t="shared" ref="U23:U27" si="21">K23/K$28*100</f>
        <v>0.95318533448622589</v>
      </c>
      <c r="V23" s="115">
        <f t="shared" si="7"/>
        <v>35.018327441593513</v>
      </c>
      <c r="W23" s="109">
        <f t="shared" si="8"/>
        <v>5.1791654165742687</v>
      </c>
      <c r="X23" s="109">
        <f t="shared" si="9"/>
        <v>1.983277024823574</v>
      </c>
      <c r="Y23" s="109">
        <f t="shared" si="10"/>
        <v>0.12679198027680305</v>
      </c>
      <c r="Z23" s="109">
        <f t="shared" si="15"/>
        <v>56.159455264084734</v>
      </c>
      <c r="AA23" s="109">
        <f t="shared" si="16"/>
        <v>1.3284460155750644</v>
      </c>
      <c r="AB23" s="110">
        <f t="shared" si="17"/>
        <v>0.20323241283051355</v>
      </c>
      <c r="AC23" s="114">
        <f t="shared" si="18"/>
        <v>1.3044442415308959E-3</v>
      </c>
      <c r="AD23" s="112">
        <f t="shared" si="19"/>
        <v>1.6584704086823807</v>
      </c>
      <c r="AE23" s="112">
        <f t="shared" si="20"/>
        <v>100.00000000000001</v>
      </c>
    </row>
    <row r="24" spans="1:31">
      <c r="A24" s="16" t="s">
        <v>108</v>
      </c>
      <c r="B24" s="92">
        <v>558282</v>
      </c>
      <c r="C24" s="98">
        <v>45250</v>
      </c>
      <c r="D24" s="98">
        <v>6855</v>
      </c>
      <c r="E24" s="98">
        <v>1366</v>
      </c>
      <c r="F24" s="98">
        <v>705146</v>
      </c>
      <c r="G24" s="98">
        <v>18733</v>
      </c>
      <c r="H24" s="99">
        <v>2434</v>
      </c>
      <c r="I24" s="101">
        <v>55</v>
      </c>
      <c r="J24" s="15">
        <f t="shared" si="12"/>
        <v>22533</v>
      </c>
      <c r="K24" s="15">
        <f t="shared" si="13"/>
        <v>1338121</v>
      </c>
      <c r="L24" s="115">
        <f t="shared" si="0"/>
        <v>3.1556372843415823</v>
      </c>
      <c r="M24" s="109">
        <f t="shared" si="1"/>
        <v>1.5599150440964713</v>
      </c>
      <c r="N24" s="109">
        <f t="shared" si="2"/>
        <v>0.70554960307045311</v>
      </c>
      <c r="O24" s="109">
        <f t="shared" si="3"/>
        <v>0.86384073963991881</v>
      </c>
      <c r="P24" s="109">
        <f t="shared" si="4"/>
        <v>4.1655349193902538</v>
      </c>
      <c r="Q24" s="109">
        <f t="shared" si="4"/>
        <v>1.3532080269298004</v>
      </c>
      <c r="R24" s="110">
        <f t="shared" si="4"/>
        <v>1.4128163454840958</v>
      </c>
      <c r="S24" s="114">
        <f t="shared" si="5"/>
        <v>0.88014082253160508</v>
      </c>
      <c r="T24" s="112">
        <f t="shared" si="4"/>
        <v>1.3140683399513982</v>
      </c>
      <c r="U24" s="112">
        <f t="shared" si="21"/>
        <v>3.3275780722089277</v>
      </c>
      <c r="V24" s="115">
        <f t="shared" si="7"/>
        <v>41.721339101620849</v>
      </c>
      <c r="W24" s="109">
        <f t="shared" si="8"/>
        <v>3.3816074928948878</v>
      </c>
      <c r="X24" s="109">
        <f t="shared" si="9"/>
        <v>0.5122855108020874</v>
      </c>
      <c r="Y24" s="109">
        <f t="shared" si="10"/>
        <v>0.10208344387390976</v>
      </c>
      <c r="Z24" s="109">
        <f t="shared" si="15"/>
        <v>52.696729219554882</v>
      </c>
      <c r="AA24" s="109">
        <f t="shared" si="16"/>
        <v>1.3999481362298327</v>
      </c>
      <c r="AB24" s="110">
        <f t="shared" si="17"/>
        <v>0.18189685387195925</v>
      </c>
      <c r="AC24" s="114">
        <f t="shared" si="18"/>
        <v>4.1102411515849466E-3</v>
      </c>
      <c r="AD24" s="112">
        <f t="shared" si="19"/>
        <v>1.6839284339757017</v>
      </c>
      <c r="AE24" s="112">
        <f t="shared" si="20"/>
        <v>99.999999999999986</v>
      </c>
    </row>
    <row r="25" spans="1:31">
      <c r="A25" s="16" t="s">
        <v>118</v>
      </c>
      <c r="B25" s="92">
        <v>1587342</v>
      </c>
      <c r="C25" s="98">
        <v>136351</v>
      </c>
      <c r="D25" s="98">
        <v>22312</v>
      </c>
      <c r="E25" s="98">
        <v>4795</v>
      </c>
      <c r="F25" s="98">
        <v>1634584</v>
      </c>
      <c r="G25" s="98">
        <v>47431</v>
      </c>
      <c r="H25" s="99">
        <v>5114</v>
      </c>
      <c r="I25" s="101">
        <v>149</v>
      </c>
      <c r="J25" s="15">
        <f t="shared" si="12"/>
        <v>57340</v>
      </c>
      <c r="K25" s="15">
        <f t="shared" si="13"/>
        <v>3438078</v>
      </c>
      <c r="L25" s="115">
        <f t="shared" si="0"/>
        <v>8.9723035996169251</v>
      </c>
      <c r="M25" s="109">
        <f t="shared" si="1"/>
        <v>4.7004635619358668</v>
      </c>
      <c r="N25" s="109">
        <f t="shared" si="2"/>
        <v>2.2964584600595113</v>
      </c>
      <c r="O25" s="109">
        <f t="shared" si="3"/>
        <v>3.0322960077404177</v>
      </c>
      <c r="P25" s="109">
        <f t="shared" si="4"/>
        <v>9.6560382256675918</v>
      </c>
      <c r="Q25" s="109">
        <f t="shared" si="4"/>
        <v>3.4262536660069056</v>
      </c>
      <c r="R25" s="110">
        <f t="shared" si="4"/>
        <v>2.9684234966333873</v>
      </c>
      <c r="S25" s="114">
        <f t="shared" si="5"/>
        <v>2.3843815010401661</v>
      </c>
      <c r="T25" s="112">
        <f t="shared" si="4"/>
        <v>3.3439257361564452</v>
      </c>
      <c r="U25" s="112">
        <f t="shared" si="21"/>
        <v>8.5496550486420322</v>
      </c>
      <c r="V25" s="115">
        <f t="shared" si="7"/>
        <v>46.169458633573754</v>
      </c>
      <c r="W25" s="109">
        <f t="shared" si="8"/>
        <v>3.965907696102299</v>
      </c>
      <c r="X25" s="109">
        <f t="shared" si="9"/>
        <v>0.64896724274434736</v>
      </c>
      <c r="Y25" s="109">
        <f t="shared" si="10"/>
        <v>0.13946745827174367</v>
      </c>
      <c r="Z25" s="109">
        <f t="shared" si="15"/>
        <v>47.543540315257538</v>
      </c>
      <c r="AA25" s="109">
        <f t="shared" si="16"/>
        <v>1.3795789391631021</v>
      </c>
      <c r="AB25" s="110">
        <f t="shared" si="17"/>
        <v>0.14874589814425385</v>
      </c>
      <c r="AC25" s="114">
        <f t="shared" si="18"/>
        <v>4.3338167429592929E-3</v>
      </c>
      <c r="AD25" s="112">
        <f t="shared" si="19"/>
        <v>1.6677922955790996</v>
      </c>
      <c r="AE25" s="112">
        <f t="shared" si="20"/>
        <v>99.999999999999986</v>
      </c>
    </row>
    <row r="26" spans="1:31">
      <c r="A26" s="16" t="s">
        <v>119</v>
      </c>
      <c r="B26" s="92">
        <v>512545</v>
      </c>
      <c r="C26" s="98">
        <v>26493</v>
      </c>
      <c r="D26" s="98">
        <v>688</v>
      </c>
      <c r="E26" s="98">
        <v>2309</v>
      </c>
      <c r="F26" s="98">
        <v>533540</v>
      </c>
      <c r="G26" s="98">
        <v>20613</v>
      </c>
      <c r="H26" s="99">
        <v>1558</v>
      </c>
      <c r="I26" s="101">
        <v>36</v>
      </c>
      <c r="J26" s="15">
        <f t="shared" si="12"/>
        <v>24480</v>
      </c>
      <c r="K26" s="15">
        <f t="shared" si="13"/>
        <v>1097782</v>
      </c>
      <c r="L26" s="115">
        <f t="shared" si="0"/>
        <v>2.8971131290330985</v>
      </c>
      <c r="M26" s="109">
        <f t="shared" si="1"/>
        <v>0.91330009421542124</v>
      </c>
      <c r="N26" s="109">
        <f t="shared" si="2"/>
        <v>7.0812272343176025E-2</v>
      </c>
      <c r="O26" s="109">
        <f t="shared" si="3"/>
        <v>1.4601817480443429</v>
      </c>
      <c r="P26" s="109">
        <f t="shared" si="4"/>
        <v>3.1518004794630841</v>
      </c>
      <c r="Q26" s="109">
        <f t="shared" si="4"/>
        <v>1.4890128147709378</v>
      </c>
      <c r="R26" s="110">
        <f t="shared" si="4"/>
        <v>0.90434176921290921</v>
      </c>
      <c r="S26" s="114">
        <f t="shared" si="5"/>
        <v>0.57609217474795971</v>
      </c>
      <c r="T26" s="112">
        <f t="shared" si="4"/>
        <v>1.4276125221679414</v>
      </c>
      <c r="U26" s="112">
        <f t="shared" si="21"/>
        <v>2.7299140445936212</v>
      </c>
      <c r="V26" s="115">
        <f t="shared" si="7"/>
        <v>46.689142288723993</v>
      </c>
      <c r="W26" s="109">
        <f t="shared" si="8"/>
        <v>2.4133206775115643</v>
      </c>
      <c r="X26" s="109">
        <f t="shared" si="9"/>
        <v>6.2671823731852053E-2</v>
      </c>
      <c r="Y26" s="109">
        <f t="shared" si="10"/>
        <v>0.21033319912332321</v>
      </c>
      <c r="Z26" s="109">
        <f t="shared" si="15"/>
        <v>48.601634932983053</v>
      </c>
      <c r="AA26" s="109">
        <f t="shared" si="16"/>
        <v>1.8776952072451545</v>
      </c>
      <c r="AB26" s="110">
        <f t="shared" si="17"/>
        <v>0.14192253106718819</v>
      </c>
      <c r="AC26" s="114">
        <f t="shared" si="18"/>
        <v>3.2793396138759792E-3</v>
      </c>
      <c r="AD26" s="112">
        <f t="shared" si="19"/>
        <v>2.2299509374356661</v>
      </c>
      <c r="AE26" s="112">
        <f t="shared" si="20"/>
        <v>100.00000000000001</v>
      </c>
    </row>
    <row r="27" spans="1:31">
      <c r="A27" s="11" t="s">
        <v>173</v>
      </c>
      <c r="B27" s="92">
        <v>9486</v>
      </c>
      <c r="C27" s="102">
        <v>226</v>
      </c>
      <c r="D27" s="102">
        <v>61</v>
      </c>
      <c r="E27" s="103"/>
      <c r="F27" s="102">
        <v>2236</v>
      </c>
      <c r="G27" s="103"/>
      <c r="H27" s="104"/>
      <c r="I27" s="105">
        <v>3996</v>
      </c>
      <c r="J27" s="15">
        <f t="shared" si="12"/>
        <v>0</v>
      </c>
      <c r="K27" s="15">
        <f t="shared" si="13"/>
        <v>16005</v>
      </c>
      <c r="L27" s="115">
        <f t="shared" si="0"/>
        <v>5.361873619293521E-2</v>
      </c>
      <c r="M27" s="116">
        <f t="shared" si="1"/>
        <v>7.7909569053216023E-3</v>
      </c>
      <c r="N27" s="116">
        <f t="shared" si="2"/>
        <v>6.2784136815897361E-3</v>
      </c>
      <c r="O27" s="116">
        <f t="shared" si="3"/>
        <v>0</v>
      </c>
      <c r="P27" s="116">
        <f t="shared" si="4"/>
        <v>1.3208805098173439E-2</v>
      </c>
      <c r="Q27" s="116">
        <f t="shared" si="4"/>
        <v>0</v>
      </c>
      <c r="R27" s="110">
        <f t="shared" si="4"/>
        <v>0</v>
      </c>
      <c r="S27" s="117">
        <f t="shared" si="5"/>
        <v>63.946231397023524</v>
      </c>
      <c r="T27" s="112">
        <f t="shared" si="4"/>
        <v>0</v>
      </c>
      <c r="U27" s="112">
        <f t="shared" si="21"/>
        <v>3.9800501633039075E-2</v>
      </c>
      <c r="V27" s="115">
        <f t="shared" si="7"/>
        <v>59.268978444236176</v>
      </c>
      <c r="W27" s="116">
        <f t="shared" si="8"/>
        <v>1.4120587316463606</v>
      </c>
      <c r="X27" s="116">
        <f t="shared" si="9"/>
        <v>0.38113089659481414</v>
      </c>
      <c r="Y27" s="116">
        <f t="shared" si="10"/>
        <v>0</v>
      </c>
      <c r="Z27" s="116">
        <f t="shared" si="15"/>
        <v>13.970634176819743</v>
      </c>
      <c r="AA27" s="116">
        <f t="shared" si="16"/>
        <v>0</v>
      </c>
      <c r="AB27" s="110">
        <f t="shared" si="17"/>
        <v>0</v>
      </c>
      <c r="AC27" s="117">
        <f t="shared" si="18"/>
        <v>24.967197750702905</v>
      </c>
      <c r="AD27" s="112">
        <f t="shared" si="19"/>
        <v>0</v>
      </c>
      <c r="AE27" s="112">
        <f t="shared" si="20"/>
        <v>100</v>
      </c>
    </row>
    <row r="28" spans="1:31" s="19" customFormat="1" ht="21" customHeight="1">
      <c r="A28" s="18" t="s">
        <v>139</v>
      </c>
      <c r="B28" s="93">
        <f>SUM(B7:B27)</f>
        <v>17691577</v>
      </c>
      <c r="C28" s="106">
        <f t="shared" ref="C28:K28" si="22">SUM(C7:C27)</f>
        <v>2900799</v>
      </c>
      <c r="D28" s="106">
        <f t="shared" si="22"/>
        <v>971583</v>
      </c>
      <c r="E28" s="106">
        <f>SUM(E7:E27)</f>
        <v>158131</v>
      </c>
      <c r="F28" s="106">
        <f t="shared" ref="F28:G28" si="23">SUM(F7:F27)</f>
        <v>16928102</v>
      </c>
      <c r="G28" s="106">
        <f t="shared" si="23"/>
        <v>1384340</v>
      </c>
      <c r="H28" s="106">
        <f t="shared" si="22"/>
        <v>172280</v>
      </c>
      <c r="I28" s="107">
        <f t="shared" ref="I28" si="24">SUM(I7:I27)</f>
        <v>6249</v>
      </c>
      <c r="J28" s="14">
        <f t="shared" ref="J28" si="25">SUM(J7:J27)</f>
        <v>1714751</v>
      </c>
      <c r="K28" s="14">
        <f t="shared" si="22"/>
        <v>40213061</v>
      </c>
      <c r="L28" s="118">
        <f>SUM(L7:L27)</f>
        <v>99.999999999999986</v>
      </c>
      <c r="M28" s="119">
        <f t="shared" ref="M28:U28" si="26">SUM(M7:M27)</f>
        <v>99.999999999999986</v>
      </c>
      <c r="N28" s="119">
        <f t="shared" si="26"/>
        <v>100.00000000000001</v>
      </c>
      <c r="O28" s="119">
        <f t="shared" si="26"/>
        <v>100.00000000000003</v>
      </c>
      <c r="P28" s="119">
        <f t="shared" si="26"/>
        <v>100</v>
      </c>
      <c r="Q28" s="119">
        <f t="shared" si="26"/>
        <v>100</v>
      </c>
      <c r="R28" s="119">
        <f t="shared" si="26"/>
        <v>100.00000000000001</v>
      </c>
      <c r="S28" s="120">
        <f t="shared" si="26"/>
        <v>100</v>
      </c>
      <c r="T28" s="121">
        <f t="shared" si="26"/>
        <v>100.00000000000003</v>
      </c>
      <c r="U28" s="121">
        <f t="shared" si="26"/>
        <v>100.00000000000001</v>
      </c>
      <c r="V28" s="118">
        <f t="shared" si="7"/>
        <v>43.994604141176922</v>
      </c>
      <c r="W28" s="119">
        <f t="shared" si="8"/>
        <v>7.213574216595946</v>
      </c>
      <c r="X28" s="119">
        <f t="shared" si="9"/>
        <v>2.4160881460876604</v>
      </c>
      <c r="Y28" s="119">
        <f t="shared" si="10"/>
        <v>0.39323293494121225</v>
      </c>
      <c r="Z28" s="119">
        <f t="shared" si="10"/>
        <v>42.096029446751146</v>
      </c>
      <c r="AA28" s="119">
        <f t="shared" si="10"/>
        <v>3.4425133664905538</v>
      </c>
      <c r="AB28" s="119">
        <f t="shared" si="10"/>
        <v>0.4284180207022788</v>
      </c>
      <c r="AC28" s="120">
        <f t="shared" si="10"/>
        <v>1.553972725428686E-2</v>
      </c>
      <c r="AD28" s="121">
        <f t="shared" si="10"/>
        <v>4.2641643221340448</v>
      </c>
      <c r="AE28" s="121">
        <f t="shared" si="20"/>
        <v>100.00000000000001</v>
      </c>
    </row>
    <row r="29" spans="1:31" ht="5.25" customHeight="1">
      <c r="B29" s="2"/>
      <c r="C29" s="2"/>
      <c r="D29" s="2"/>
      <c r="E29" s="2"/>
      <c r="F29" s="2"/>
      <c r="G29" s="2"/>
      <c r="H29" s="2"/>
      <c r="I29" s="2"/>
      <c r="J29" s="2"/>
      <c r="K29" s="2"/>
      <c r="U29" s="3"/>
      <c r="AE29" s="3"/>
    </row>
    <row r="30" spans="1:31" ht="15" customHeight="1">
      <c r="A30" s="5" t="s">
        <v>142</v>
      </c>
      <c r="B30" s="6"/>
      <c r="C30" s="8"/>
      <c r="D30" s="8"/>
      <c r="E30" s="8"/>
      <c r="F30" s="8"/>
      <c r="G30" s="8"/>
      <c r="H30" s="8"/>
      <c r="I30" s="8"/>
      <c r="J30" s="20"/>
      <c r="K30" s="20"/>
      <c r="L30" s="23"/>
      <c r="M30" s="8"/>
      <c r="N30" s="7"/>
      <c r="O30" s="7"/>
      <c r="P30" s="8"/>
      <c r="Q30" s="8"/>
      <c r="R30" s="8"/>
      <c r="S30" s="7"/>
      <c r="T30" s="7"/>
      <c r="U30" s="70"/>
      <c r="V30" s="7"/>
      <c r="W30" s="7"/>
      <c r="X30" s="8"/>
      <c r="Y30" s="7"/>
      <c r="Z30" s="7"/>
      <c r="AA30" s="7"/>
      <c r="AB30" s="7"/>
      <c r="AC30" s="9"/>
      <c r="AD30" s="10"/>
      <c r="AE30" s="69"/>
    </row>
    <row r="31" spans="1:31">
      <c r="A31" s="16" t="s">
        <v>144</v>
      </c>
      <c r="B31" s="12">
        <f>B7+B8+B9+B13</f>
        <v>5320212</v>
      </c>
      <c r="C31" s="12">
        <f>C7+C8+C9+C13</f>
        <v>698901</v>
      </c>
      <c r="D31" s="12">
        <f>D7+D8+D9+D13</f>
        <v>117142</v>
      </c>
      <c r="E31" s="12">
        <f>E7+E8+E9+E13</f>
        <v>47286</v>
      </c>
      <c r="F31" s="12">
        <f t="shared" ref="F31:G31" si="27">F7+F8+F9+F13</f>
        <v>3575386</v>
      </c>
      <c r="G31" s="12">
        <f t="shared" si="27"/>
        <v>505025</v>
      </c>
      <c r="H31" s="12">
        <f>H7+H8+H9+H13</f>
        <v>39153</v>
      </c>
      <c r="I31" s="12">
        <f>I7+I8+I9+I13</f>
        <v>624</v>
      </c>
      <c r="J31" s="24">
        <f>J7+J8+J9+J13</f>
        <v>591464</v>
      </c>
      <c r="K31" s="24">
        <f>K7+K8+K9+K13</f>
        <v>10303729</v>
      </c>
      <c r="L31" s="26">
        <f t="shared" ref="L31:T37" si="28">B31/B$28*100</f>
        <v>30.072005452086042</v>
      </c>
      <c r="M31" s="26">
        <f t="shared" si="28"/>
        <v>24.093396336664487</v>
      </c>
      <c r="N31" s="26">
        <f t="shared" si="28"/>
        <v>12.056818614570243</v>
      </c>
      <c r="O31" s="26">
        <f t="shared" si="28"/>
        <v>29.903055061942315</v>
      </c>
      <c r="P31" s="26">
        <f t="shared" si="28"/>
        <v>21.12100931338906</v>
      </c>
      <c r="Q31" s="26">
        <f t="shared" si="28"/>
        <v>36.481283499718273</v>
      </c>
      <c r="R31" s="26">
        <f t="shared" si="28"/>
        <v>22.726375667517996</v>
      </c>
      <c r="S31" s="26">
        <f t="shared" ref="S31:S35" si="29">I31/I$28*100</f>
        <v>9.9855976956313022</v>
      </c>
      <c r="T31" s="26">
        <f t="shared" si="28"/>
        <v>34.492704771713214</v>
      </c>
      <c r="U31" s="30">
        <f t="shared" ref="U31" si="30">K31/K$28*100</f>
        <v>25.622841792620559</v>
      </c>
      <c r="V31" s="26">
        <f t="shared" ref="V31:AD37" si="31">B31/$K31*100</f>
        <v>51.633850230338943</v>
      </c>
      <c r="W31" s="26">
        <f t="shared" si="31"/>
        <v>6.7829908958203387</v>
      </c>
      <c r="X31" s="26">
        <f t="shared" si="31"/>
        <v>1.1368893727698</v>
      </c>
      <c r="Y31" s="26">
        <f t="shared" si="31"/>
        <v>0.45892123133285045</v>
      </c>
      <c r="Z31" s="26">
        <f t="shared" si="31"/>
        <v>34.699922717299728</v>
      </c>
      <c r="AA31" s="26">
        <f t="shared" si="31"/>
        <v>4.9013808495933846</v>
      </c>
      <c r="AB31" s="26">
        <f t="shared" si="31"/>
        <v>0.3799886429466458</v>
      </c>
      <c r="AC31" s="26">
        <f t="shared" si="31"/>
        <v>6.0560598983144835E-3</v>
      </c>
      <c r="AD31" s="26">
        <f t="shared" si="31"/>
        <v>5.7402907238728806</v>
      </c>
      <c r="AE31" s="29">
        <f t="shared" ref="AE31:AE37" si="32">SUM(V31:AC31)</f>
        <v>100</v>
      </c>
    </row>
    <row r="32" spans="1:31">
      <c r="A32" s="16" t="s">
        <v>145</v>
      </c>
      <c r="B32" s="12">
        <f>B10+B11+B12+B14</f>
        <v>3331521</v>
      </c>
      <c r="C32" s="12">
        <f>C10+C11+C12+C14</f>
        <v>665105</v>
      </c>
      <c r="D32" s="12">
        <f>D10+D11+D12+D14</f>
        <v>319466</v>
      </c>
      <c r="E32" s="12">
        <f>E10+E11+E12+E14</f>
        <v>54510</v>
      </c>
      <c r="F32" s="12">
        <f t="shared" ref="F32:G32" si="33">F10+F11+F12+F14</f>
        <v>3462013</v>
      </c>
      <c r="G32" s="12">
        <f t="shared" si="33"/>
        <v>368389</v>
      </c>
      <c r="H32" s="12">
        <f>H10+H11+H12+H14</f>
        <v>70589</v>
      </c>
      <c r="I32" s="12">
        <f>I10+I11+I12+I14</f>
        <v>356</v>
      </c>
      <c r="J32" s="24">
        <f>J10+J11+J12+J14</f>
        <v>493488</v>
      </c>
      <c r="K32" s="24">
        <f>K10+K11+K12+K14</f>
        <v>8271949</v>
      </c>
      <c r="L32" s="26">
        <f t="shared" si="28"/>
        <v>18.831113811956957</v>
      </c>
      <c r="M32" s="26">
        <f t="shared" si="28"/>
        <v>22.928338019973118</v>
      </c>
      <c r="N32" s="26">
        <f t="shared" si="28"/>
        <v>32.880978773815514</v>
      </c>
      <c r="O32" s="26">
        <f t="shared" si="28"/>
        <v>34.471419266304522</v>
      </c>
      <c r="P32" s="26">
        <f t="shared" si="28"/>
        <v>20.451276817684583</v>
      </c>
      <c r="Q32" s="26">
        <f t="shared" si="28"/>
        <v>26.611164887238687</v>
      </c>
      <c r="R32" s="26">
        <f t="shared" si="28"/>
        <v>40.973415370327373</v>
      </c>
      <c r="S32" s="26">
        <f t="shared" si="29"/>
        <v>5.6969115058409345</v>
      </c>
      <c r="T32" s="26">
        <f t="shared" si="28"/>
        <v>28.778988902761977</v>
      </c>
      <c r="U32" s="30">
        <f t="shared" ref="U32:U36" si="34">K32/K$28*100</f>
        <v>20.570304260100965</v>
      </c>
      <c r="V32" s="26">
        <f t="shared" si="31"/>
        <v>40.274921907763215</v>
      </c>
      <c r="W32" s="26">
        <f t="shared" si="31"/>
        <v>8.0404871935259763</v>
      </c>
      <c r="X32" s="26">
        <f t="shared" si="31"/>
        <v>3.8620402519406247</v>
      </c>
      <c r="Y32" s="26">
        <f t="shared" si="31"/>
        <v>0.65897408216612552</v>
      </c>
      <c r="Z32" s="26">
        <f t="shared" si="31"/>
        <v>41.852446140564936</v>
      </c>
      <c r="AA32" s="26">
        <f t="shared" si="31"/>
        <v>4.4534728151733045</v>
      </c>
      <c r="AB32" s="26">
        <f t="shared" si="31"/>
        <v>0.85335390728351923</v>
      </c>
      <c r="AC32" s="26">
        <f t="shared" si="31"/>
        <v>4.3037015822994075E-3</v>
      </c>
      <c r="AD32" s="26">
        <f t="shared" si="31"/>
        <v>5.9658008046229494</v>
      </c>
      <c r="AE32" s="29">
        <f t="shared" si="32"/>
        <v>100</v>
      </c>
    </row>
    <row r="33" spans="1:31">
      <c r="A33" s="16" t="s">
        <v>146</v>
      </c>
      <c r="B33" s="12">
        <f>B15+B16+B17+B18</f>
        <v>3463199</v>
      </c>
      <c r="C33" s="12">
        <f>C15+C16+C17+C18</f>
        <v>668513</v>
      </c>
      <c r="D33" s="12">
        <f>D15+D16+D17+D18</f>
        <v>300993</v>
      </c>
      <c r="E33" s="12">
        <f>E15+E16+E17+E18</f>
        <v>37438</v>
      </c>
      <c r="F33" s="12">
        <f t="shared" ref="F33:G33" si="35">F15+F16+F17+F18</f>
        <v>3351762</v>
      </c>
      <c r="G33" s="12">
        <f t="shared" si="35"/>
        <v>320584</v>
      </c>
      <c r="H33" s="12">
        <f>H15+H16+H17+H18</f>
        <v>38599</v>
      </c>
      <c r="I33" s="12">
        <f>I15+I16+I17+I18</f>
        <v>691</v>
      </c>
      <c r="J33" s="24">
        <f>J15+J16+J17+J18</f>
        <v>396621</v>
      </c>
      <c r="K33" s="24">
        <f>K15+K16+K17+K18</f>
        <v>8181779</v>
      </c>
      <c r="L33" s="26">
        <f t="shared" si="28"/>
        <v>19.575411507973538</v>
      </c>
      <c r="M33" s="26">
        <f t="shared" si="28"/>
        <v>23.045822892244516</v>
      </c>
      <c r="N33" s="26">
        <f t="shared" si="28"/>
        <v>30.979648676438348</v>
      </c>
      <c r="O33" s="26">
        <f t="shared" si="28"/>
        <v>23.675307182019971</v>
      </c>
      <c r="P33" s="26">
        <f t="shared" si="28"/>
        <v>19.799987027488374</v>
      </c>
      <c r="Q33" s="26">
        <f t="shared" si="28"/>
        <v>23.157894736842106</v>
      </c>
      <c r="R33" s="26">
        <f t="shared" si="28"/>
        <v>22.404806129556537</v>
      </c>
      <c r="S33" s="26">
        <f t="shared" si="29"/>
        <v>11.057769243078893</v>
      </c>
      <c r="T33" s="26">
        <f t="shared" si="28"/>
        <v>23.129947146845229</v>
      </c>
      <c r="U33" s="30">
        <f t="shared" si="34"/>
        <v>20.346073630157129</v>
      </c>
      <c r="V33" s="26">
        <f t="shared" si="31"/>
        <v>42.328190482778865</v>
      </c>
      <c r="W33" s="26">
        <f t="shared" si="31"/>
        <v>8.1707535732754444</v>
      </c>
      <c r="X33" s="26">
        <f t="shared" si="31"/>
        <v>3.6788209507981091</v>
      </c>
      <c r="Y33" s="26">
        <f t="shared" si="31"/>
        <v>0.45757774684454322</v>
      </c>
      <c r="Z33" s="26">
        <f t="shared" si="31"/>
        <v>40.966176182465944</v>
      </c>
      <c r="AA33" s="26">
        <f t="shared" si="31"/>
        <v>3.9182676530373159</v>
      </c>
      <c r="AB33" s="26">
        <f t="shared" si="31"/>
        <v>0.47176781479920199</v>
      </c>
      <c r="AC33" s="26">
        <f t="shared" si="31"/>
        <v>8.4455960005764032E-3</v>
      </c>
      <c r="AD33" s="26">
        <f t="shared" si="31"/>
        <v>4.8476132146810613</v>
      </c>
      <c r="AE33" s="29">
        <f t="shared" si="32"/>
        <v>100</v>
      </c>
    </row>
    <row r="34" spans="1:31">
      <c r="A34" s="16" t="s">
        <v>147</v>
      </c>
      <c r="B34" s="12">
        <f>B19+B20+B21+B22+B23+B24</f>
        <v>3467272</v>
      </c>
      <c r="C34" s="12">
        <f>C19+C20+C21+C22+C23+C24</f>
        <v>705210</v>
      </c>
      <c r="D34" s="12">
        <f>D19+D20+D21+D22+D23+D24</f>
        <v>210921</v>
      </c>
      <c r="E34" s="12">
        <f>E19+E20+E21+E22+E23+E24</f>
        <v>11793</v>
      </c>
      <c r="F34" s="12">
        <f t="shared" ref="F34:G34" si="36">F19+F20+F21+F22+F23+F24</f>
        <v>4368581</v>
      </c>
      <c r="G34" s="12">
        <f t="shared" si="36"/>
        <v>122298</v>
      </c>
      <c r="H34" s="12">
        <f>H19+H20+H21+H22+H23+H24</f>
        <v>17267</v>
      </c>
      <c r="I34" s="12">
        <f>I19+I20+I21+I22+I23+I24</f>
        <v>397</v>
      </c>
      <c r="J34" s="24">
        <f>J19+J20+J21+J22+J23+J24</f>
        <v>151358</v>
      </c>
      <c r="K34" s="24">
        <f>K19+K20+K21+K22+K23+K24</f>
        <v>8903739</v>
      </c>
      <c r="L34" s="26">
        <f t="shared" si="28"/>
        <v>19.598433763140505</v>
      </c>
      <c r="M34" s="26">
        <f t="shared" si="28"/>
        <v>24.310888138061273</v>
      </c>
      <c r="N34" s="26">
        <f t="shared" si="28"/>
        <v>21.709004789091615</v>
      </c>
      <c r="O34" s="26">
        <f t="shared" si="28"/>
        <v>7.4577407339484356</v>
      </c>
      <c r="P34" s="26">
        <f t="shared" si="28"/>
        <v>25.806679331209132</v>
      </c>
      <c r="Q34" s="26">
        <f t="shared" si="28"/>
        <v>8.8343903954230889</v>
      </c>
      <c r="R34" s="26">
        <f t="shared" si="28"/>
        <v>10.022637566751799</v>
      </c>
      <c r="S34" s="26">
        <f t="shared" si="29"/>
        <v>6.353016482637222</v>
      </c>
      <c r="T34" s="26">
        <f t="shared" si="28"/>
        <v>8.8268209203552015</v>
      </c>
      <c r="U34" s="30">
        <f t="shared" si="34"/>
        <v>22.141410722252651</v>
      </c>
      <c r="V34" s="26">
        <f t="shared" si="31"/>
        <v>38.941752448044582</v>
      </c>
      <c r="W34" s="26">
        <f t="shared" si="31"/>
        <v>7.9203804154636614</v>
      </c>
      <c r="X34" s="26">
        <f t="shared" si="31"/>
        <v>2.3689036706938511</v>
      </c>
      <c r="Y34" s="26">
        <f t="shared" si="31"/>
        <v>0.13244997410638384</v>
      </c>
      <c r="Z34" s="26">
        <f t="shared" si="31"/>
        <v>49.064567144207622</v>
      </c>
      <c r="AA34" s="26">
        <f t="shared" si="31"/>
        <v>1.373557782859538</v>
      </c>
      <c r="AB34" s="26">
        <f t="shared" si="31"/>
        <v>0.19392976366445602</v>
      </c>
      <c r="AC34" s="26">
        <f t="shared" si="31"/>
        <v>4.4588009599113359E-3</v>
      </c>
      <c r="AD34" s="26">
        <f t="shared" si="31"/>
        <v>1.699937520630378</v>
      </c>
      <c r="AE34" s="29">
        <f t="shared" si="32"/>
        <v>100</v>
      </c>
    </row>
    <row r="35" spans="1:31">
      <c r="A35" s="16" t="s">
        <v>148</v>
      </c>
      <c r="B35" s="12">
        <f>B25+B26</f>
        <v>2099887</v>
      </c>
      <c r="C35" s="12">
        <f>C25+C26</f>
        <v>162844</v>
      </c>
      <c r="D35" s="12">
        <f>D25+D26</f>
        <v>23000</v>
      </c>
      <c r="E35" s="12">
        <f>E25+E26</f>
        <v>7104</v>
      </c>
      <c r="F35" s="12">
        <f t="shared" ref="F35:G35" si="37">F25+F26</f>
        <v>2168124</v>
      </c>
      <c r="G35" s="12">
        <f t="shared" si="37"/>
        <v>68044</v>
      </c>
      <c r="H35" s="12">
        <f>H25+H26</f>
        <v>6672</v>
      </c>
      <c r="I35" s="12">
        <f>I25+I26</f>
        <v>185</v>
      </c>
      <c r="J35" s="24">
        <f>J25+J26</f>
        <v>81820</v>
      </c>
      <c r="K35" s="24">
        <f>K25+K26</f>
        <v>4535860</v>
      </c>
      <c r="L35" s="26">
        <f t="shared" si="28"/>
        <v>11.869416728650025</v>
      </c>
      <c r="M35" s="26">
        <f t="shared" si="28"/>
        <v>5.6137636561512885</v>
      </c>
      <c r="N35" s="26">
        <f t="shared" si="28"/>
        <v>2.3672707324026874</v>
      </c>
      <c r="O35" s="26">
        <f t="shared" si="28"/>
        <v>4.4924777557847611</v>
      </c>
      <c r="P35" s="26">
        <f t="shared" si="28"/>
        <v>12.807838705130676</v>
      </c>
      <c r="Q35" s="26">
        <f t="shared" si="28"/>
        <v>4.9152664807778432</v>
      </c>
      <c r="R35" s="26">
        <f t="shared" si="28"/>
        <v>3.8727652658462968</v>
      </c>
      <c r="S35" s="26">
        <f t="shared" si="29"/>
        <v>2.9604736757881263</v>
      </c>
      <c r="T35" s="26">
        <f t="shared" si="28"/>
        <v>4.7715382583243864</v>
      </c>
      <c r="U35" s="30">
        <f t="shared" si="34"/>
        <v>11.279569093235652</v>
      </c>
      <c r="V35" s="26">
        <f t="shared" si="31"/>
        <v>46.295233979884742</v>
      </c>
      <c r="W35" s="26">
        <f t="shared" si="31"/>
        <v>3.5901460803463952</v>
      </c>
      <c r="X35" s="26">
        <f t="shared" si="31"/>
        <v>0.50707032403998353</v>
      </c>
      <c r="Y35" s="26">
        <f t="shared" si="31"/>
        <v>0.15661859052087146</v>
      </c>
      <c r="Z35" s="26">
        <f t="shared" si="31"/>
        <v>47.799623445168059</v>
      </c>
      <c r="AA35" s="26">
        <f t="shared" si="31"/>
        <v>1.5001344838685498</v>
      </c>
      <c r="AB35" s="26">
        <f t="shared" si="31"/>
        <v>0.1470944870432509</v>
      </c>
      <c r="AC35" s="26">
        <f t="shared" si="31"/>
        <v>4.0786091281476942E-3</v>
      </c>
      <c r="AD35" s="26">
        <f t="shared" si="31"/>
        <v>1.8038475614326719</v>
      </c>
      <c r="AE35" s="29">
        <f t="shared" si="32"/>
        <v>100</v>
      </c>
    </row>
    <row r="36" spans="1:31">
      <c r="A36" s="11" t="s">
        <v>132</v>
      </c>
      <c r="B36" s="12">
        <f>B27</f>
        <v>9486</v>
      </c>
      <c r="C36" s="12">
        <f t="shared" ref="C36:J36" si="38">C27</f>
        <v>226</v>
      </c>
      <c r="D36" s="12">
        <f t="shared" si="38"/>
        <v>61</v>
      </c>
      <c r="E36" s="13">
        <f t="shared" si="38"/>
        <v>0</v>
      </c>
      <c r="F36" s="12">
        <f t="shared" si="38"/>
        <v>2236</v>
      </c>
      <c r="G36" s="13">
        <f t="shared" si="38"/>
        <v>0</v>
      </c>
      <c r="H36" s="13">
        <f t="shared" si="38"/>
        <v>0</v>
      </c>
      <c r="I36" s="12">
        <f t="shared" si="38"/>
        <v>3996</v>
      </c>
      <c r="J36" s="13">
        <f t="shared" si="38"/>
        <v>0</v>
      </c>
      <c r="K36" s="25">
        <f>K27</f>
        <v>16005</v>
      </c>
      <c r="L36" s="27">
        <f t="shared" si="28"/>
        <v>5.361873619293521E-2</v>
      </c>
      <c r="M36" s="27">
        <f t="shared" si="28"/>
        <v>7.7909569053216023E-3</v>
      </c>
      <c r="N36" s="27">
        <f t="shared" si="28"/>
        <v>6.2784136815897361E-3</v>
      </c>
      <c r="O36" s="27">
        <f t="shared" si="28"/>
        <v>0</v>
      </c>
      <c r="P36" s="27">
        <f t="shared" si="28"/>
        <v>1.3208805098173439E-2</v>
      </c>
      <c r="Q36" s="27">
        <f t="shared" si="28"/>
        <v>0</v>
      </c>
      <c r="R36" s="27">
        <f t="shared" si="28"/>
        <v>0</v>
      </c>
      <c r="S36" s="27">
        <f>I36/I$28*100</f>
        <v>63.946231397023524</v>
      </c>
      <c r="T36" s="27">
        <f t="shared" si="28"/>
        <v>0</v>
      </c>
      <c r="U36" s="31">
        <f t="shared" si="34"/>
        <v>3.9800501633039075E-2</v>
      </c>
      <c r="V36" s="27">
        <f t="shared" si="31"/>
        <v>59.268978444236176</v>
      </c>
      <c r="W36" s="27">
        <f t="shared" si="31"/>
        <v>1.4120587316463606</v>
      </c>
      <c r="X36" s="27">
        <f t="shared" si="31"/>
        <v>0.38113089659481414</v>
      </c>
      <c r="Y36" s="27">
        <f t="shared" si="31"/>
        <v>0</v>
      </c>
      <c r="Z36" s="27">
        <f t="shared" si="31"/>
        <v>13.970634176819743</v>
      </c>
      <c r="AA36" s="27">
        <f t="shared" si="31"/>
        <v>0</v>
      </c>
      <c r="AB36" s="27">
        <f t="shared" si="31"/>
        <v>0</v>
      </c>
      <c r="AC36" s="27">
        <f t="shared" si="31"/>
        <v>24.967197750702905</v>
      </c>
      <c r="AD36" s="27">
        <f t="shared" si="31"/>
        <v>0</v>
      </c>
      <c r="AE36" s="29">
        <f t="shared" si="32"/>
        <v>100</v>
      </c>
    </row>
    <row r="37" spans="1:31" ht="21" customHeight="1">
      <c r="A37" s="18" t="s">
        <v>139</v>
      </c>
      <c r="B37" s="14">
        <f>SUM(B31:B36)</f>
        <v>17691577</v>
      </c>
      <c r="C37" s="14">
        <f t="shared" ref="C37:R37" si="39">SUM(C31:C36)</f>
        <v>2900799</v>
      </c>
      <c r="D37" s="14">
        <f t="shared" si="39"/>
        <v>971583</v>
      </c>
      <c r="E37" s="14">
        <f>SUM(E31:E36)</f>
        <v>158131</v>
      </c>
      <c r="F37" s="14">
        <f t="shared" ref="F37:G37" si="40">SUM(F31:F36)</f>
        <v>16928102</v>
      </c>
      <c r="G37" s="14">
        <f t="shared" si="40"/>
        <v>1384340</v>
      </c>
      <c r="H37" s="14">
        <f t="shared" si="39"/>
        <v>172280</v>
      </c>
      <c r="I37" s="14">
        <f t="shared" si="39"/>
        <v>6249</v>
      </c>
      <c r="J37" s="14">
        <f t="shared" ref="J37" si="41">SUM(J31:J36)</f>
        <v>1714751</v>
      </c>
      <c r="K37" s="14">
        <f t="shared" si="39"/>
        <v>40213061</v>
      </c>
      <c r="L37" s="28">
        <f t="shared" si="28"/>
        <v>100</v>
      </c>
      <c r="M37" s="28">
        <f t="shared" si="39"/>
        <v>100.00000000000001</v>
      </c>
      <c r="N37" s="28">
        <f t="shared" si="39"/>
        <v>99.999999999999986</v>
      </c>
      <c r="O37" s="28">
        <f t="shared" si="39"/>
        <v>100</v>
      </c>
      <c r="P37" s="28">
        <f t="shared" si="39"/>
        <v>100</v>
      </c>
      <c r="Q37" s="28">
        <f t="shared" si="39"/>
        <v>100</v>
      </c>
      <c r="R37" s="28">
        <f t="shared" si="39"/>
        <v>100</v>
      </c>
      <c r="S37" s="28">
        <f>SUM(S31:S36)</f>
        <v>100</v>
      </c>
      <c r="T37" s="28">
        <f>SUM(T31:T36)</f>
        <v>100</v>
      </c>
      <c r="U37" s="28">
        <f>SUM(U31:U36)</f>
        <v>99.999999999999986</v>
      </c>
      <c r="V37" s="28">
        <f t="shared" si="31"/>
        <v>43.994604141176922</v>
      </c>
      <c r="W37" s="28">
        <f t="shared" si="31"/>
        <v>7.213574216595946</v>
      </c>
      <c r="X37" s="28">
        <f t="shared" si="31"/>
        <v>2.4160881460876604</v>
      </c>
      <c r="Y37" s="28">
        <f t="shared" si="31"/>
        <v>0.39323293494121225</v>
      </c>
      <c r="Z37" s="28">
        <f t="shared" si="31"/>
        <v>42.096029446751146</v>
      </c>
      <c r="AA37" s="28">
        <f t="shared" si="31"/>
        <v>3.4425133664905538</v>
      </c>
      <c r="AB37" s="28">
        <f t="shared" si="31"/>
        <v>0.4284180207022788</v>
      </c>
      <c r="AC37" s="28">
        <f t="shared" si="31"/>
        <v>1.553972725428686E-2</v>
      </c>
      <c r="AD37" s="28">
        <f t="shared" si="31"/>
        <v>4.2641643221340448</v>
      </c>
      <c r="AE37" s="28">
        <f t="shared" si="32"/>
        <v>100.00000000000001</v>
      </c>
    </row>
    <row r="38" spans="1:31">
      <c r="I38" s="122" t="s">
        <v>143</v>
      </c>
      <c r="J38" s="122"/>
      <c r="K38" s="122"/>
      <c r="S38" s="122" t="s">
        <v>143</v>
      </c>
      <c r="T38" s="122"/>
      <c r="U38" s="122"/>
      <c r="AC38" s="122" t="s">
        <v>143</v>
      </c>
      <c r="AD38" s="122"/>
      <c r="AE38" s="122"/>
    </row>
  </sheetData>
  <mergeCells count="12">
    <mergeCell ref="I38:K38"/>
    <mergeCell ref="B4:K4"/>
    <mergeCell ref="L2:U2"/>
    <mergeCell ref="L3:U3"/>
    <mergeCell ref="V2:AE2"/>
    <mergeCell ref="V3:AE3"/>
    <mergeCell ref="L4:U4"/>
    <mergeCell ref="V4:AE4"/>
    <mergeCell ref="B2:K2"/>
    <mergeCell ref="B3:K3"/>
    <mergeCell ref="S38:U38"/>
    <mergeCell ref="AC38:AE38"/>
  </mergeCells>
  <printOptions horizontalCentered="1"/>
  <pageMargins left="0.51181102362204722" right="0.51181102362204722" top="0.47244094488188981" bottom="0.6692913385826772" header="0.31496062992125984" footer="0.31496062992125984"/>
  <pageSetup paperSize="9" scale="85" fitToWidth="0" fitToHeight="0" orientation="landscape" r:id="rId1"/>
  <headerFooter alignWithMargins="0">
    <oddFooter>&amp;L&amp;"Trebuchet MS,Grassetto"&amp;10Statistiche Italia - CIRCOLAZIONE
Automobile in cifre&amp;C&amp;"Trebuchet MS,Normale"&amp;9&amp;P/&amp;N&amp;R&amp;"Trebuchet MS,Grassetto"&amp;10ANFIA - Studi e statistiche</oddFooter>
  </headerFooter>
  <colBreaks count="2" manualBreakCount="2">
    <brk id="11" max="1048575" man="1"/>
    <brk id="21" max="1048575" man="1"/>
  </colBreaks>
  <ignoredErrors>
    <ignoredError sqref="I28 L3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44"/>
  <sheetViews>
    <sheetView showGridLines="0" zoomScaleNormal="100" workbookViewId="0">
      <pane ySplit="6" topLeftCell="A90" activePane="bottomLeft" state="frozen"/>
      <selection pane="bottomLeft"/>
    </sheetView>
  </sheetViews>
  <sheetFormatPr defaultColWidth="12.5546875" defaultRowHeight="13.35" customHeight="1"/>
  <cols>
    <col min="1" max="1" width="23.33203125" style="32" customWidth="1"/>
    <col min="2" max="2" width="11.5546875" style="32" customWidth="1"/>
    <col min="3" max="4" width="11.5546875" style="66" customWidth="1"/>
    <col min="5" max="8" width="11.5546875" style="32" customWidth="1"/>
    <col min="9" max="9" width="11.5546875" style="66" customWidth="1"/>
    <col min="10" max="10" width="12.6640625" style="32" bestFit="1" customWidth="1"/>
    <col min="11" max="16384" width="12.5546875" style="32"/>
  </cols>
  <sheetData>
    <row r="1" spans="1:10" ht="14.4">
      <c r="B1" s="33"/>
      <c r="C1" s="33"/>
      <c r="D1" s="33"/>
      <c r="E1" s="33"/>
      <c r="F1" s="33"/>
      <c r="G1" s="33"/>
      <c r="H1" s="33"/>
      <c r="I1" s="33"/>
      <c r="J1" s="33"/>
    </row>
    <row r="2" spans="1:10" ht="14.4">
      <c r="A2" s="126" t="s">
        <v>177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0" ht="15.75" customHeight="1">
      <c r="A3" s="127" t="s">
        <v>178</v>
      </c>
      <c r="B3" s="127"/>
      <c r="C3" s="127"/>
      <c r="D3" s="127"/>
      <c r="E3" s="127"/>
      <c r="F3" s="127"/>
      <c r="G3" s="127"/>
      <c r="H3" s="127"/>
      <c r="I3" s="127"/>
      <c r="J3" s="127"/>
    </row>
    <row r="4" spans="1:10" ht="15.75" customHeight="1">
      <c r="A4" s="34"/>
      <c r="B4" s="35"/>
      <c r="C4" s="36"/>
      <c r="D4" s="36"/>
      <c r="E4" s="35"/>
      <c r="F4" s="35"/>
      <c r="G4" s="35"/>
      <c r="H4" s="35"/>
      <c r="I4" s="36"/>
      <c r="J4" s="35"/>
    </row>
    <row r="5" spans="1:10" ht="15" customHeight="1">
      <c r="A5" s="128" t="s">
        <v>154</v>
      </c>
      <c r="B5" s="37" t="s">
        <v>0</v>
      </c>
      <c r="C5" s="38" t="s">
        <v>155</v>
      </c>
      <c r="D5" s="38" t="s">
        <v>156</v>
      </c>
      <c r="E5" s="39" t="s">
        <v>168</v>
      </c>
      <c r="F5" s="38" t="s">
        <v>1</v>
      </c>
      <c r="G5" s="39" t="s">
        <v>171</v>
      </c>
      <c r="H5" s="39" t="s">
        <v>174</v>
      </c>
      <c r="I5" s="39" t="s">
        <v>157</v>
      </c>
      <c r="J5" s="40" t="s">
        <v>2</v>
      </c>
    </row>
    <row r="6" spans="1:10" ht="15" customHeight="1">
      <c r="A6" s="129"/>
      <c r="B6" s="41" t="s">
        <v>158</v>
      </c>
      <c r="C6" s="42" t="s">
        <v>159</v>
      </c>
      <c r="D6" s="42" t="s">
        <v>160</v>
      </c>
      <c r="E6" s="43" t="s">
        <v>169</v>
      </c>
      <c r="F6" s="42" t="s">
        <v>161</v>
      </c>
      <c r="G6" s="43" t="s">
        <v>170</v>
      </c>
      <c r="H6" s="43" t="s">
        <v>172</v>
      </c>
      <c r="I6" s="43" t="s">
        <v>162</v>
      </c>
      <c r="J6" s="44" t="s">
        <v>163</v>
      </c>
    </row>
    <row r="7" spans="1:10" ht="21" customHeight="1">
      <c r="A7" s="5" t="s">
        <v>164</v>
      </c>
      <c r="B7" s="45"/>
      <c r="C7" s="45"/>
      <c r="D7" s="45"/>
      <c r="E7" s="45"/>
      <c r="F7" s="45"/>
      <c r="G7" s="45"/>
      <c r="H7" s="45"/>
      <c r="I7" s="46"/>
      <c r="J7" s="47"/>
    </row>
    <row r="8" spans="1:10" ht="13.2">
      <c r="A8" s="48" t="s">
        <v>3</v>
      </c>
      <c r="B8" s="71">
        <v>128758</v>
      </c>
      <c r="C8" s="71">
        <v>22151</v>
      </c>
      <c r="D8" s="71">
        <v>4298</v>
      </c>
      <c r="E8" s="71">
        <v>736</v>
      </c>
      <c r="F8" s="71">
        <v>120901</v>
      </c>
      <c r="G8" s="71">
        <v>10090</v>
      </c>
      <c r="H8" s="71">
        <v>1036</v>
      </c>
      <c r="I8" s="71">
        <v>17</v>
      </c>
      <c r="J8" s="72">
        <f>SUM(B8:I8)</f>
        <v>287987</v>
      </c>
    </row>
    <row r="9" spans="1:10" ht="13.2">
      <c r="A9" s="50" t="s">
        <v>4</v>
      </c>
      <c r="B9" s="71">
        <v>67400</v>
      </c>
      <c r="C9" s="71">
        <v>12134</v>
      </c>
      <c r="D9" s="71">
        <v>1330</v>
      </c>
      <c r="E9" s="71">
        <v>373</v>
      </c>
      <c r="F9" s="71">
        <v>64661</v>
      </c>
      <c r="G9" s="71">
        <v>4335</v>
      </c>
      <c r="H9" s="71">
        <v>381</v>
      </c>
      <c r="I9" s="73">
        <v>4</v>
      </c>
      <c r="J9" s="72">
        <f>SUM(B9:I9)</f>
        <v>150618</v>
      </c>
    </row>
    <row r="10" spans="1:10" ht="13.2">
      <c r="A10" s="50" t="s">
        <v>5</v>
      </c>
      <c r="B10" s="71">
        <v>67417</v>
      </c>
      <c r="C10" s="71">
        <v>8461</v>
      </c>
      <c r="D10" s="71">
        <v>708</v>
      </c>
      <c r="E10" s="71">
        <v>319</v>
      </c>
      <c r="F10" s="71">
        <v>46197</v>
      </c>
      <c r="G10" s="71">
        <v>4949</v>
      </c>
      <c r="H10" s="71">
        <v>394</v>
      </c>
      <c r="I10" s="73">
        <v>7</v>
      </c>
      <c r="J10" s="72">
        <f>SUM(B10:I10)</f>
        <v>128452</v>
      </c>
    </row>
    <row r="11" spans="1:10" ht="13.2">
      <c r="A11" s="50" t="s">
        <v>6</v>
      </c>
      <c r="B11" s="71">
        <v>177737</v>
      </c>
      <c r="C11" s="71">
        <v>31546</v>
      </c>
      <c r="D11" s="71">
        <v>1516</v>
      </c>
      <c r="E11" s="71">
        <v>1443</v>
      </c>
      <c r="F11" s="71">
        <v>194278</v>
      </c>
      <c r="G11" s="71">
        <v>14279</v>
      </c>
      <c r="H11" s="71">
        <v>1503</v>
      </c>
      <c r="I11" s="73">
        <v>26</v>
      </c>
      <c r="J11" s="72">
        <f>SUM(B11:I11)</f>
        <v>422328</v>
      </c>
    </row>
    <row r="12" spans="1:10" ht="13.2">
      <c r="A12" s="50" t="s">
        <v>7</v>
      </c>
      <c r="B12" s="71">
        <v>123900</v>
      </c>
      <c r="C12" s="71">
        <v>18130</v>
      </c>
      <c r="D12" s="71">
        <v>2400</v>
      </c>
      <c r="E12" s="71">
        <v>932</v>
      </c>
      <c r="F12" s="71">
        <v>89605</v>
      </c>
      <c r="G12" s="71">
        <v>10266</v>
      </c>
      <c r="H12" s="71">
        <v>956</v>
      </c>
      <c r="I12" s="73">
        <v>11</v>
      </c>
      <c r="J12" s="72">
        <f>SUM(B12:I12)</f>
        <v>246200</v>
      </c>
    </row>
    <row r="13" spans="1:10" ht="13.2">
      <c r="A13" s="50" t="s">
        <v>8</v>
      </c>
      <c r="B13" s="71">
        <v>704225</v>
      </c>
      <c r="C13" s="71">
        <v>192666</v>
      </c>
      <c r="D13" s="71">
        <v>21149</v>
      </c>
      <c r="E13" s="71">
        <v>5850</v>
      </c>
      <c r="F13" s="71">
        <v>445245</v>
      </c>
      <c r="G13" s="71">
        <v>65049</v>
      </c>
      <c r="H13" s="71">
        <v>3412</v>
      </c>
      <c r="I13" s="73">
        <v>67</v>
      </c>
      <c r="J13" s="72">
        <f>SUM(B13:I13)</f>
        <v>1437663</v>
      </c>
    </row>
    <row r="14" spans="1:10" ht="13.2">
      <c r="A14" s="50" t="s">
        <v>122</v>
      </c>
      <c r="B14" s="71">
        <v>57956</v>
      </c>
      <c r="C14" s="71">
        <v>4205</v>
      </c>
      <c r="D14" s="71">
        <v>535</v>
      </c>
      <c r="E14" s="71">
        <v>341</v>
      </c>
      <c r="F14" s="71">
        <v>40220</v>
      </c>
      <c r="G14" s="71">
        <v>3780</v>
      </c>
      <c r="H14" s="71">
        <v>302</v>
      </c>
      <c r="I14" s="73">
        <v>4</v>
      </c>
      <c r="J14" s="72">
        <f>SUM(B14:I14)</f>
        <v>107343</v>
      </c>
    </row>
    <row r="15" spans="1:10" ht="13.2">
      <c r="A15" s="51" t="s">
        <v>9</v>
      </c>
      <c r="B15" s="74">
        <v>57990</v>
      </c>
      <c r="C15" s="74">
        <v>9162</v>
      </c>
      <c r="D15" s="74">
        <v>634</v>
      </c>
      <c r="E15" s="74">
        <v>366</v>
      </c>
      <c r="F15" s="74">
        <v>46820</v>
      </c>
      <c r="G15" s="74">
        <v>4518</v>
      </c>
      <c r="H15" s="74">
        <v>363</v>
      </c>
      <c r="I15" s="75">
        <v>5</v>
      </c>
      <c r="J15" s="76">
        <f>SUM(B15:I15)</f>
        <v>119858</v>
      </c>
    </row>
    <row r="16" spans="1:10" s="53" customFormat="1" ht="13.2">
      <c r="A16" s="52" t="s">
        <v>10</v>
      </c>
      <c r="B16" s="77">
        <f t="shared" ref="B16:J16" si="0">SUM(B8:B15)</f>
        <v>1385383</v>
      </c>
      <c r="C16" s="77">
        <f t="shared" si="0"/>
        <v>298455</v>
      </c>
      <c r="D16" s="77">
        <f t="shared" si="0"/>
        <v>32570</v>
      </c>
      <c r="E16" s="77">
        <f t="shared" si="0"/>
        <v>10360</v>
      </c>
      <c r="F16" s="77">
        <f t="shared" si="0"/>
        <v>1047927</v>
      </c>
      <c r="G16" s="77">
        <f t="shared" ref="G16:H16" si="1">SUM(G8:G15)</f>
        <v>117266</v>
      </c>
      <c r="H16" s="77">
        <f t="shared" si="1"/>
        <v>8347</v>
      </c>
      <c r="I16" s="77">
        <f t="shared" si="0"/>
        <v>141</v>
      </c>
      <c r="J16" s="78">
        <f t="shared" si="0"/>
        <v>2900449</v>
      </c>
    </row>
    <row r="17" spans="1:10" s="53" customFormat="1" ht="13.2">
      <c r="A17" s="54" t="s">
        <v>11</v>
      </c>
      <c r="B17" s="79">
        <v>92599</v>
      </c>
      <c r="C17" s="79">
        <v>2973</v>
      </c>
      <c r="D17" s="79">
        <v>431</v>
      </c>
      <c r="E17" s="79">
        <v>3331</v>
      </c>
      <c r="F17" s="79">
        <v>135835</v>
      </c>
      <c r="G17" s="79">
        <v>51572</v>
      </c>
      <c r="H17" s="79">
        <v>1208</v>
      </c>
      <c r="I17" s="80">
        <v>2</v>
      </c>
      <c r="J17" s="81">
        <f>SUM(B17:I17)</f>
        <v>287951</v>
      </c>
    </row>
    <row r="18" spans="1:10" ht="13.2">
      <c r="A18" s="55" t="s">
        <v>12</v>
      </c>
      <c r="B18" s="82">
        <v>353459</v>
      </c>
      <c r="C18" s="82">
        <v>44442</v>
      </c>
      <c r="D18" s="82">
        <v>12618</v>
      </c>
      <c r="E18" s="82">
        <v>3513</v>
      </c>
      <c r="F18" s="82">
        <v>258674</v>
      </c>
      <c r="G18" s="82">
        <v>27453</v>
      </c>
      <c r="H18" s="82">
        <v>2892</v>
      </c>
      <c r="I18" s="83">
        <v>26</v>
      </c>
      <c r="J18" s="84">
        <f>SUM(B18:I18)</f>
        <v>703077</v>
      </c>
    </row>
    <row r="19" spans="1:10" ht="13.2">
      <c r="A19" s="50" t="s">
        <v>13</v>
      </c>
      <c r="B19" s="71">
        <v>367152</v>
      </c>
      <c r="C19" s="71">
        <v>68532</v>
      </c>
      <c r="D19" s="71">
        <v>16369</v>
      </c>
      <c r="E19" s="71">
        <v>4662</v>
      </c>
      <c r="F19" s="71">
        <v>336808</v>
      </c>
      <c r="G19" s="71">
        <v>27248</v>
      </c>
      <c r="H19" s="71">
        <v>4092</v>
      </c>
      <c r="I19" s="73">
        <v>43</v>
      </c>
      <c r="J19" s="72">
        <f>SUM(B19:I19)</f>
        <v>824906</v>
      </c>
    </row>
    <row r="20" spans="1:10" ht="13.2">
      <c r="A20" s="50" t="s">
        <v>14</v>
      </c>
      <c r="B20" s="71">
        <v>254904</v>
      </c>
      <c r="C20" s="71">
        <v>10702</v>
      </c>
      <c r="D20" s="71">
        <v>2146</v>
      </c>
      <c r="E20" s="71">
        <v>2342</v>
      </c>
      <c r="F20" s="71">
        <v>114870</v>
      </c>
      <c r="G20" s="71">
        <v>21742</v>
      </c>
      <c r="H20" s="71">
        <v>1515</v>
      </c>
      <c r="I20" s="73">
        <v>27</v>
      </c>
      <c r="J20" s="72">
        <f>SUM(B20:I20)</f>
        <v>408248</v>
      </c>
    </row>
    <row r="21" spans="1:10" ht="13.2">
      <c r="A21" s="50" t="s">
        <v>15</v>
      </c>
      <c r="B21" s="71">
        <v>102323</v>
      </c>
      <c r="C21" s="71">
        <v>14365</v>
      </c>
      <c r="D21" s="71">
        <v>3857</v>
      </c>
      <c r="E21" s="71">
        <v>979</v>
      </c>
      <c r="F21" s="71">
        <v>95914</v>
      </c>
      <c r="G21" s="71">
        <v>8752</v>
      </c>
      <c r="H21" s="71">
        <v>1170</v>
      </c>
      <c r="I21" s="73">
        <v>13</v>
      </c>
      <c r="J21" s="72">
        <f>SUM(B21:I21)</f>
        <v>227373</v>
      </c>
    </row>
    <row r="22" spans="1:10" ht="13.2">
      <c r="A22" s="50" t="s">
        <v>16</v>
      </c>
      <c r="B22" s="71">
        <v>124024</v>
      </c>
      <c r="C22" s="71">
        <v>7934</v>
      </c>
      <c r="D22" s="71">
        <v>1113</v>
      </c>
      <c r="E22" s="71">
        <v>1110</v>
      </c>
      <c r="F22" s="71">
        <v>75716</v>
      </c>
      <c r="G22" s="71">
        <v>9969</v>
      </c>
      <c r="H22" s="71">
        <v>830</v>
      </c>
      <c r="I22" s="73">
        <v>6</v>
      </c>
      <c r="J22" s="72">
        <f>SUM(B22:I22)</f>
        <v>220702</v>
      </c>
    </row>
    <row r="23" spans="1:10" ht="13.2">
      <c r="A23" s="50" t="s">
        <v>17</v>
      </c>
      <c r="B23" s="71">
        <v>66662</v>
      </c>
      <c r="C23" s="71">
        <v>10849</v>
      </c>
      <c r="D23" s="71">
        <v>1925</v>
      </c>
      <c r="E23" s="71">
        <v>520</v>
      </c>
      <c r="F23" s="71">
        <v>58238</v>
      </c>
      <c r="G23" s="71">
        <v>5201</v>
      </c>
      <c r="H23" s="71">
        <v>602</v>
      </c>
      <c r="I23" s="73">
        <v>12</v>
      </c>
      <c r="J23" s="72">
        <f>SUM(B23:I23)</f>
        <v>144009</v>
      </c>
    </row>
    <row r="24" spans="1:10" ht="13.2">
      <c r="A24" s="50" t="s">
        <v>18</v>
      </c>
      <c r="B24" s="71">
        <v>120003</v>
      </c>
      <c r="C24" s="71">
        <v>22303</v>
      </c>
      <c r="D24" s="71">
        <v>6959</v>
      </c>
      <c r="E24" s="71">
        <v>953</v>
      </c>
      <c r="F24" s="71">
        <v>119990</v>
      </c>
      <c r="G24" s="71">
        <v>7963</v>
      </c>
      <c r="H24" s="71">
        <v>1284</v>
      </c>
      <c r="I24" s="73">
        <v>11</v>
      </c>
      <c r="J24" s="72">
        <f>SUM(B24:I24)</f>
        <v>279466</v>
      </c>
    </row>
    <row r="25" spans="1:10" ht="13.2">
      <c r="A25" s="50" t="s">
        <v>19</v>
      </c>
      <c r="B25" s="71">
        <v>1064303</v>
      </c>
      <c r="C25" s="71">
        <v>110438</v>
      </c>
      <c r="D25" s="71">
        <v>17892</v>
      </c>
      <c r="E25" s="71">
        <v>10032</v>
      </c>
      <c r="F25" s="71">
        <v>494928</v>
      </c>
      <c r="G25" s="71">
        <v>111889</v>
      </c>
      <c r="H25" s="71">
        <v>8891</v>
      </c>
      <c r="I25" s="73">
        <v>227</v>
      </c>
      <c r="J25" s="72">
        <f>SUM(B25:I25)</f>
        <v>1818600</v>
      </c>
    </row>
    <row r="26" spans="1:10" ht="13.2">
      <c r="A26" s="50" t="s">
        <v>20</v>
      </c>
      <c r="B26" s="71">
        <v>335784</v>
      </c>
      <c r="C26" s="71">
        <v>30807</v>
      </c>
      <c r="D26" s="71">
        <v>4243</v>
      </c>
      <c r="E26" s="71">
        <v>2783</v>
      </c>
      <c r="F26" s="71">
        <v>168345</v>
      </c>
      <c r="G26" s="71">
        <v>29038</v>
      </c>
      <c r="H26" s="71">
        <v>2281</v>
      </c>
      <c r="I26" s="73">
        <v>33</v>
      </c>
      <c r="J26" s="72">
        <f>SUM(B26:I26)</f>
        <v>573314</v>
      </c>
    </row>
    <row r="27" spans="1:10" ht="13.2">
      <c r="A27" s="50" t="s">
        <v>21</v>
      </c>
      <c r="B27" s="71">
        <v>177228</v>
      </c>
      <c r="C27" s="71">
        <v>22689</v>
      </c>
      <c r="D27" s="71">
        <v>4899</v>
      </c>
      <c r="E27" s="71">
        <v>1042</v>
      </c>
      <c r="F27" s="71">
        <v>134886</v>
      </c>
      <c r="G27" s="71">
        <v>14315</v>
      </c>
      <c r="H27" s="71">
        <v>1128</v>
      </c>
      <c r="I27" s="73">
        <v>22</v>
      </c>
      <c r="J27" s="72">
        <f>SUM(B27:I27)</f>
        <v>356209</v>
      </c>
    </row>
    <row r="28" spans="1:10" ht="13.2">
      <c r="A28" s="50" t="s">
        <v>22</v>
      </c>
      <c r="B28" s="71">
        <v>63511</v>
      </c>
      <c r="C28" s="71">
        <v>1654</v>
      </c>
      <c r="D28" s="71">
        <v>265</v>
      </c>
      <c r="E28" s="71">
        <v>495</v>
      </c>
      <c r="F28" s="71">
        <v>47791</v>
      </c>
      <c r="G28" s="71">
        <v>3960</v>
      </c>
      <c r="H28" s="71">
        <v>305</v>
      </c>
      <c r="I28" s="73">
        <v>4</v>
      </c>
      <c r="J28" s="72">
        <f>SUM(B28:I28)</f>
        <v>117985</v>
      </c>
    </row>
    <row r="29" spans="1:10" ht="13.2">
      <c r="A29" s="51" t="s">
        <v>23</v>
      </c>
      <c r="B29" s="74">
        <v>365825</v>
      </c>
      <c r="C29" s="74">
        <v>20254</v>
      </c>
      <c r="D29" s="74">
        <v>3284</v>
      </c>
      <c r="E29" s="74">
        <v>2998</v>
      </c>
      <c r="F29" s="74">
        <v>171068</v>
      </c>
      <c r="G29" s="74">
        <v>32890</v>
      </c>
      <c r="H29" s="74">
        <v>1948</v>
      </c>
      <c r="I29" s="75">
        <v>31</v>
      </c>
      <c r="J29" s="76">
        <f>SUM(B29:I29)</f>
        <v>598298</v>
      </c>
    </row>
    <row r="30" spans="1:10" s="53" customFormat="1" ht="13.2">
      <c r="A30" s="54" t="s">
        <v>24</v>
      </c>
      <c r="B30" s="85">
        <f>SUM(B18:B29)</f>
        <v>3395178</v>
      </c>
      <c r="C30" s="85">
        <f t="shared" ref="C30:J30" si="2">SUM(C18:C29)</f>
        <v>364969</v>
      </c>
      <c r="D30" s="85">
        <f t="shared" si="2"/>
        <v>75570</v>
      </c>
      <c r="E30" s="85">
        <f t="shared" si="2"/>
        <v>31429</v>
      </c>
      <c r="F30" s="85">
        <f t="shared" si="2"/>
        <v>2077228</v>
      </c>
      <c r="G30" s="85">
        <f t="shared" ref="G30:H30" si="3">SUM(G18:G29)</f>
        <v>300420</v>
      </c>
      <c r="H30" s="85">
        <f t="shared" si="3"/>
        <v>26938</v>
      </c>
      <c r="I30" s="85">
        <f t="shared" si="2"/>
        <v>455</v>
      </c>
      <c r="J30" s="86">
        <f t="shared" si="2"/>
        <v>6272187</v>
      </c>
    </row>
    <row r="31" spans="1:10" s="58" customFormat="1" ht="13.2">
      <c r="A31" s="55" t="s">
        <v>25</v>
      </c>
      <c r="B31" s="82">
        <v>188101</v>
      </c>
      <c r="C31" s="82">
        <v>7796</v>
      </c>
      <c r="D31" s="82">
        <v>6434</v>
      </c>
      <c r="E31" s="82">
        <v>6778</v>
      </c>
      <c r="F31" s="82">
        <v>243500</v>
      </c>
      <c r="G31" s="82">
        <v>36102</v>
      </c>
      <c r="H31" s="82">
        <v>10592</v>
      </c>
      <c r="I31" s="83">
        <v>33</v>
      </c>
      <c r="J31" s="84">
        <f>SUM(B31:I31)</f>
        <v>499336</v>
      </c>
    </row>
    <row r="32" spans="1:10" s="58" customFormat="1" ht="13.2">
      <c r="A32" s="51" t="s">
        <v>26</v>
      </c>
      <c r="B32" s="74">
        <v>232673</v>
      </c>
      <c r="C32" s="74">
        <v>21794</v>
      </c>
      <c r="D32" s="74">
        <v>7175</v>
      </c>
      <c r="E32" s="74">
        <v>20642</v>
      </c>
      <c r="F32" s="74">
        <v>399215</v>
      </c>
      <c r="G32" s="74">
        <v>72316</v>
      </c>
      <c r="H32" s="74">
        <v>23202</v>
      </c>
      <c r="I32" s="75">
        <v>25</v>
      </c>
      <c r="J32" s="76">
        <f>SUM(B32:I32)</f>
        <v>777042</v>
      </c>
    </row>
    <row r="33" spans="1:10" s="59" customFormat="1" ht="13.2">
      <c r="A33" s="54" t="s">
        <v>27</v>
      </c>
      <c r="B33" s="85">
        <f>+B32+B31</f>
        <v>420774</v>
      </c>
      <c r="C33" s="85">
        <f t="shared" ref="C33:J33" si="4">+C32+C31</f>
        <v>29590</v>
      </c>
      <c r="D33" s="85">
        <f t="shared" si="4"/>
        <v>13609</v>
      </c>
      <c r="E33" s="85">
        <f>+E32+E31</f>
        <v>27420</v>
      </c>
      <c r="F33" s="85">
        <f t="shared" si="4"/>
        <v>642715</v>
      </c>
      <c r="G33" s="85">
        <f>+G32+G31</f>
        <v>108418</v>
      </c>
      <c r="H33" s="85">
        <f t="shared" ref="H33" si="5">+H32+H31</f>
        <v>33794</v>
      </c>
      <c r="I33" s="85">
        <f t="shared" si="4"/>
        <v>58</v>
      </c>
      <c r="J33" s="86">
        <f t="shared" si="4"/>
        <v>1276378</v>
      </c>
    </row>
    <row r="34" spans="1:10" s="58" customFormat="1" ht="13.2">
      <c r="A34" s="55" t="s">
        <v>28</v>
      </c>
      <c r="B34" s="82">
        <v>59162</v>
      </c>
      <c r="C34" s="82">
        <v>4819</v>
      </c>
      <c r="D34" s="82">
        <v>702</v>
      </c>
      <c r="E34" s="82">
        <v>266</v>
      </c>
      <c r="F34" s="82">
        <v>66314</v>
      </c>
      <c r="G34" s="82">
        <v>4501</v>
      </c>
      <c r="H34" s="82">
        <v>631</v>
      </c>
      <c r="I34" s="83">
        <v>3</v>
      </c>
      <c r="J34" s="84">
        <f>SUM(B34:I34)</f>
        <v>136398</v>
      </c>
    </row>
    <row r="35" spans="1:10" s="58" customFormat="1" ht="13.2">
      <c r="A35" s="50" t="s">
        <v>29</v>
      </c>
      <c r="B35" s="71">
        <v>256465</v>
      </c>
      <c r="C35" s="71">
        <v>63182</v>
      </c>
      <c r="D35" s="71">
        <v>20321</v>
      </c>
      <c r="E35" s="71">
        <v>2730</v>
      </c>
      <c r="F35" s="71">
        <v>247630</v>
      </c>
      <c r="G35" s="71">
        <v>24283</v>
      </c>
      <c r="H35" s="71">
        <v>3744</v>
      </c>
      <c r="I35" s="73">
        <v>26</v>
      </c>
      <c r="J35" s="72">
        <f>SUM(B35:I35)</f>
        <v>618381</v>
      </c>
    </row>
    <row r="36" spans="1:10" s="58" customFormat="1" ht="13.2">
      <c r="A36" s="50" t="s">
        <v>30</v>
      </c>
      <c r="B36" s="71">
        <v>53801</v>
      </c>
      <c r="C36" s="71">
        <v>17905</v>
      </c>
      <c r="D36" s="71">
        <v>16521</v>
      </c>
      <c r="E36" s="71">
        <v>346</v>
      </c>
      <c r="F36" s="71">
        <v>67596</v>
      </c>
      <c r="G36" s="71">
        <v>3589</v>
      </c>
      <c r="H36" s="71">
        <v>706</v>
      </c>
      <c r="I36" s="73">
        <v>4</v>
      </c>
      <c r="J36" s="72">
        <f>SUM(B36:I36)</f>
        <v>160468</v>
      </c>
    </row>
    <row r="37" spans="1:10" s="58" customFormat="1" ht="13.2">
      <c r="A37" s="50" t="s">
        <v>31</v>
      </c>
      <c r="B37" s="71">
        <v>256461</v>
      </c>
      <c r="C37" s="71">
        <v>41868</v>
      </c>
      <c r="D37" s="71">
        <v>10149</v>
      </c>
      <c r="E37" s="71">
        <v>2637</v>
      </c>
      <c r="F37" s="71">
        <v>267727</v>
      </c>
      <c r="G37" s="71">
        <v>21356</v>
      </c>
      <c r="H37" s="71">
        <v>3454</v>
      </c>
      <c r="I37" s="73">
        <v>21</v>
      </c>
      <c r="J37" s="72">
        <f>SUM(B37:I37)</f>
        <v>603673</v>
      </c>
    </row>
    <row r="38" spans="1:10" s="58" customFormat="1" ht="13.2">
      <c r="A38" s="50" t="s">
        <v>32</v>
      </c>
      <c r="B38" s="71">
        <v>208801</v>
      </c>
      <c r="C38" s="71">
        <v>45975</v>
      </c>
      <c r="D38" s="71">
        <v>10560</v>
      </c>
      <c r="E38" s="71">
        <v>1819</v>
      </c>
      <c r="F38" s="71">
        <v>194536</v>
      </c>
      <c r="G38" s="71">
        <v>17267</v>
      </c>
      <c r="H38" s="71">
        <v>2417</v>
      </c>
      <c r="I38" s="73">
        <v>19</v>
      </c>
      <c r="J38" s="72">
        <f>SUM(B38:I38)</f>
        <v>481394</v>
      </c>
    </row>
    <row r="39" spans="1:10" s="58" customFormat="1" ht="13.2">
      <c r="A39" s="50" t="s">
        <v>33</v>
      </c>
      <c r="B39" s="71">
        <v>249297</v>
      </c>
      <c r="C39" s="71">
        <v>56128</v>
      </c>
      <c r="D39" s="71">
        <v>32489</v>
      </c>
      <c r="E39" s="71">
        <v>2938</v>
      </c>
      <c r="F39" s="71">
        <v>266870</v>
      </c>
      <c r="G39" s="71">
        <v>22237</v>
      </c>
      <c r="H39" s="71">
        <v>3793</v>
      </c>
      <c r="I39" s="73">
        <v>35</v>
      </c>
      <c r="J39" s="72">
        <f>SUM(B39:I39)</f>
        <v>633787</v>
      </c>
    </row>
    <row r="40" spans="1:10" s="58" customFormat="1" ht="13.2">
      <c r="A40" s="51" t="s">
        <v>34</v>
      </c>
      <c r="B40" s="74">
        <v>247172</v>
      </c>
      <c r="C40" s="74">
        <v>41013</v>
      </c>
      <c r="D40" s="74">
        <v>12025</v>
      </c>
      <c r="E40" s="74">
        <v>2849</v>
      </c>
      <c r="F40" s="74">
        <v>257065</v>
      </c>
      <c r="G40" s="74">
        <v>24180</v>
      </c>
      <c r="H40" s="74">
        <v>3275</v>
      </c>
      <c r="I40" s="75">
        <v>13</v>
      </c>
      <c r="J40" s="76">
        <f>SUM(B40:I40)</f>
        <v>587592</v>
      </c>
    </row>
    <row r="41" spans="1:10" s="59" customFormat="1" ht="13.2">
      <c r="A41" s="54" t="s">
        <v>35</v>
      </c>
      <c r="B41" s="85">
        <f>SUM(B34:B40)</f>
        <v>1331159</v>
      </c>
      <c r="C41" s="85">
        <f t="shared" ref="C41:J41" si="6">SUM(C34:C40)</f>
        <v>270890</v>
      </c>
      <c r="D41" s="85">
        <f t="shared" si="6"/>
        <v>102767</v>
      </c>
      <c r="E41" s="85">
        <f>SUM(E34:E40)</f>
        <v>13585</v>
      </c>
      <c r="F41" s="85">
        <f t="shared" si="6"/>
        <v>1367738</v>
      </c>
      <c r="G41" s="85">
        <f>SUM(G34:G40)</f>
        <v>117413</v>
      </c>
      <c r="H41" s="85">
        <f t="shared" ref="H41" si="7">SUM(H34:H40)</f>
        <v>18020</v>
      </c>
      <c r="I41" s="85">
        <f t="shared" si="6"/>
        <v>121</v>
      </c>
      <c r="J41" s="86">
        <f t="shared" si="6"/>
        <v>3221693</v>
      </c>
    </row>
    <row r="42" spans="1:10" s="58" customFormat="1" ht="13.2">
      <c r="A42" s="55" t="s">
        <v>36</v>
      </c>
      <c r="B42" s="82">
        <v>55782</v>
      </c>
      <c r="C42" s="82">
        <v>1450</v>
      </c>
      <c r="D42" s="82">
        <v>130</v>
      </c>
      <c r="E42" s="82">
        <v>268</v>
      </c>
      <c r="F42" s="82">
        <v>30508</v>
      </c>
      <c r="G42" s="82">
        <v>3220</v>
      </c>
      <c r="H42" s="82">
        <v>238</v>
      </c>
      <c r="I42" s="83">
        <v>5</v>
      </c>
      <c r="J42" s="84">
        <f>SUM(B42:I42)</f>
        <v>91601</v>
      </c>
    </row>
    <row r="43" spans="1:10" s="58" customFormat="1" ht="13.2">
      <c r="A43" s="50" t="s">
        <v>37</v>
      </c>
      <c r="B43" s="71">
        <v>100092</v>
      </c>
      <c r="C43" s="71">
        <v>9875</v>
      </c>
      <c r="D43" s="71">
        <v>2068</v>
      </c>
      <c r="E43" s="71">
        <v>693</v>
      </c>
      <c r="F43" s="71">
        <v>97518</v>
      </c>
      <c r="G43" s="71">
        <v>7315</v>
      </c>
      <c r="H43" s="71">
        <v>924</v>
      </c>
      <c r="I43" s="73">
        <v>13</v>
      </c>
      <c r="J43" s="72">
        <f>SUM(B43:I43)</f>
        <v>218498</v>
      </c>
    </row>
    <row r="44" spans="1:10" s="58" customFormat="1" ht="13.2">
      <c r="A44" s="50" t="s">
        <v>38</v>
      </c>
      <c r="B44" s="71">
        <v>83072</v>
      </c>
      <c r="C44" s="71">
        <v>1637</v>
      </c>
      <c r="D44" s="71">
        <v>164</v>
      </c>
      <c r="E44" s="71">
        <v>390</v>
      </c>
      <c r="F44" s="71">
        <v>38784</v>
      </c>
      <c r="G44" s="71">
        <v>5826</v>
      </c>
      <c r="H44" s="71">
        <v>383</v>
      </c>
      <c r="I44" s="73">
        <v>8</v>
      </c>
      <c r="J44" s="72">
        <f>SUM(B44:I44)</f>
        <v>130264</v>
      </c>
    </row>
    <row r="45" spans="1:10" s="58" customFormat="1" ht="13.2">
      <c r="A45" s="51" t="s">
        <v>39</v>
      </c>
      <c r="B45" s="74">
        <v>195365</v>
      </c>
      <c r="C45" s="74">
        <v>9961</v>
      </c>
      <c r="D45" s="74">
        <v>1418</v>
      </c>
      <c r="E45" s="74">
        <v>1447</v>
      </c>
      <c r="F45" s="74">
        <v>150117</v>
      </c>
      <c r="G45" s="74">
        <v>12478</v>
      </c>
      <c r="H45" s="74">
        <v>1334</v>
      </c>
      <c r="I45" s="75">
        <v>20</v>
      </c>
      <c r="J45" s="76">
        <f>SUM(B45:I45)</f>
        <v>372140</v>
      </c>
    </row>
    <row r="46" spans="1:10" s="59" customFormat="1" ht="13.2">
      <c r="A46" s="54" t="s">
        <v>40</v>
      </c>
      <c r="B46" s="85">
        <f>SUM(B42:B45)</f>
        <v>434311</v>
      </c>
      <c r="C46" s="85">
        <f t="shared" ref="C46:J46" si="8">SUM(C42:C45)</f>
        <v>22923</v>
      </c>
      <c r="D46" s="85">
        <f t="shared" si="8"/>
        <v>3780</v>
      </c>
      <c r="E46" s="85">
        <f>SUM(E42:E45)</f>
        <v>2798</v>
      </c>
      <c r="F46" s="85">
        <f t="shared" si="8"/>
        <v>316927</v>
      </c>
      <c r="G46" s="85">
        <f>SUM(G42:G45)</f>
        <v>28839</v>
      </c>
      <c r="H46" s="85">
        <f t="shared" ref="H46" si="9">SUM(H42:H45)</f>
        <v>2879</v>
      </c>
      <c r="I46" s="85">
        <f t="shared" si="8"/>
        <v>46</v>
      </c>
      <c r="J46" s="86">
        <f t="shared" si="8"/>
        <v>812503</v>
      </c>
    </row>
    <row r="47" spans="1:10" ht="13.2">
      <c r="A47" s="55" t="s">
        <v>41</v>
      </c>
      <c r="B47" s="82">
        <v>226938</v>
      </c>
      <c r="C47" s="82">
        <v>13505</v>
      </c>
      <c r="D47" s="82">
        <v>3503</v>
      </c>
      <c r="E47" s="82">
        <v>1139</v>
      </c>
      <c r="F47" s="82">
        <v>150950</v>
      </c>
      <c r="G47" s="82">
        <v>20075</v>
      </c>
      <c r="H47" s="82">
        <v>1374</v>
      </c>
      <c r="I47" s="83">
        <v>14</v>
      </c>
      <c r="J47" s="84">
        <f>SUM(B47:I47)</f>
        <v>417498</v>
      </c>
    </row>
    <row r="48" spans="1:10" ht="13.2">
      <c r="A48" s="50" t="s">
        <v>42</v>
      </c>
      <c r="B48" s="71">
        <v>71686</v>
      </c>
      <c r="C48" s="71">
        <v>2886</v>
      </c>
      <c r="D48" s="71">
        <v>167</v>
      </c>
      <c r="E48" s="71">
        <v>270</v>
      </c>
      <c r="F48" s="71">
        <v>47775</v>
      </c>
      <c r="G48" s="71">
        <v>4540</v>
      </c>
      <c r="H48" s="71">
        <v>239</v>
      </c>
      <c r="I48" s="73">
        <v>5</v>
      </c>
      <c r="J48" s="72">
        <f>SUM(B48:I48)</f>
        <v>127568</v>
      </c>
    </row>
    <row r="49" spans="1:10" ht="13.2">
      <c r="A49" s="50" t="s">
        <v>43</v>
      </c>
      <c r="B49" s="71">
        <v>62153</v>
      </c>
      <c r="C49" s="71">
        <v>9479</v>
      </c>
      <c r="D49" s="71">
        <v>3644</v>
      </c>
      <c r="E49" s="71">
        <v>361</v>
      </c>
      <c r="F49" s="71">
        <v>47955</v>
      </c>
      <c r="G49" s="71">
        <v>4877</v>
      </c>
      <c r="H49" s="71">
        <v>513</v>
      </c>
      <c r="I49" s="73">
        <v>4</v>
      </c>
      <c r="J49" s="72">
        <f>SUM(B49:I49)</f>
        <v>128986</v>
      </c>
    </row>
    <row r="50" spans="1:10" ht="13.2">
      <c r="A50" s="51" t="s">
        <v>44</v>
      </c>
      <c r="B50" s="74">
        <v>86275</v>
      </c>
      <c r="C50" s="74">
        <v>6634</v>
      </c>
      <c r="D50" s="74">
        <v>1257</v>
      </c>
      <c r="E50" s="74">
        <v>396</v>
      </c>
      <c r="F50" s="74">
        <v>67716</v>
      </c>
      <c r="G50" s="74">
        <v>6275</v>
      </c>
      <c r="H50" s="74">
        <v>534</v>
      </c>
      <c r="I50" s="75">
        <v>3</v>
      </c>
      <c r="J50" s="76">
        <f>SUM(B50:I50)</f>
        <v>169090</v>
      </c>
    </row>
    <row r="51" spans="1:10" s="53" customFormat="1" ht="13.2">
      <c r="A51" s="54" t="s">
        <v>45</v>
      </c>
      <c r="B51" s="85">
        <f>SUM(B47:B50)</f>
        <v>447052</v>
      </c>
      <c r="C51" s="85">
        <f t="shared" ref="C51:J51" si="10">SUM(C47:C50)</f>
        <v>32504</v>
      </c>
      <c r="D51" s="85">
        <f t="shared" si="10"/>
        <v>8571</v>
      </c>
      <c r="E51" s="85">
        <f>SUM(E47:E50)</f>
        <v>2166</v>
      </c>
      <c r="F51" s="85">
        <f t="shared" si="10"/>
        <v>314396</v>
      </c>
      <c r="G51" s="85">
        <f>SUM(G47:G50)</f>
        <v>35767</v>
      </c>
      <c r="H51" s="85">
        <f t="shared" ref="H51" si="11">SUM(H47:H50)</f>
        <v>2660</v>
      </c>
      <c r="I51" s="85">
        <f t="shared" si="10"/>
        <v>26</v>
      </c>
      <c r="J51" s="86">
        <f t="shared" si="10"/>
        <v>843142</v>
      </c>
    </row>
    <row r="52" spans="1:10" ht="13.2">
      <c r="A52" s="55" t="s">
        <v>123</v>
      </c>
      <c r="B52" s="82">
        <v>247168</v>
      </c>
      <c r="C52" s="82">
        <v>74446</v>
      </c>
      <c r="D52" s="82">
        <v>47744</v>
      </c>
      <c r="E52" s="82">
        <v>2912</v>
      </c>
      <c r="F52" s="82">
        <v>216269</v>
      </c>
      <c r="G52" s="82">
        <v>34914</v>
      </c>
      <c r="H52" s="82">
        <v>3924</v>
      </c>
      <c r="I52" s="83">
        <v>28</v>
      </c>
      <c r="J52" s="84">
        <f>SUM(B52:I52)</f>
        <v>627405</v>
      </c>
    </row>
    <row r="53" spans="1:10" ht="13.2">
      <c r="A53" s="50" t="s">
        <v>46</v>
      </c>
      <c r="B53" s="71">
        <v>85069</v>
      </c>
      <c r="C53" s="71">
        <v>29842</v>
      </c>
      <c r="D53" s="71">
        <v>17160</v>
      </c>
      <c r="E53" s="71">
        <v>509</v>
      </c>
      <c r="F53" s="71">
        <v>92477</v>
      </c>
      <c r="G53" s="71">
        <v>6732</v>
      </c>
      <c r="H53" s="71">
        <v>1043</v>
      </c>
      <c r="I53" s="73">
        <v>11</v>
      </c>
      <c r="J53" s="72">
        <f>SUM(B53:I53)</f>
        <v>232843</v>
      </c>
    </row>
    <row r="54" spans="1:10" ht="13.2">
      <c r="A54" s="50" t="s">
        <v>124</v>
      </c>
      <c r="B54" s="71">
        <v>98398</v>
      </c>
      <c r="C54" s="71">
        <v>32697</v>
      </c>
      <c r="D54" s="71">
        <v>17680</v>
      </c>
      <c r="E54" s="71">
        <v>784</v>
      </c>
      <c r="F54" s="71">
        <v>106807</v>
      </c>
      <c r="G54" s="71">
        <v>7244</v>
      </c>
      <c r="H54" s="71">
        <v>1091</v>
      </c>
      <c r="I54" s="73">
        <v>12</v>
      </c>
      <c r="J54" s="72">
        <f>SUM(B54:I54)</f>
        <v>264713</v>
      </c>
    </row>
    <row r="55" spans="1:10" ht="13.2">
      <c r="A55" s="50" t="s">
        <v>47</v>
      </c>
      <c r="B55" s="71">
        <v>192548</v>
      </c>
      <c r="C55" s="71">
        <v>52800</v>
      </c>
      <c r="D55" s="71">
        <v>23516</v>
      </c>
      <c r="E55" s="71">
        <v>1807</v>
      </c>
      <c r="F55" s="71">
        <v>191289</v>
      </c>
      <c r="G55" s="71">
        <v>19075</v>
      </c>
      <c r="H55" s="71">
        <v>2786</v>
      </c>
      <c r="I55" s="73">
        <v>10</v>
      </c>
      <c r="J55" s="72">
        <f>SUM(B55:I55)</f>
        <v>483831</v>
      </c>
    </row>
    <row r="56" spans="1:10" ht="13.2">
      <c r="A56" s="50" t="s">
        <v>48</v>
      </c>
      <c r="B56" s="71">
        <v>113669</v>
      </c>
      <c r="C56" s="71">
        <v>29380</v>
      </c>
      <c r="D56" s="71">
        <v>26779</v>
      </c>
      <c r="E56" s="71">
        <v>993</v>
      </c>
      <c r="F56" s="71">
        <v>116837</v>
      </c>
      <c r="G56" s="71">
        <v>10626</v>
      </c>
      <c r="H56" s="71">
        <v>1553</v>
      </c>
      <c r="I56" s="73">
        <v>21</v>
      </c>
      <c r="J56" s="72">
        <f>SUM(B56:I56)</f>
        <v>299858</v>
      </c>
    </row>
    <row r="57" spans="1:10" ht="13.2">
      <c r="A57" s="50" t="s">
        <v>49</v>
      </c>
      <c r="B57" s="71">
        <v>78558</v>
      </c>
      <c r="C57" s="71">
        <v>17767</v>
      </c>
      <c r="D57" s="71">
        <v>6972</v>
      </c>
      <c r="E57" s="71">
        <v>545</v>
      </c>
      <c r="F57" s="71">
        <v>78522</v>
      </c>
      <c r="G57" s="71">
        <v>6120</v>
      </c>
      <c r="H57" s="71">
        <v>933</v>
      </c>
      <c r="I57" s="73">
        <v>8</v>
      </c>
      <c r="J57" s="72">
        <f>SUM(B57:I57)</f>
        <v>189425</v>
      </c>
    </row>
    <row r="58" spans="1:10" ht="13.2">
      <c r="A58" s="50" t="s">
        <v>50</v>
      </c>
      <c r="B58" s="71">
        <v>97420</v>
      </c>
      <c r="C58" s="71">
        <v>33406</v>
      </c>
      <c r="D58" s="71">
        <v>23920</v>
      </c>
      <c r="E58" s="71">
        <v>888</v>
      </c>
      <c r="F58" s="71">
        <v>109789</v>
      </c>
      <c r="G58" s="71">
        <v>7687</v>
      </c>
      <c r="H58" s="71">
        <v>1261</v>
      </c>
      <c r="I58" s="73">
        <v>12</v>
      </c>
      <c r="J58" s="72">
        <f>SUM(B58:I58)</f>
        <v>274383</v>
      </c>
    </row>
    <row r="59" spans="1:10" ht="13.2">
      <c r="A59" s="50" t="s">
        <v>51</v>
      </c>
      <c r="B59" s="71">
        <v>136720</v>
      </c>
      <c r="C59" s="71">
        <v>43190</v>
      </c>
      <c r="D59" s="71">
        <v>21736</v>
      </c>
      <c r="E59" s="71">
        <v>1590</v>
      </c>
      <c r="F59" s="71">
        <v>144022</v>
      </c>
      <c r="G59" s="71">
        <v>14850</v>
      </c>
      <c r="H59" s="71">
        <v>2514</v>
      </c>
      <c r="I59" s="73">
        <v>17</v>
      </c>
      <c r="J59" s="72">
        <f>SUM(B59:I59)</f>
        <v>364639</v>
      </c>
    </row>
    <row r="60" spans="1:10" ht="13.2">
      <c r="A60" s="51" t="s">
        <v>52</v>
      </c>
      <c r="B60" s="74">
        <v>95727</v>
      </c>
      <c r="C60" s="74">
        <v>28174</v>
      </c>
      <c r="D60" s="74">
        <v>13803</v>
      </c>
      <c r="E60" s="74">
        <v>679</v>
      </c>
      <c r="F60" s="74">
        <v>78621</v>
      </c>
      <c r="G60" s="74">
        <v>6471</v>
      </c>
      <c r="H60" s="74">
        <v>791</v>
      </c>
      <c r="I60" s="75">
        <v>12</v>
      </c>
      <c r="J60" s="76">
        <f>SUM(B60:I60)</f>
        <v>224278</v>
      </c>
    </row>
    <row r="61" spans="1:10" s="53" customFormat="1" ht="13.2">
      <c r="A61" s="54" t="s">
        <v>53</v>
      </c>
      <c r="B61" s="85">
        <f>SUM(B52:B60)</f>
        <v>1145277</v>
      </c>
      <c r="C61" s="85">
        <f t="shared" ref="C61:J61" si="12">SUM(C52:C60)</f>
        <v>341702</v>
      </c>
      <c r="D61" s="85">
        <f t="shared" si="12"/>
        <v>199310</v>
      </c>
      <c r="E61" s="85">
        <f>SUM(E52:E60)</f>
        <v>10707</v>
      </c>
      <c r="F61" s="85">
        <f t="shared" si="12"/>
        <v>1134633</v>
      </c>
      <c r="G61" s="85">
        <f>SUM(G52:G60)</f>
        <v>113719</v>
      </c>
      <c r="H61" s="85">
        <f t="shared" ref="H61" si="13">SUM(H52:H60)</f>
        <v>15896</v>
      </c>
      <c r="I61" s="85">
        <f t="shared" si="12"/>
        <v>131</v>
      </c>
      <c r="J61" s="86">
        <f t="shared" si="12"/>
        <v>2961375</v>
      </c>
    </row>
    <row r="62" spans="1:10" ht="13.2">
      <c r="A62" s="55" t="s">
        <v>54</v>
      </c>
      <c r="B62" s="82">
        <v>98384</v>
      </c>
      <c r="C62" s="82">
        <v>18753</v>
      </c>
      <c r="D62" s="82">
        <v>13069</v>
      </c>
      <c r="E62" s="82">
        <v>574</v>
      </c>
      <c r="F62" s="82">
        <v>105218</v>
      </c>
      <c r="G62" s="82">
        <v>5942</v>
      </c>
      <c r="H62" s="82">
        <v>969</v>
      </c>
      <c r="I62" s="83">
        <v>22</v>
      </c>
      <c r="J62" s="84">
        <f>SUM(B62:I62)</f>
        <v>242931</v>
      </c>
    </row>
    <row r="63" spans="1:10" ht="13.2">
      <c r="A63" s="50" t="s">
        <v>55</v>
      </c>
      <c r="B63" s="71">
        <v>325569</v>
      </c>
      <c r="C63" s="71">
        <v>44883</v>
      </c>
      <c r="D63" s="71">
        <v>20590</v>
      </c>
      <c r="E63" s="71">
        <v>10610</v>
      </c>
      <c r="F63" s="71">
        <v>340278</v>
      </c>
      <c r="G63" s="71">
        <v>63541</v>
      </c>
      <c r="H63" s="71">
        <v>12576</v>
      </c>
      <c r="I63" s="73">
        <v>42</v>
      </c>
      <c r="J63" s="72">
        <f>SUM(B63:I63)</f>
        <v>818089</v>
      </c>
    </row>
    <row r="64" spans="1:10" ht="13.2">
      <c r="A64" s="50" t="s">
        <v>56</v>
      </c>
      <c r="B64" s="71">
        <v>63951</v>
      </c>
      <c r="C64" s="71">
        <v>9263</v>
      </c>
      <c r="D64" s="71">
        <v>2886</v>
      </c>
      <c r="E64" s="71">
        <v>295</v>
      </c>
      <c r="F64" s="71">
        <v>70818</v>
      </c>
      <c r="G64" s="71">
        <v>3557</v>
      </c>
      <c r="H64" s="71">
        <v>495</v>
      </c>
      <c r="I64" s="73">
        <v>8</v>
      </c>
      <c r="J64" s="72">
        <f>SUM(B64:I64)</f>
        <v>151273</v>
      </c>
    </row>
    <row r="65" spans="1:10" ht="13.2">
      <c r="A65" s="50" t="s">
        <v>57</v>
      </c>
      <c r="B65" s="71">
        <v>99717</v>
      </c>
      <c r="C65" s="71">
        <v>12488</v>
      </c>
      <c r="D65" s="71">
        <v>5065</v>
      </c>
      <c r="E65" s="71">
        <v>452</v>
      </c>
      <c r="F65" s="71">
        <v>81151</v>
      </c>
      <c r="G65" s="71">
        <v>6966</v>
      </c>
      <c r="H65" s="71">
        <v>775</v>
      </c>
      <c r="I65" s="73">
        <v>16</v>
      </c>
      <c r="J65" s="72">
        <f>SUM(B65:I65)</f>
        <v>206630</v>
      </c>
    </row>
    <row r="66" spans="1:10" ht="13.2">
      <c r="A66" s="50" t="s">
        <v>58</v>
      </c>
      <c r="B66" s="71">
        <v>127274</v>
      </c>
      <c r="C66" s="71">
        <v>20625</v>
      </c>
      <c r="D66" s="71">
        <v>10409</v>
      </c>
      <c r="E66" s="71">
        <v>812</v>
      </c>
      <c r="F66" s="71">
        <v>95285</v>
      </c>
      <c r="G66" s="71">
        <v>9106</v>
      </c>
      <c r="H66" s="71">
        <v>1278</v>
      </c>
      <c r="I66" s="73">
        <v>10</v>
      </c>
      <c r="J66" s="72">
        <f>SUM(B66:I66)</f>
        <v>264799</v>
      </c>
    </row>
    <row r="67" spans="1:10" ht="13.2">
      <c r="A67" s="50" t="s">
        <v>59</v>
      </c>
      <c r="B67" s="71">
        <v>59113</v>
      </c>
      <c r="C67" s="71">
        <v>10100</v>
      </c>
      <c r="D67" s="71">
        <v>4112</v>
      </c>
      <c r="E67" s="71">
        <v>309</v>
      </c>
      <c r="F67" s="71">
        <v>45453</v>
      </c>
      <c r="G67" s="71">
        <v>4035</v>
      </c>
      <c r="H67" s="71">
        <v>555</v>
      </c>
      <c r="I67" s="73">
        <v>2</v>
      </c>
      <c r="J67" s="72">
        <f>SUM(B67:I67)</f>
        <v>123679</v>
      </c>
    </row>
    <row r="68" spans="1:10" ht="13.2">
      <c r="A68" s="50" t="s">
        <v>60</v>
      </c>
      <c r="B68" s="71">
        <v>121296</v>
      </c>
      <c r="C68" s="71">
        <v>24062</v>
      </c>
      <c r="D68" s="71">
        <v>10321</v>
      </c>
      <c r="E68" s="71">
        <v>777</v>
      </c>
      <c r="F68" s="71">
        <v>115667</v>
      </c>
      <c r="G68" s="71">
        <v>8918</v>
      </c>
      <c r="H68" s="71">
        <v>1312</v>
      </c>
      <c r="I68" s="73">
        <v>7</v>
      </c>
      <c r="J68" s="72">
        <f>SUM(B68:I68)</f>
        <v>282360</v>
      </c>
    </row>
    <row r="69" spans="1:10" ht="13.2">
      <c r="A69" s="50" t="s">
        <v>61</v>
      </c>
      <c r="B69" s="71">
        <v>88500</v>
      </c>
      <c r="C69" s="71">
        <v>15342</v>
      </c>
      <c r="D69" s="71">
        <v>6430</v>
      </c>
      <c r="E69" s="71">
        <v>556</v>
      </c>
      <c r="F69" s="71">
        <v>78068</v>
      </c>
      <c r="G69" s="71">
        <v>5404</v>
      </c>
      <c r="H69" s="71">
        <v>898</v>
      </c>
      <c r="I69" s="73">
        <v>5</v>
      </c>
      <c r="J69" s="72">
        <f>SUM(B69:I69)</f>
        <v>195203</v>
      </c>
    </row>
    <row r="70" spans="1:10" ht="13.2">
      <c r="A70" s="50" t="s">
        <v>62</v>
      </c>
      <c r="B70" s="71">
        <v>78115</v>
      </c>
      <c r="C70" s="71">
        <v>11035</v>
      </c>
      <c r="D70" s="71">
        <v>3345</v>
      </c>
      <c r="E70" s="71">
        <v>531</v>
      </c>
      <c r="F70" s="71">
        <v>59912</v>
      </c>
      <c r="G70" s="71">
        <v>6186</v>
      </c>
      <c r="H70" s="71">
        <v>1076</v>
      </c>
      <c r="I70" s="73">
        <v>7</v>
      </c>
      <c r="J70" s="72">
        <f>SUM(B70:I70)</f>
        <v>160207</v>
      </c>
    </row>
    <row r="71" spans="1:10" ht="13.2">
      <c r="A71" s="51" t="s">
        <v>63</v>
      </c>
      <c r="B71" s="74">
        <v>78112</v>
      </c>
      <c r="C71" s="74">
        <v>11038</v>
      </c>
      <c r="D71" s="74">
        <v>6284</v>
      </c>
      <c r="E71" s="74">
        <v>457</v>
      </c>
      <c r="F71" s="74">
        <v>87537</v>
      </c>
      <c r="G71" s="74">
        <v>5602</v>
      </c>
      <c r="H71" s="74">
        <v>704</v>
      </c>
      <c r="I71" s="75">
        <v>17</v>
      </c>
      <c r="J71" s="76">
        <f>SUM(B71:I71)</f>
        <v>189751</v>
      </c>
    </row>
    <row r="72" spans="1:10" s="53" customFormat="1" ht="13.2">
      <c r="A72" s="54" t="s">
        <v>64</v>
      </c>
      <c r="B72" s="85">
        <f>SUM(B62:B71)</f>
        <v>1140031</v>
      </c>
      <c r="C72" s="85">
        <f t="shared" ref="C72:J72" si="14">SUM(C62:C71)</f>
        <v>177589</v>
      </c>
      <c r="D72" s="85">
        <f t="shared" si="14"/>
        <v>82511</v>
      </c>
      <c r="E72" s="85">
        <f>SUM(E62:E71)</f>
        <v>15373</v>
      </c>
      <c r="F72" s="85">
        <f t="shared" si="14"/>
        <v>1079387</v>
      </c>
      <c r="G72" s="85">
        <f>SUM(G62:G71)</f>
        <v>119257</v>
      </c>
      <c r="H72" s="85">
        <f t="shared" ref="H72" si="15">SUM(H62:H71)</f>
        <v>20638</v>
      </c>
      <c r="I72" s="85">
        <f t="shared" si="14"/>
        <v>136</v>
      </c>
      <c r="J72" s="86">
        <f t="shared" si="14"/>
        <v>2634922</v>
      </c>
    </row>
    <row r="73" spans="1:10" ht="13.2">
      <c r="A73" s="55" t="s">
        <v>65</v>
      </c>
      <c r="B73" s="82">
        <v>172063</v>
      </c>
      <c r="C73" s="82">
        <v>35545</v>
      </c>
      <c r="D73" s="82">
        <v>38169</v>
      </c>
      <c r="E73" s="82">
        <v>1253</v>
      </c>
      <c r="F73" s="82">
        <v>228877</v>
      </c>
      <c r="G73" s="82">
        <v>11334</v>
      </c>
      <c r="H73" s="82">
        <v>1674</v>
      </c>
      <c r="I73" s="83">
        <v>23</v>
      </c>
      <c r="J73" s="84">
        <f>SUM(B73:I73)</f>
        <v>488938</v>
      </c>
    </row>
    <row r="74" spans="1:10" ht="13.2">
      <c r="A74" s="51" t="s">
        <v>66</v>
      </c>
      <c r="B74" s="74">
        <v>63739</v>
      </c>
      <c r="C74" s="74">
        <v>16638</v>
      </c>
      <c r="D74" s="74">
        <v>6631</v>
      </c>
      <c r="E74" s="74">
        <v>314</v>
      </c>
      <c r="F74" s="74">
        <v>66071</v>
      </c>
      <c r="G74" s="74">
        <v>3507</v>
      </c>
      <c r="H74" s="74">
        <v>463</v>
      </c>
      <c r="I74" s="75">
        <v>6</v>
      </c>
      <c r="J74" s="76">
        <f>SUM(B74:I74)</f>
        <v>157369</v>
      </c>
    </row>
    <row r="75" spans="1:10" s="53" customFormat="1" ht="13.2">
      <c r="A75" s="54" t="s">
        <v>67</v>
      </c>
      <c r="B75" s="85">
        <f>SUM(B73:B74)</f>
        <v>235802</v>
      </c>
      <c r="C75" s="85">
        <f t="shared" ref="C75:J75" si="16">SUM(C73:C74)</f>
        <v>52183</v>
      </c>
      <c r="D75" s="85">
        <f t="shared" si="16"/>
        <v>44800</v>
      </c>
      <c r="E75" s="85">
        <f>SUM(E73:E74)</f>
        <v>1567</v>
      </c>
      <c r="F75" s="85">
        <f t="shared" si="16"/>
        <v>294948</v>
      </c>
      <c r="G75" s="85">
        <f>SUM(G73:G74)</f>
        <v>14841</v>
      </c>
      <c r="H75" s="85">
        <f t="shared" ref="H75" si="17">SUM(H73:H74)</f>
        <v>2137</v>
      </c>
      <c r="I75" s="85">
        <f t="shared" si="16"/>
        <v>29</v>
      </c>
      <c r="J75" s="86">
        <f t="shared" si="16"/>
        <v>646307</v>
      </c>
    </row>
    <row r="76" spans="1:10" ht="13.2">
      <c r="A76" s="55" t="s">
        <v>68</v>
      </c>
      <c r="B76" s="82">
        <v>101990</v>
      </c>
      <c r="C76" s="82">
        <v>24474</v>
      </c>
      <c r="D76" s="82">
        <v>48225</v>
      </c>
      <c r="E76" s="82">
        <v>856</v>
      </c>
      <c r="F76" s="82">
        <v>126164</v>
      </c>
      <c r="G76" s="82">
        <v>8323</v>
      </c>
      <c r="H76" s="82">
        <v>1287</v>
      </c>
      <c r="I76" s="83">
        <v>12</v>
      </c>
      <c r="J76" s="84">
        <f>SUM(B76:I76)</f>
        <v>311331</v>
      </c>
    </row>
    <row r="77" spans="1:10" ht="13.2">
      <c r="A77" s="50" t="s">
        <v>69</v>
      </c>
      <c r="B77" s="71">
        <v>53064</v>
      </c>
      <c r="C77" s="71">
        <v>12452</v>
      </c>
      <c r="D77" s="71">
        <v>10129</v>
      </c>
      <c r="E77" s="71">
        <v>387</v>
      </c>
      <c r="F77" s="71">
        <v>65816</v>
      </c>
      <c r="G77" s="71">
        <v>3824</v>
      </c>
      <c r="H77" s="71">
        <v>491</v>
      </c>
      <c r="I77" s="73">
        <v>2</v>
      </c>
      <c r="J77" s="72">
        <f>SUM(B77:I77)</f>
        <v>146165</v>
      </c>
    </row>
    <row r="78" spans="1:10" ht="13.2">
      <c r="A78" s="50" t="s">
        <v>70</v>
      </c>
      <c r="B78" s="71">
        <v>38489</v>
      </c>
      <c r="C78" s="71">
        <v>8771</v>
      </c>
      <c r="D78" s="71">
        <v>17668</v>
      </c>
      <c r="E78" s="71">
        <v>320</v>
      </c>
      <c r="F78" s="71">
        <v>55419</v>
      </c>
      <c r="G78" s="71">
        <v>2064</v>
      </c>
      <c r="H78" s="71">
        <v>410</v>
      </c>
      <c r="I78" s="73"/>
      <c r="J78" s="72">
        <f>SUM(B78:I78)</f>
        <v>123141</v>
      </c>
    </row>
    <row r="79" spans="1:10" ht="13.2">
      <c r="A79" s="50" t="s">
        <v>71</v>
      </c>
      <c r="B79" s="71">
        <v>68032</v>
      </c>
      <c r="C79" s="71">
        <v>13404</v>
      </c>
      <c r="D79" s="71">
        <v>34941</v>
      </c>
      <c r="E79" s="71">
        <v>605</v>
      </c>
      <c r="F79" s="71">
        <v>98645</v>
      </c>
      <c r="G79" s="71">
        <v>4380</v>
      </c>
      <c r="H79" s="71">
        <v>870</v>
      </c>
      <c r="I79" s="73">
        <v>5</v>
      </c>
      <c r="J79" s="72">
        <f>SUM(B79:I79)</f>
        <v>220882</v>
      </c>
    </row>
    <row r="80" spans="1:10" ht="13.2">
      <c r="A80" s="51" t="s">
        <v>125</v>
      </c>
      <c r="B80" s="74">
        <v>89501</v>
      </c>
      <c r="C80" s="74">
        <v>20731</v>
      </c>
      <c r="D80" s="74">
        <v>24870</v>
      </c>
      <c r="E80" s="74">
        <v>726</v>
      </c>
      <c r="F80" s="74">
        <v>98901</v>
      </c>
      <c r="G80" s="74">
        <v>5946</v>
      </c>
      <c r="H80" s="74">
        <v>962</v>
      </c>
      <c r="I80" s="75">
        <v>4</v>
      </c>
      <c r="J80" s="76">
        <f>SUM(B80:I80)</f>
        <v>241641</v>
      </c>
    </row>
    <row r="81" spans="1:10" s="53" customFormat="1" ht="13.2">
      <c r="A81" s="54" t="s">
        <v>72</v>
      </c>
      <c r="B81" s="85">
        <f>SUM(B76:B80)</f>
        <v>351076</v>
      </c>
      <c r="C81" s="85">
        <f t="shared" ref="C81:J81" si="18">SUM(C76:C80)</f>
        <v>79832</v>
      </c>
      <c r="D81" s="85">
        <f t="shared" si="18"/>
        <v>135833</v>
      </c>
      <c r="E81" s="85">
        <f>SUM(E76:E80)</f>
        <v>2894</v>
      </c>
      <c r="F81" s="85">
        <f t="shared" si="18"/>
        <v>444945</v>
      </c>
      <c r="G81" s="85">
        <f>SUM(G76:G80)</f>
        <v>24537</v>
      </c>
      <c r="H81" s="85">
        <f t="shared" ref="H81" si="19">SUM(H76:H80)</f>
        <v>4020</v>
      </c>
      <c r="I81" s="85">
        <f t="shared" si="18"/>
        <v>23</v>
      </c>
      <c r="J81" s="86">
        <f t="shared" si="18"/>
        <v>1043160</v>
      </c>
    </row>
    <row r="82" spans="1:10" ht="13.2">
      <c r="A82" s="55" t="s">
        <v>73</v>
      </c>
      <c r="B82" s="82">
        <v>136421</v>
      </c>
      <c r="C82" s="82">
        <v>35907</v>
      </c>
      <c r="D82" s="82">
        <v>5929</v>
      </c>
      <c r="E82" s="82">
        <v>654</v>
      </c>
      <c r="F82" s="82">
        <v>176963</v>
      </c>
      <c r="G82" s="82">
        <v>5577</v>
      </c>
      <c r="H82" s="82">
        <v>740</v>
      </c>
      <c r="I82" s="83">
        <v>35</v>
      </c>
      <c r="J82" s="84">
        <f>SUM(B82:I82)</f>
        <v>362226</v>
      </c>
    </row>
    <row r="83" spans="1:10" ht="13.2">
      <c r="A83" s="50" t="s">
        <v>74</v>
      </c>
      <c r="B83" s="71">
        <v>146571</v>
      </c>
      <c r="C83" s="71">
        <v>32880</v>
      </c>
      <c r="D83" s="71">
        <v>4951</v>
      </c>
      <c r="E83" s="71">
        <v>892</v>
      </c>
      <c r="F83" s="71">
        <v>189443</v>
      </c>
      <c r="G83" s="71">
        <v>8057</v>
      </c>
      <c r="H83" s="71">
        <v>906</v>
      </c>
      <c r="I83" s="73">
        <v>3</v>
      </c>
      <c r="J83" s="72">
        <f>SUM(B83:I83)</f>
        <v>383703</v>
      </c>
    </row>
    <row r="84" spans="1:10" ht="13.2">
      <c r="A84" s="50" t="s">
        <v>75</v>
      </c>
      <c r="B84" s="71">
        <v>45156</v>
      </c>
      <c r="C84" s="71">
        <v>10515</v>
      </c>
      <c r="D84" s="71">
        <v>1477</v>
      </c>
      <c r="E84" s="71">
        <v>206</v>
      </c>
      <c r="F84" s="71">
        <v>52877</v>
      </c>
      <c r="G84" s="71">
        <v>2084</v>
      </c>
      <c r="H84" s="71">
        <v>200</v>
      </c>
      <c r="I84" s="73">
        <v>1</v>
      </c>
      <c r="J84" s="72">
        <f>SUM(B84:I84)</f>
        <v>112516</v>
      </c>
    </row>
    <row r="85" spans="1:10" ht="13.2">
      <c r="A85" s="50" t="s">
        <v>76</v>
      </c>
      <c r="B85" s="71">
        <v>1314105</v>
      </c>
      <c r="C85" s="71">
        <v>261443</v>
      </c>
      <c r="D85" s="71">
        <v>23845</v>
      </c>
      <c r="E85" s="71">
        <v>15390</v>
      </c>
      <c r="F85" s="71">
        <v>998867</v>
      </c>
      <c r="G85" s="71">
        <v>141096</v>
      </c>
      <c r="H85" s="71">
        <v>9315</v>
      </c>
      <c r="I85" s="73">
        <v>456</v>
      </c>
      <c r="J85" s="72">
        <f>SUM(B85:I85)</f>
        <v>2764517</v>
      </c>
    </row>
    <row r="86" spans="1:10" ht="13.2">
      <c r="A86" s="51" t="s">
        <v>77</v>
      </c>
      <c r="B86" s="74">
        <v>94037</v>
      </c>
      <c r="C86" s="74">
        <v>18164</v>
      </c>
      <c r="D86" s="74">
        <v>1647</v>
      </c>
      <c r="E86" s="74">
        <v>462</v>
      </c>
      <c r="F86" s="74">
        <v>114332</v>
      </c>
      <c r="G86" s="74">
        <v>5135</v>
      </c>
      <c r="H86" s="74">
        <v>643</v>
      </c>
      <c r="I86" s="75">
        <v>8</v>
      </c>
      <c r="J86" s="76">
        <f>SUM(B86:I86)</f>
        <v>234428</v>
      </c>
    </row>
    <row r="87" spans="1:10" s="53" customFormat="1" ht="13.2">
      <c r="A87" s="54" t="s">
        <v>78</v>
      </c>
      <c r="B87" s="85">
        <f>SUM(B82:B86)</f>
        <v>1736290</v>
      </c>
      <c r="C87" s="85">
        <f t="shared" ref="C87:J87" si="20">SUM(C82:C86)</f>
        <v>358909</v>
      </c>
      <c r="D87" s="85">
        <f t="shared" si="20"/>
        <v>37849</v>
      </c>
      <c r="E87" s="85">
        <f>SUM(E82:E86)</f>
        <v>17604</v>
      </c>
      <c r="F87" s="85">
        <f t="shared" si="20"/>
        <v>1532482</v>
      </c>
      <c r="G87" s="85">
        <f>SUM(G82:G86)</f>
        <v>161949</v>
      </c>
      <c r="H87" s="85">
        <f t="shared" ref="H87" si="21">SUM(H82:H86)</f>
        <v>11804</v>
      </c>
      <c r="I87" s="85">
        <f t="shared" si="20"/>
        <v>503</v>
      </c>
      <c r="J87" s="86">
        <f t="shared" si="20"/>
        <v>3857390</v>
      </c>
    </row>
    <row r="88" spans="1:10" ht="13.2">
      <c r="A88" s="55" t="s">
        <v>79</v>
      </c>
      <c r="B88" s="82">
        <v>101072</v>
      </c>
      <c r="C88" s="82">
        <v>21149</v>
      </c>
      <c r="D88" s="82">
        <v>6406</v>
      </c>
      <c r="E88" s="82">
        <v>498</v>
      </c>
      <c r="F88" s="82">
        <v>130016</v>
      </c>
      <c r="G88" s="82">
        <v>5284</v>
      </c>
      <c r="H88" s="82">
        <v>582</v>
      </c>
      <c r="I88" s="83">
        <v>13</v>
      </c>
      <c r="J88" s="84">
        <f>SUM(B88:I88)</f>
        <v>265020</v>
      </c>
    </row>
    <row r="89" spans="1:10" ht="13.2">
      <c r="A89" s="50" t="s">
        <v>80</v>
      </c>
      <c r="B89" s="71">
        <v>83855</v>
      </c>
      <c r="C89" s="71">
        <v>15663</v>
      </c>
      <c r="D89" s="71">
        <v>3376</v>
      </c>
      <c r="E89" s="71">
        <v>429</v>
      </c>
      <c r="F89" s="71">
        <v>109108</v>
      </c>
      <c r="G89" s="71">
        <v>4306</v>
      </c>
      <c r="H89" s="71">
        <v>520</v>
      </c>
      <c r="I89" s="73">
        <v>6</v>
      </c>
      <c r="J89" s="72">
        <f>SUM(B89:I89)</f>
        <v>217263</v>
      </c>
    </row>
    <row r="90" spans="1:10" ht="13.2">
      <c r="A90" s="50" t="s">
        <v>81</v>
      </c>
      <c r="B90" s="71">
        <v>85417</v>
      </c>
      <c r="C90" s="71">
        <v>17537</v>
      </c>
      <c r="D90" s="71">
        <v>6819</v>
      </c>
      <c r="E90" s="71">
        <v>541</v>
      </c>
      <c r="F90" s="71">
        <v>87138</v>
      </c>
      <c r="G90" s="71">
        <v>5326</v>
      </c>
      <c r="H90" s="71">
        <v>667</v>
      </c>
      <c r="I90" s="73">
        <v>3</v>
      </c>
      <c r="J90" s="72">
        <f>SUM(B90:I90)</f>
        <v>203448</v>
      </c>
    </row>
    <row r="91" spans="1:10" ht="13.2">
      <c r="A91" s="51" t="s">
        <v>82</v>
      </c>
      <c r="B91" s="74">
        <v>79452</v>
      </c>
      <c r="C91" s="74">
        <v>19013</v>
      </c>
      <c r="D91" s="74">
        <v>11930</v>
      </c>
      <c r="E91" s="74">
        <v>544</v>
      </c>
      <c r="F91" s="74">
        <v>101036</v>
      </c>
      <c r="G91" s="74">
        <v>4746</v>
      </c>
      <c r="H91" s="74">
        <v>626</v>
      </c>
      <c r="I91" s="75">
        <v>3</v>
      </c>
      <c r="J91" s="76">
        <f>SUM(B91:I91)</f>
        <v>217350</v>
      </c>
    </row>
    <row r="92" spans="1:10" s="53" customFormat="1" ht="13.2">
      <c r="A92" s="54" t="s">
        <v>83</v>
      </c>
      <c r="B92" s="85">
        <f>SUM(B88:B91)</f>
        <v>349796</v>
      </c>
      <c r="C92" s="85">
        <f t="shared" ref="C92:J92" si="22">SUM(C88:C91)</f>
        <v>73362</v>
      </c>
      <c r="D92" s="85">
        <f t="shared" si="22"/>
        <v>28531</v>
      </c>
      <c r="E92" s="85">
        <f>SUM(E88:E91)</f>
        <v>2012</v>
      </c>
      <c r="F92" s="85">
        <f t="shared" si="22"/>
        <v>427298</v>
      </c>
      <c r="G92" s="85">
        <f>SUM(G88:G91)</f>
        <v>19662</v>
      </c>
      <c r="H92" s="85">
        <f t="shared" ref="H92" si="23">SUM(H88:H91)</f>
        <v>2395</v>
      </c>
      <c r="I92" s="85">
        <f t="shared" si="22"/>
        <v>25</v>
      </c>
      <c r="J92" s="86">
        <f t="shared" si="22"/>
        <v>903081</v>
      </c>
    </row>
    <row r="93" spans="1:10" ht="13.2">
      <c r="A93" s="55" t="s">
        <v>84</v>
      </c>
      <c r="B93" s="82">
        <v>49074</v>
      </c>
      <c r="C93" s="82">
        <v>10774</v>
      </c>
      <c r="D93" s="82">
        <v>5401</v>
      </c>
      <c r="E93" s="82">
        <v>191</v>
      </c>
      <c r="F93" s="82">
        <v>83183</v>
      </c>
      <c r="G93" s="82">
        <v>2039</v>
      </c>
      <c r="H93" s="82">
        <v>284</v>
      </c>
      <c r="I93" s="83">
        <v>4</v>
      </c>
      <c r="J93" s="84">
        <f>SUM(B93:I93)</f>
        <v>150950</v>
      </c>
    </row>
    <row r="94" spans="1:10" ht="13.2">
      <c r="A94" s="51" t="s">
        <v>85</v>
      </c>
      <c r="B94" s="74">
        <v>22010</v>
      </c>
      <c r="C94" s="74">
        <v>3677</v>
      </c>
      <c r="D94" s="74">
        <v>470</v>
      </c>
      <c r="E94" s="74">
        <v>88</v>
      </c>
      <c r="F94" s="74">
        <v>37042</v>
      </c>
      <c r="G94" s="74">
        <v>688</v>
      </c>
      <c r="H94" s="74">
        <v>115</v>
      </c>
      <c r="I94" s="75">
        <v>3</v>
      </c>
      <c r="J94" s="76">
        <f>SUM(B94:I94)</f>
        <v>64093</v>
      </c>
    </row>
    <row r="95" spans="1:10" s="53" customFormat="1" ht="13.2">
      <c r="A95" s="54" t="s">
        <v>86</v>
      </c>
      <c r="B95" s="85">
        <f>+B94+B93</f>
        <v>71084</v>
      </c>
      <c r="C95" s="85">
        <f t="shared" ref="C95:I95" si="24">+C94+C93</f>
        <v>14451</v>
      </c>
      <c r="D95" s="85">
        <f t="shared" si="24"/>
        <v>5871</v>
      </c>
      <c r="E95" s="85">
        <f>+E94+E93</f>
        <v>279</v>
      </c>
      <c r="F95" s="85">
        <f t="shared" si="24"/>
        <v>120225</v>
      </c>
      <c r="G95" s="85">
        <f>+G94+G93</f>
        <v>2727</v>
      </c>
      <c r="H95" s="85">
        <f t="shared" ref="H95" si="25">+H94+H93</f>
        <v>399</v>
      </c>
      <c r="I95" s="85">
        <f t="shared" si="24"/>
        <v>7</v>
      </c>
      <c r="J95" s="86">
        <f>SUM(J93:J94)</f>
        <v>215043</v>
      </c>
    </row>
    <row r="96" spans="1:10" ht="13.2">
      <c r="A96" s="55" t="s">
        <v>87</v>
      </c>
      <c r="B96" s="82">
        <v>91297</v>
      </c>
      <c r="C96" s="82">
        <v>27219</v>
      </c>
      <c r="D96" s="82">
        <v>9546</v>
      </c>
      <c r="E96" s="82">
        <v>317</v>
      </c>
      <c r="F96" s="82">
        <v>142770</v>
      </c>
      <c r="G96" s="82">
        <v>3177</v>
      </c>
      <c r="H96" s="82">
        <v>526</v>
      </c>
      <c r="I96" s="83">
        <v>5</v>
      </c>
      <c r="J96" s="84">
        <f>SUM(B96:I96)</f>
        <v>274857</v>
      </c>
    </row>
    <row r="97" spans="1:10" ht="13.2">
      <c r="A97" s="50" t="s">
        <v>88</v>
      </c>
      <c r="B97" s="71">
        <v>62194</v>
      </c>
      <c r="C97" s="71">
        <v>15524</v>
      </c>
      <c r="D97" s="71">
        <v>5144</v>
      </c>
      <c r="E97" s="71">
        <v>223</v>
      </c>
      <c r="F97" s="71">
        <v>101487</v>
      </c>
      <c r="G97" s="71">
        <v>2481</v>
      </c>
      <c r="H97" s="71">
        <v>328</v>
      </c>
      <c r="I97" s="73">
        <v>5</v>
      </c>
      <c r="J97" s="72">
        <f>SUM(B97:I97)</f>
        <v>187386</v>
      </c>
    </row>
    <row r="98" spans="1:10" ht="13.2">
      <c r="A98" s="50" t="s">
        <v>89</v>
      </c>
      <c r="B98" s="71">
        <v>219592</v>
      </c>
      <c r="C98" s="71">
        <v>66767</v>
      </c>
      <c r="D98" s="71">
        <v>12464</v>
      </c>
      <c r="E98" s="71">
        <v>877</v>
      </c>
      <c r="F98" s="71">
        <v>288016</v>
      </c>
      <c r="G98" s="71">
        <v>6904</v>
      </c>
      <c r="H98" s="71">
        <v>983</v>
      </c>
      <c r="I98" s="73">
        <v>19</v>
      </c>
      <c r="J98" s="72">
        <f>SUM(B98:I98)</f>
        <v>595622</v>
      </c>
    </row>
    <row r="99" spans="1:10" ht="13.2">
      <c r="A99" s="50" t="s">
        <v>90</v>
      </c>
      <c r="B99" s="71">
        <v>857443</v>
      </c>
      <c r="C99" s="71">
        <v>221968</v>
      </c>
      <c r="D99" s="71">
        <v>43316</v>
      </c>
      <c r="E99" s="71">
        <v>1897</v>
      </c>
      <c r="F99" s="71">
        <v>695192</v>
      </c>
      <c r="G99" s="71">
        <v>20146</v>
      </c>
      <c r="H99" s="71">
        <v>2379</v>
      </c>
      <c r="I99" s="73">
        <v>143</v>
      </c>
      <c r="J99" s="72">
        <f>SUM(B99:I99)</f>
        <v>1842484</v>
      </c>
    </row>
    <row r="100" spans="1:10" ht="13.2">
      <c r="A100" s="51" t="s">
        <v>91</v>
      </c>
      <c r="B100" s="74">
        <v>265316</v>
      </c>
      <c r="C100" s="74">
        <v>61469</v>
      </c>
      <c r="D100" s="74">
        <v>22361</v>
      </c>
      <c r="E100" s="74">
        <v>1124</v>
      </c>
      <c r="F100" s="74">
        <v>352001</v>
      </c>
      <c r="G100" s="74">
        <v>8869</v>
      </c>
      <c r="H100" s="74">
        <v>1363</v>
      </c>
      <c r="I100" s="75">
        <v>26</v>
      </c>
      <c r="J100" s="76">
        <f>SUM(B100:I100)</f>
        <v>712529</v>
      </c>
    </row>
    <row r="101" spans="1:10" s="53" customFormat="1" ht="13.2">
      <c r="A101" s="54" t="s">
        <v>92</v>
      </c>
      <c r="B101" s="85">
        <f>SUM(B96:B100)</f>
        <v>1495842</v>
      </c>
      <c r="C101" s="85">
        <f t="shared" ref="C101:J101" si="26">SUM(C96:C100)</f>
        <v>392947</v>
      </c>
      <c r="D101" s="85">
        <f t="shared" si="26"/>
        <v>92831</v>
      </c>
      <c r="E101" s="85">
        <f>SUM(E96:E100)</f>
        <v>4438</v>
      </c>
      <c r="F101" s="85">
        <f t="shared" si="26"/>
        <v>1579466</v>
      </c>
      <c r="G101" s="85">
        <f>SUM(G96:G100)</f>
        <v>41577</v>
      </c>
      <c r="H101" s="85">
        <f t="shared" ref="H101" si="27">SUM(H96:H100)</f>
        <v>5579</v>
      </c>
      <c r="I101" s="85">
        <f t="shared" si="26"/>
        <v>198</v>
      </c>
      <c r="J101" s="86">
        <f t="shared" si="26"/>
        <v>3612878</v>
      </c>
    </row>
    <row r="102" spans="1:10" ht="13.2">
      <c r="A102" s="55" t="s">
        <v>93</v>
      </c>
      <c r="B102" s="82">
        <v>246554</v>
      </c>
      <c r="C102" s="82">
        <v>52342</v>
      </c>
      <c r="D102" s="82">
        <v>27260</v>
      </c>
      <c r="E102" s="82">
        <v>1253</v>
      </c>
      <c r="F102" s="82">
        <v>386549</v>
      </c>
      <c r="G102" s="82">
        <v>13475</v>
      </c>
      <c r="H102" s="82">
        <v>2003</v>
      </c>
      <c r="I102" s="83">
        <v>36</v>
      </c>
      <c r="J102" s="84">
        <f>SUM(B102:I102)</f>
        <v>729472</v>
      </c>
    </row>
    <row r="103" spans="1:10" ht="13.2">
      <c r="A103" s="50" t="s">
        <v>94</v>
      </c>
      <c r="B103" s="71">
        <v>83174</v>
      </c>
      <c r="C103" s="71">
        <v>11390</v>
      </c>
      <c r="D103" s="71">
        <v>2920</v>
      </c>
      <c r="E103" s="71">
        <v>203</v>
      </c>
      <c r="F103" s="71">
        <v>127034</v>
      </c>
      <c r="G103" s="71">
        <v>3062</v>
      </c>
      <c r="H103" s="71">
        <v>448</v>
      </c>
      <c r="I103" s="73">
        <v>3</v>
      </c>
      <c r="J103" s="72">
        <f>SUM(B103:I103)</f>
        <v>228234</v>
      </c>
    </row>
    <row r="104" spans="1:10" ht="13.2">
      <c r="A104" s="50" t="s">
        <v>95</v>
      </c>
      <c r="B104" s="71">
        <v>94747</v>
      </c>
      <c r="C104" s="71">
        <v>14440</v>
      </c>
      <c r="D104" s="71">
        <v>6119</v>
      </c>
      <c r="E104" s="71">
        <v>311</v>
      </c>
      <c r="F104" s="71">
        <v>140196</v>
      </c>
      <c r="G104" s="71">
        <v>3004</v>
      </c>
      <c r="H104" s="71">
        <v>617</v>
      </c>
      <c r="I104" s="73">
        <v>15</v>
      </c>
      <c r="J104" s="72">
        <f>SUM(B104:I104)</f>
        <v>259449</v>
      </c>
    </row>
    <row r="105" spans="1:10" ht="13.2">
      <c r="A105" s="50" t="s">
        <v>96</v>
      </c>
      <c r="B105" s="71">
        <v>111719</v>
      </c>
      <c r="C105" s="71">
        <v>18730</v>
      </c>
      <c r="D105" s="71">
        <v>12976</v>
      </c>
      <c r="E105" s="71">
        <v>266</v>
      </c>
      <c r="F105" s="71">
        <v>207255</v>
      </c>
      <c r="G105" s="71">
        <v>4223</v>
      </c>
      <c r="H105" s="71">
        <v>685</v>
      </c>
      <c r="I105" s="73">
        <v>8</v>
      </c>
      <c r="J105" s="72">
        <f>SUM(B105:I105)</f>
        <v>355862</v>
      </c>
    </row>
    <row r="106" spans="1:10" ht="13.2">
      <c r="A106" s="50" t="s">
        <v>97</v>
      </c>
      <c r="B106" s="71">
        <v>194534</v>
      </c>
      <c r="C106" s="71">
        <v>42001</v>
      </c>
      <c r="D106" s="71">
        <v>14565</v>
      </c>
      <c r="E106" s="71">
        <v>770</v>
      </c>
      <c r="F106" s="71">
        <v>268442</v>
      </c>
      <c r="G106" s="71">
        <v>6225</v>
      </c>
      <c r="H106" s="71">
        <v>1217</v>
      </c>
      <c r="I106" s="73">
        <v>30</v>
      </c>
      <c r="J106" s="72">
        <f>SUM(B106:I106)</f>
        <v>527784</v>
      </c>
    </row>
    <row r="107" spans="1:10" ht="13.2">
      <c r="A107" s="51" t="s">
        <v>98</v>
      </c>
      <c r="B107" s="74">
        <v>127313</v>
      </c>
      <c r="C107" s="74">
        <v>20445</v>
      </c>
      <c r="D107" s="74">
        <v>5391</v>
      </c>
      <c r="E107" s="74">
        <v>409</v>
      </c>
      <c r="F107" s="74">
        <v>191708</v>
      </c>
      <c r="G107" s="74">
        <v>4518</v>
      </c>
      <c r="H107" s="74">
        <v>711</v>
      </c>
      <c r="I107" s="75">
        <v>15</v>
      </c>
      <c r="J107" s="76">
        <f>SUM(B107:I107)</f>
        <v>350510</v>
      </c>
    </row>
    <row r="108" spans="1:10" s="53" customFormat="1" ht="13.2">
      <c r="A108" s="54" t="s">
        <v>99</v>
      </c>
      <c r="B108" s="85">
        <f>SUM(B102:B107)</f>
        <v>858041</v>
      </c>
      <c r="C108" s="85">
        <f t="shared" ref="C108:J108" si="28">SUM(C102:C107)</f>
        <v>159348</v>
      </c>
      <c r="D108" s="85">
        <f t="shared" si="28"/>
        <v>69231</v>
      </c>
      <c r="E108" s="85">
        <f>SUM(E102:E107)</f>
        <v>3212</v>
      </c>
      <c r="F108" s="85">
        <f t="shared" si="28"/>
        <v>1321184</v>
      </c>
      <c r="G108" s="85">
        <f>SUM(G102:G107)</f>
        <v>34507</v>
      </c>
      <c r="H108" s="85">
        <f t="shared" ref="H108" si="29">SUM(H102:H107)</f>
        <v>5681</v>
      </c>
      <c r="I108" s="85">
        <f t="shared" si="28"/>
        <v>107</v>
      </c>
      <c r="J108" s="86">
        <f t="shared" si="28"/>
        <v>2451311</v>
      </c>
    </row>
    <row r="109" spans="1:10" ht="13.2">
      <c r="A109" s="55" t="s">
        <v>100</v>
      </c>
      <c r="B109" s="82">
        <v>42908</v>
      </c>
      <c r="C109" s="82">
        <v>5358</v>
      </c>
      <c r="D109" s="82">
        <v>2306</v>
      </c>
      <c r="E109" s="82">
        <v>185</v>
      </c>
      <c r="F109" s="82">
        <v>76534</v>
      </c>
      <c r="G109" s="82">
        <v>1811</v>
      </c>
      <c r="H109" s="82">
        <v>286</v>
      </c>
      <c r="I109" s="83"/>
      <c r="J109" s="84">
        <f>SUM(B109:I109)</f>
        <v>129388</v>
      </c>
    </row>
    <row r="110" spans="1:10" ht="13.2">
      <c r="A110" s="51" t="s">
        <v>101</v>
      </c>
      <c r="B110" s="74">
        <v>91319</v>
      </c>
      <c r="C110" s="74">
        <v>14494</v>
      </c>
      <c r="D110" s="74">
        <v>5296</v>
      </c>
      <c r="E110" s="74">
        <v>301</v>
      </c>
      <c r="F110" s="74">
        <v>138728</v>
      </c>
      <c r="G110" s="74">
        <v>3281</v>
      </c>
      <c r="H110" s="74">
        <v>493</v>
      </c>
      <c r="I110" s="75">
        <v>5</v>
      </c>
      <c r="J110" s="76">
        <f>SUM(B110:I110)</f>
        <v>253917</v>
      </c>
    </row>
    <row r="111" spans="1:10" s="53" customFormat="1" ht="13.2">
      <c r="A111" s="54" t="s">
        <v>102</v>
      </c>
      <c r="B111" s="85">
        <f>+B110+B109</f>
        <v>134227</v>
      </c>
      <c r="C111" s="85">
        <f t="shared" ref="C111:J111" si="30">+C110+C109</f>
        <v>19852</v>
      </c>
      <c r="D111" s="85">
        <f t="shared" si="30"/>
        <v>7602</v>
      </c>
      <c r="E111" s="85">
        <f>+E110+E109</f>
        <v>486</v>
      </c>
      <c r="F111" s="85">
        <f t="shared" si="30"/>
        <v>215262</v>
      </c>
      <c r="G111" s="85">
        <f>+G110+G109</f>
        <v>5092</v>
      </c>
      <c r="H111" s="85">
        <f t="shared" ref="H111" si="31">+H110+H109</f>
        <v>779</v>
      </c>
      <c r="I111" s="85">
        <f t="shared" si="30"/>
        <v>5</v>
      </c>
      <c r="J111" s="86">
        <f t="shared" si="30"/>
        <v>383305</v>
      </c>
    </row>
    <row r="112" spans="1:10" ht="13.2">
      <c r="A112" s="55" t="s">
        <v>103</v>
      </c>
      <c r="B112" s="82">
        <v>100007</v>
      </c>
      <c r="C112" s="82">
        <v>8495</v>
      </c>
      <c r="D112" s="82">
        <v>971</v>
      </c>
      <c r="E112" s="82">
        <v>313</v>
      </c>
      <c r="F112" s="82">
        <v>125403</v>
      </c>
      <c r="G112" s="82">
        <v>4282</v>
      </c>
      <c r="H112" s="82">
        <v>570</v>
      </c>
      <c r="I112" s="83">
        <v>9</v>
      </c>
      <c r="J112" s="84">
        <f>SUM(B112:I112)</f>
        <v>240050</v>
      </c>
    </row>
    <row r="113" spans="1:10" ht="13.2">
      <c r="A113" s="50" t="s">
        <v>104</v>
      </c>
      <c r="B113" s="71">
        <v>199591</v>
      </c>
      <c r="C113" s="71">
        <v>15967</v>
      </c>
      <c r="D113" s="71">
        <v>3372</v>
      </c>
      <c r="E113" s="71">
        <v>605</v>
      </c>
      <c r="F113" s="71">
        <v>275340</v>
      </c>
      <c r="G113" s="71">
        <v>6424</v>
      </c>
      <c r="H113" s="71">
        <v>913</v>
      </c>
      <c r="I113" s="73">
        <v>28</v>
      </c>
      <c r="J113" s="72">
        <f>SUM(B113:I113)</f>
        <v>502240</v>
      </c>
    </row>
    <row r="114" spans="1:10" ht="13.2">
      <c r="A114" s="50" t="s">
        <v>105</v>
      </c>
      <c r="B114" s="71">
        <v>43117</v>
      </c>
      <c r="C114" s="71">
        <v>3749</v>
      </c>
      <c r="D114" s="71">
        <v>382</v>
      </c>
      <c r="E114" s="71">
        <v>53</v>
      </c>
      <c r="F114" s="71">
        <v>61259</v>
      </c>
      <c r="G114" s="71">
        <v>1343</v>
      </c>
      <c r="H114" s="71">
        <v>184</v>
      </c>
      <c r="I114" s="73"/>
      <c r="J114" s="72">
        <f>SUM(B114:I114)</f>
        <v>110087</v>
      </c>
    </row>
    <row r="115" spans="1:10" ht="13.2">
      <c r="A115" s="50" t="s">
        <v>106</v>
      </c>
      <c r="B115" s="71">
        <v>166715</v>
      </c>
      <c r="C115" s="71">
        <v>13413</v>
      </c>
      <c r="D115" s="71">
        <v>1854</v>
      </c>
      <c r="E115" s="71">
        <v>317</v>
      </c>
      <c r="F115" s="71">
        <v>185620</v>
      </c>
      <c r="G115" s="71">
        <v>5324</v>
      </c>
      <c r="H115" s="71">
        <v>572</v>
      </c>
      <c r="I115" s="73">
        <v>15</v>
      </c>
      <c r="J115" s="72">
        <f>SUM(B115:I115)</f>
        <v>373830</v>
      </c>
    </row>
    <row r="116" spans="1:10" ht="13.2">
      <c r="A116" s="51" t="s">
        <v>107</v>
      </c>
      <c r="B116" s="74">
        <v>48852</v>
      </c>
      <c r="C116" s="74">
        <v>3626</v>
      </c>
      <c r="D116" s="74">
        <v>276</v>
      </c>
      <c r="E116" s="74">
        <v>78</v>
      </c>
      <c r="F116" s="74">
        <v>57524</v>
      </c>
      <c r="G116" s="74">
        <v>1360</v>
      </c>
      <c r="H116" s="74">
        <v>195</v>
      </c>
      <c r="I116" s="75">
        <v>3</v>
      </c>
      <c r="J116" s="76">
        <f>SUM(B116:I116)</f>
        <v>111914</v>
      </c>
    </row>
    <row r="117" spans="1:10" s="53" customFormat="1" ht="13.2">
      <c r="A117" s="54" t="s">
        <v>108</v>
      </c>
      <c r="B117" s="85">
        <f>SUM(B112:B116)</f>
        <v>558282</v>
      </c>
      <c r="C117" s="85">
        <f t="shared" ref="C117:J117" si="32">SUM(C112:C116)</f>
        <v>45250</v>
      </c>
      <c r="D117" s="85">
        <f t="shared" si="32"/>
        <v>6855</v>
      </c>
      <c r="E117" s="85">
        <f>SUM(E112:E116)</f>
        <v>1366</v>
      </c>
      <c r="F117" s="85">
        <f t="shared" si="32"/>
        <v>705146</v>
      </c>
      <c r="G117" s="85">
        <f>SUM(G112:G116)</f>
        <v>18733</v>
      </c>
      <c r="H117" s="85">
        <f t="shared" ref="H117" si="33">SUM(H112:H116)</f>
        <v>2434</v>
      </c>
      <c r="I117" s="85">
        <f t="shared" si="32"/>
        <v>55</v>
      </c>
      <c r="J117" s="86">
        <f t="shared" si="32"/>
        <v>1338121</v>
      </c>
    </row>
    <row r="118" spans="1:10" ht="13.2">
      <c r="A118" s="55" t="s">
        <v>109</v>
      </c>
      <c r="B118" s="82">
        <v>124470</v>
      </c>
      <c r="C118" s="82">
        <v>6837</v>
      </c>
      <c r="D118" s="82">
        <v>624</v>
      </c>
      <c r="E118" s="82">
        <v>219</v>
      </c>
      <c r="F118" s="82">
        <v>164440</v>
      </c>
      <c r="G118" s="82">
        <v>3027</v>
      </c>
      <c r="H118" s="82">
        <v>325</v>
      </c>
      <c r="I118" s="83">
        <v>10</v>
      </c>
      <c r="J118" s="84">
        <f>SUM(B118:I118)</f>
        <v>299952</v>
      </c>
    </row>
    <row r="119" spans="1:10" ht="13.2">
      <c r="A119" s="50" t="s">
        <v>110</v>
      </c>
      <c r="B119" s="71">
        <v>70772</v>
      </c>
      <c r="C119" s="71">
        <v>4364</v>
      </c>
      <c r="D119" s="71">
        <v>1055</v>
      </c>
      <c r="E119" s="71">
        <v>136</v>
      </c>
      <c r="F119" s="71">
        <v>90563</v>
      </c>
      <c r="G119" s="71">
        <v>1827</v>
      </c>
      <c r="H119" s="71">
        <v>250</v>
      </c>
      <c r="I119" s="73">
        <v>4</v>
      </c>
      <c r="J119" s="72">
        <f>SUM(B119:I119)</f>
        <v>168971</v>
      </c>
    </row>
    <row r="120" spans="1:10" ht="13.2">
      <c r="A120" s="50" t="s">
        <v>111</v>
      </c>
      <c r="B120" s="71">
        <v>395690</v>
      </c>
      <c r="C120" s="71">
        <v>36035</v>
      </c>
      <c r="D120" s="71">
        <v>8930</v>
      </c>
      <c r="E120" s="71">
        <v>1498</v>
      </c>
      <c r="F120" s="71">
        <v>393658</v>
      </c>
      <c r="G120" s="71">
        <v>9856</v>
      </c>
      <c r="H120" s="71">
        <v>1318</v>
      </c>
      <c r="I120" s="73">
        <v>35</v>
      </c>
      <c r="J120" s="72">
        <f>SUM(B120:I120)</f>
        <v>847020</v>
      </c>
    </row>
    <row r="121" spans="1:10" ht="13.2">
      <c r="A121" s="50" t="s">
        <v>112</v>
      </c>
      <c r="B121" s="71">
        <v>45062</v>
      </c>
      <c r="C121" s="71">
        <v>2658</v>
      </c>
      <c r="D121" s="71">
        <v>232</v>
      </c>
      <c r="E121" s="71">
        <v>89</v>
      </c>
      <c r="F121" s="71">
        <v>59778</v>
      </c>
      <c r="G121" s="71">
        <v>987</v>
      </c>
      <c r="H121" s="71">
        <v>127</v>
      </c>
      <c r="I121" s="73">
        <v>1</v>
      </c>
      <c r="J121" s="72">
        <f>SUM(B121:I121)</f>
        <v>108934</v>
      </c>
    </row>
    <row r="122" spans="1:10" ht="13.2">
      <c r="A122" s="50" t="s">
        <v>113</v>
      </c>
      <c r="B122" s="71">
        <v>214870</v>
      </c>
      <c r="C122" s="71">
        <v>15382</v>
      </c>
      <c r="D122" s="71">
        <v>1912</v>
      </c>
      <c r="E122" s="71">
        <v>569</v>
      </c>
      <c r="F122" s="71">
        <v>189343</v>
      </c>
      <c r="G122" s="71">
        <v>5837</v>
      </c>
      <c r="H122" s="71">
        <v>637</v>
      </c>
      <c r="I122" s="73">
        <v>25</v>
      </c>
      <c r="J122" s="72">
        <f>SUM(B122:I122)</f>
        <v>428575</v>
      </c>
    </row>
    <row r="123" spans="1:10" ht="13.2">
      <c r="A123" s="50" t="s">
        <v>114</v>
      </c>
      <c r="B123" s="71">
        <v>379109</v>
      </c>
      <c r="C123" s="71">
        <v>43998</v>
      </c>
      <c r="D123" s="71">
        <v>4914</v>
      </c>
      <c r="E123" s="71">
        <v>944</v>
      </c>
      <c r="F123" s="71">
        <v>338175</v>
      </c>
      <c r="G123" s="71">
        <v>12623</v>
      </c>
      <c r="H123" s="71">
        <v>1069</v>
      </c>
      <c r="I123" s="73">
        <v>39</v>
      </c>
      <c r="J123" s="72">
        <f>SUM(B123:I123)</f>
        <v>780871</v>
      </c>
    </row>
    <row r="124" spans="1:10" ht="13.2">
      <c r="A124" s="50" t="s">
        <v>115</v>
      </c>
      <c r="B124" s="71">
        <v>99284</v>
      </c>
      <c r="C124" s="71">
        <v>7283</v>
      </c>
      <c r="D124" s="71">
        <v>2325</v>
      </c>
      <c r="E124" s="71">
        <v>519</v>
      </c>
      <c r="F124" s="71">
        <v>115741</v>
      </c>
      <c r="G124" s="71">
        <v>4108</v>
      </c>
      <c r="H124" s="71">
        <v>463</v>
      </c>
      <c r="I124" s="73">
        <v>15</v>
      </c>
      <c r="J124" s="72">
        <f>SUM(B124:I124)</f>
        <v>229738</v>
      </c>
    </row>
    <row r="125" spans="1:10" ht="13.2">
      <c r="A125" s="50" t="s">
        <v>116</v>
      </c>
      <c r="B125" s="71">
        <v>120105</v>
      </c>
      <c r="C125" s="71">
        <v>9215</v>
      </c>
      <c r="D125" s="71">
        <v>1629</v>
      </c>
      <c r="E125" s="71">
        <v>484</v>
      </c>
      <c r="F125" s="71">
        <v>138337</v>
      </c>
      <c r="G125" s="71">
        <v>4802</v>
      </c>
      <c r="H125" s="71">
        <v>478</v>
      </c>
      <c r="I125" s="73">
        <v>11</v>
      </c>
      <c r="J125" s="72">
        <f>SUM(B125:I125)</f>
        <v>275061</v>
      </c>
    </row>
    <row r="126" spans="1:10" ht="13.2">
      <c r="A126" s="51" t="s">
        <v>117</v>
      </c>
      <c r="B126" s="74">
        <v>137980</v>
      </c>
      <c r="C126" s="74">
        <v>10579</v>
      </c>
      <c r="D126" s="74">
        <v>691</v>
      </c>
      <c r="E126" s="74">
        <v>337</v>
      </c>
      <c r="F126" s="74">
        <v>144549</v>
      </c>
      <c r="G126" s="74">
        <v>4364</v>
      </c>
      <c r="H126" s="74">
        <v>447</v>
      </c>
      <c r="I126" s="75">
        <v>9</v>
      </c>
      <c r="J126" s="76">
        <f>SUM(B126:I126)</f>
        <v>298956</v>
      </c>
    </row>
    <row r="127" spans="1:10" s="53" customFormat="1" ht="13.2">
      <c r="A127" s="54" t="s">
        <v>118</v>
      </c>
      <c r="B127" s="85">
        <f>SUM(B118:B126)</f>
        <v>1587342</v>
      </c>
      <c r="C127" s="85">
        <f t="shared" ref="C127:J127" si="34">SUM(C118:C126)</f>
        <v>136351</v>
      </c>
      <c r="D127" s="85">
        <f t="shared" si="34"/>
        <v>22312</v>
      </c>
      <c r="E127" s="85">
        <f>SUM(E118:E126)</f>
        <v>4795</v>
      </c>
      <c r="F127" s="85">
        <f t="shared" si="34"/>
        <v>1634584</v>
      </c>
      <c r="G127" s="85">
        <f>SUM(G118:G126)</f>
        <v>47431</v>
      </c>
      <c r="H127" s="85">
        <f t="shared" ref="H127" si="35">SUM(H118:H126)</f>
        <v>5114</v>
      </c>
      <c r="I127" s="85">
        <f t="shared" si="34"/>
        <v>149</v>
      </c>
      <c r="J127" s="86">
        <f t="shared" si="34"/>
        <v>3438078</v>
      </c>
    </row>
    <row r="128" spans="1:10" ht="13.2">
      <c r="A128" s="55" t="s">
        <v>126</v>
      </c>
      <c r="B128" s="82">
        <v>142962</v>
      </c>
      <c r="C128" s="82">
        <v>7186</v>
      </c>
      <c r="D128" s="82">
        <v>147</v>
      </c>
      <c r="E128" s="82">
        <v>812</v>
      </c>
      <c r="F128" s="82">
        <v>124925</v>
      </c>
      <c r="G128" s="82">
        <v>8094</v>
      </c>
      <c r="H128" s="82">
        <v>528</v>
      </c>
      <c r="I128" s="83">
        <v>13</v>
      </c>
      <c r="J128" s="84">
        <f>SUM(B128:I128)</f>
        <v>284667</v>
      </c>
    </row>
    <row r="129" spans="1:10" ht="13.2">
      <c r="A129" s="50" t="s">
        <v>127</v>
      </c>
      <c r="B129" s="71">
        <v>64229</v>
      </c>
      <c r="C129" s="71">
        <v>2852</v>
      </c>
      <c r="D129" s="71">
        <v>96</v>
      </c>
      <c r="E129" s="71">
        <v>266</v>
      </c>
      <c r="F129" s="71">
        <v>80946</v>
      </c>
      <c r="G129" s="71">
        <v>1995</v>
      </c>
      <c r="H129" s="71">
        <v>174</v>
      </c>
      <c r="I129" s="73">
        <v>1</v>
      </c>
      <c r="J129" s="72">
        <f>SUM(B129:I129)</f>
        <v>150559</v>
      </c>
    </row>
    <row r="130" spans="1:10" ht="13.2">
      <c r="A130" s="50" t="s">
        <v>128</v>
      </c>
      <c r="B130" s="71">
        <v>46656</v>
      </c>
      <c r="C130" s="71">
        <v>2467</v>
      </c>
      <c r="D130" s="71">
        <v>57</v>
      </c>
      <c r="E130" s="71">
        <v>188</v>
      </c>
      <c r="F130" s="71">
        <v>55310</v>
      </c>
      <c r="G130" s="71">
        <v>1135</v>
      </c>
      <c r="H130" s="71">
        <v>113</v>
      </c>
      <c r="I130" s="73"/>
      <c r="J130" s="72">
        <f>SUM(B130:I130)</f>
        <v>105926</v>
      </c>
    </row>
    <row r="131" spans="1:10" ht="13.2">
      <c r="A131" s="50" t="s">
        <v>129</v>
      </c>
      <c r="B131" s="71">
        <v>161729</v>
      </c>
      <c r="C131" s="71">
        <v>8924</v>
      </c>
      <c r="D131" s="71">
        <v>273</v>
      </c>
      <c r="E131" s="71">
        <v>692</v>
      </c>
      <c r="F131" s="71">
        <v>154376</v>
      </c>
      <c r="G131" s="71">
        <v>6239</v>
      </c>
      <c r="H131" s="71">
        <v>532</v>
      </c>
      <c r="I131" s="73">
        <v>16</v>
      </c>
      <c r="J131" s="72">
        <f>SUM(B131:I131)</f>
        <v>332781</v>
      </c>
    </row>
    <row r="132" spans="1:10" ht="13.2">
      <c r="A132" s="51" t="s">
        <v>130</v>
      </c>
      <c r="B132" s="74">
        <v>96969</v>
      </c>
      <c r="C132" s="74">
        <v>5064</v>
      </c>
      <c r="D132" s="74">
        <v>115</v>
      </c>
      <c r="E132" s="74">
        <v>351</v>
      </c>
      <c r="F132" s="74">
        <v>117983</v>
      </c>
      <c r="G132" s="74">
        <v>3150</v>
      </c>
      <c r="H132" s="74">
        <v>211</v>
      </c>
      <c r="I132" s="75">
        <v>6</v>
      </c>
      <c r="J132" s="76">
        <f>SUM(B132:I132)</f>
        <v>223849</v>
      </c>
    </row>
    <row r="133" spans="1:10" s="53" customFormat="1" ht="13.2">
      <c r="A133" s="54" t="s">
        <v>119</v>
      </c>
      <c r="B133" s="85">
        <f t="shared" ref="B133:J133" si="36">SUM(B128:B132)</f>
        <v>512545</v>
      </c>
      <c r="C133" s="85">
        <f t="shared" si="36"/>
        <v>26493</v>
      </c>
      <c r="D133" s="85">
        <f t="shared" si="36"/>
        <v>688</v>
      </c>
      <c r="E133" s="85">
        <f t="shared" si="36"/>
        <v>2309</v>
      </c>
      <c r="F133" s="85">
        <f t="shared" si="36"/>
        <v>533540</v>
      </c>
      <c r="G133" s="85">
        <f t="shared" ref="G133:H133" si="37">SUM(G128:G132)</f>
        <v>20613</v>
      </c>
      <c r="H133" s="85">
        <f t="shared" si="37"/>
        <v>1558</v>
      </c>
      <c r="I133" s="85">
        <f t="shared" si="36"/>
        <v>36</v>
      </c>
      <c r="J133" s="86">
        <f t="shared" si="36"/>
        <v>1097782</v>
      </c>
    </row>
    <row r="134" spans="1:10" s="53" customFormat="1" ht="13.2">
      <c r="A134" s="11" t="s">
        <v>132</v>
      </c>
      <c r="B134" s="74">
        <v>9486</v>
      </c>
      <c r="C134" s="74">
        <v>226</v>
      </c>
      <c r="D134" s="74">
        <v>61</v>
      </c>
      <c r="E134" s="71"/>
      <c r="F134" s="74">
        <v>2236</v>
      </c>
      <c r="G134" s="71"/>
      <c r="H134" s="74"/>
      <c r="I134" s="73">
        <v>3996</v>
      </c>
      <c r="J134" s="87">
        <f>SUM(B134:I134)</f>
        <v>16005</v>
      </c>
    </row>
    <row r="135" spans="1:10" s="53" customFormat="1" ht="21" customHeight="1">
      <c r="A135" s="18" t="s">
        <v>139</v>
      </c>
      <c r="B135" s="85">
        <f t="shared" ref="B135:I135" si="38">SUM(B16,B17,B30,B33,B41,B46,B51,B61,B72,B75,B81,B87,B92,B95,B101,B108,B111,B117,B127,B133,B134)</f>
        <v>17691577</v>
      </c>
      <c r="C135" s="85">
        <f t="shared" si="38"/>
        <v>2900799</v>
      </c>
      <c r="D135" s="85">
        <f t="shared" si="38"/>
        <v>971583</v>
      </c>
      <c r="E135" s="85">
        <f t="shared" si="38"/>
        <v>158131</v>
      </c>
      <c r="F135" s="85">
        <f t="shared" si="38"/>
        <v>16928102</v>
      </c>
      <c r="G135" s="85">
        <f t="shared" ref="G135:H135" si="39">SUM(G16,G17,G30,G33,G41,G46,G51,G61,G72,G75,G81,G87,G92,G95,G101,G108,G111,G117,G127,G133,G134)</f>
        <v>1384340</v>
      </c>
      <c r="H135" s="85">
        <f t="shared" si="39"/>
        <v>172280</v>
      </c>
      <c r="I135" s="85">
        <f t="shared" si="38"/>
        <v>6249</v>
      </c>
      <c r="J135" s="86">
        <f>SUM(B135:I135)</f>
        <v>40213061</v>
      </c>
    </row>
    <row r="136" spans="1:10" ht="21" customHeight="1">
      <c r="A136" s="5" t="s">
        <v>142</v>
      </c>
      <c r="B136" s="60"/>
      <c r="C136" s="61"/>
      <c r="D136" s="61"/>
      <c r="E136" s="62"/>
      <c r="F136" s="62"/>
      <c r="G136" s="62"/>
      <c r="H136" s="62"/>
      <c r="I136" s="61"/>
      <c r="J136" s="63"/>
    </row>
    <row r="137" spans="1:10" ht="13.2">
      <c r="A137" s="16" t="s">
        <v>165</v>
      </c>
      <c r="B137" s="49">
        <f t="shared" ref="B137:J137" si="40">+B16+B17+B30+B51</f>
        <v>5320212</v>
      </c>
      <c r="C137" s="49">
        <f t="shared" si="40"/>
        <v>698901</v>
      </c>
      <c r="D137" s="49">
        <f t="shared" si="40"/>
        <v>117142</v>
      </c>
      <c r="E137" s="49">
        <f t="shared" si="40"/>
        <v>47286</v>
      </c>
      <c r="F137" s="49">
        <f t="shared" si="40"/>
        <v>3575386</v>
      </c>
      <c r="G137" s="49">
        <f t="shared" si="40"/>
        <v>505025</v>
      </c>
      <c r="H137" s="49">
        <f t="shared" si="40"/>
        <v>39153</v>
      </c>
      <c r="I137" s="49">
        <f t="shared" si="40"/>
        <v>624</v>
      </c>
      <c r="J137" s="49">
        <f t="shared" si="40"/>
        <v>10303729</v>
      </c>
    </row>
    <row r="138" spans="1:10" ht="13.2">
      <c r="A138" s="16" t="s">
        <v>145</v>
      </c>
      <c r="B138" s="49">
        <f t="shared" ref="B138:J138" si="41">+B33+B41+B46+B61</f>
        <v>3331521</v>
      </c>
      <c r="C138" s="49">
        <f t="shared" si="41"/>
        <v>665105</v>
      </c>
      <c r="D138" s="49">
        <f t="shared" si="41"/>
        <v>319466</v>
      </c>
      <c r="E138" s="49">
        <f t="shared" si="41"/>
        <v>54510</v>
      </c>
      <c r="F138" s="49">
        <f t="shared" si="41"/>
        <v>3462013</v>
      </c>
      <c r="G138" s="49">
        <f t="shared" si="41"/>
        <v>368389</v>
      </c>
      <c r="H138" s="49">
        <f t="shared" si="41"/>
        <v>70589</v>
      </c>
      <c r="I138" s="49">
        <f t="shared" si="41"/>
        <v>356</v>
      </c>
      <c r="J138" s="49">
        <f t="shared" si="41"/>
        <v>8271949</v>
      </c>
    </row>
    <row r="139" spans="1:10" ht="13.2">
      <c r="A139" s="16" t="s">
        <v>146</v>
      </c>
      <c r="B139" s="49">
        <f t="shared" ref="B139:J139" si="42">+B72+B75+B81+B87</f>
        <v>3463199</v>
      </c>
      <c r="C139" s="49">
        <f t="shared" si="42"/>
        <v>668513</v>
      </c>
      <c r="D139" s="49">
        <f t="shared" si="42"/>
        <v>300993</v>
      </c>
      <c r="E139" s="49">
        <f t="shared" si="42"/>
        <v>37438</v>
      </c>
      <c r="F139" s="49">
        <f t="shared" si="42"/>
        <v>3351762</v>
      </c>
      <c r="G139" s="49">
        <f t="shared" ref="G139:H139" si="43">+G72+G75+G81+G87</f>
        <v>320584</v>
      </c>
      <c r="H139" s="49">
        <f t="shared" si="43"/>
        <v>38599</v>
      </c>
      <c r="I139" s="49">
        <f t="shared" si="42"/>
        <v>691</v>
      </c>
      <c r="J139" s="49">
        <f t="shared" si="42"/>
        <v>8181779</v>
      </c>
    </row>
    <row r="140" spans="1:10" ht="13.2">
      <c r="A140" s="16" t="s">
        <v>147</v>
      </c>
      <c r="B140" s="49">
        <f t="shared" ref="B140:J140" si="44">+B92+B95+B101+B108+B111+B117</f>
        <v>3467272</v>
      </c>
      <c r="C140" s="49">
        <f t="shared" si="44"/>
        <v>705210</v>
      </c>
      <c r="D140" s="49">
        <f t="shared" si="44"/>
        <v>210921</v>
      </c>
      <c r="E140" s="49">
        <f t="shared" si="44"/>
        <v>11793</v>
      </c>
      <c r="F140" s="49">
        <f t="shared" si="44"/>
        <v>4368581</v>
      </c>
      <c r="G140" s="49">
        <f t="shared" ref="G140:H140" si="45">+G92+G95+G101+G108+G111+G117</f>
        <v>122298</v>
      </c>
      <c r="H140" s="49">
        <f t="shared" si="45"/>
        <v>17267</v>
      </c>
      <c r="I140" s="49">
        <f t="shared" si="44"/>
        <v>397</v>
      </c>
      <c r="J140" s="49">
        <f t="shared" si="44"/>
        <v>8903739</v>
      </c>
    </row>
    <row r="141" spans="1:10" ht="13.2">
      <c r="A141" s="16" t="s">
        <v>148</v>
      </c>
      <c r="B141" s="49">
        <f t="shared" ref="B141:J141" si="46">+B133+B127</f>
        <v>2099887</v>
      </c>
      <c r="C141" s="49">
        <f t="shared" si="46"/>
        <v>162844</v>
      </c>
      <c r="D141" s="49">
        <f t="shared" si="46"/>
        <v>23000</v>
      </c>
      <c r="E141" s="49">
        <f t="shared" si="46"/>
        <v>7104</v>
      </c>
      <c r="F141" s="49">
        <f t="shared" si="46"/>
        <v>2168124</v>
      </c>
      <c r="G141" s="49">
        <f t="shared" ref="G141:H141" si="47">+G133+G127</f>
        <v>68044</v>
      </c>
      <c r="H141" s="49">
        <f t="shared" si="47"/>
        <v>6672</v>
      </c>
      <c r="I141" s="49">
        <f t="shared" si="46"/>
        <v>185</v>
      </c>
      <c r="J141" s="49">
        <f t="shared" si="46"/>
        <v>4535860</v>
      </c>
    </row>
    <row r="142" spans="1:10" ht="13.2">
      <c r="A142" s="11" t="s">
        <v>166</v>
      </c>
      <c r="B142" s="67">
        <f>+B134</f>
        <v>9486</v>
      </c>
      <c r="C142" s="67">
        <f t="shared" ref="C142:I142" si="48">+C134</f>
        <v>226</v>
      </c>
      <c r="D142" s="67">
        <f t="shared" si="48"/>
        <v>61</v>
      </c>
      <c r="E142" s="67">
        <f t="shared" si="48"/>
        <v>0</v>
      </c>
      <c r="F142" s="67">
        <f t="shared" si="48"/>
        <v>2236</v>
      </c>
      <c r="G142" s="67">
        <f t="shared" si="48"/>
        <v>0</v>
      </c>
      <c r="H142" s="67">
        <f t="shared" si="48"/>
        <v>0</v>
      </c>
      <c r="I142" s="67">
        <f t="shared" si="48"/>
        <v>3996</v>
      </c>
      <c r="J142" s="68">
        <f>SUM(B142:I142)</f>
        <v>16005</v>
      </c>
    </row>
    <row r="143" spans="1:10" s="64" customFormat="1" ht="21" customHeight="1">
      <c r="A143" s="18" t="s">
        <v>139</v>
      </c>
      <c r="B143" s="56">
        <f>SUM(B137:B142)</f>
        <v>17691577</v>
      </c>
      <c r="C143" s="56">
        <f t="shared" ref="C143:J143" si="49">SUM(C137:C142)</f>
        <v>2900799</v>
      </c>
      <c r="D143" s="56">
        <f t="shared" si="49"/>
        <v>971583</v>
      </c>
      <c r="E143" s="56">
        <f>SUM(E137:E142)</f>
        <v>158131</v>
      </c>
      <c r="F143" s="56">
        <f t="shared" si="49"/>
        <v>16928102</v>
      </c>
      <c r="G143" s="56">
        <f>SUM(G137:G142)</f>
        <v>1384340</v>
      </c>
      <c r="H143" s="56">
        <f t="shared" ref="H143" si="50">SUM(H137:H142)</f>
        <v>172280</v>
      </c>
      <c r="I143" s="56">
        <f t="shared" si="49"/>
        <v>6249</v>
      </c>
      <c r="J143" s="57">
        <f t="shared" si="49"/>
        <v>40213061</v>
      </c>
    </row>
    <row r="144" spans="1:10" ht="13.2">
      <c r="A144" s="64"/>
      <c r="B144" s="64"/>
      <c r="C144" s="65"/>
      <c r="D144" s="65"/>
      <c r="E144" s="64"/>
      <c r="F144" s="64"/>
      <c r="G144" s="64"/>
      <c r="H144" s="64"/>
      <c r="I144" s="65"/>
      <c r="J144" s="88"/>
    </row>
  </sheetData>
  <mergeCells count="3">
    <mergeCell ref="A2:J2"/>
    <mergeCell ref="A3:J3"/>
    <mergeCell ref="A5:A6"/>
  </mergeCells>
  <phoneticPr fontId="0" type="noConversion"/>
  <printOptions horizontalCentered="1"/>
  <pageMargins left="0.51181102362204722" right="0.51181102362204722" top="0.59055118110236227" bottom="0.70866141732283472" header="0.31496062992125984" footer="0.23622047244094491"/>
  <pageSetup paperSize="9" scale="67" fitToHeight="0" orientation="portrait" r:id="rId1"/>
  <headerFooter alignWithMargins="0">
    <oddFooter>&amp;L&amp;"Trebuchet MS,Grassetto"&amp;10Statistiche Italia - CIRCOLAZIONE
Automobile in cifre 
&amp;C&amp;"Trebuchet MS,Normale"&amp;9&amp;P/&amp;N&amp;R&amp;"Trebuchet MS,Grassetto"&amp;10ANFIA - Studi e statistiche</oddFooter>
  </headerFooter>
  <rowBreaks count="2" manualBreakCount="2">
    <brk id="61" max="16383" man="1"/>
    <brk id="117" max="16383" man="1"/>
  </rowBreaks>
  <ignoredErrors>
    <ignoredError sqref="J16 J33 J41 J46 J51 J61 J72 J75 J81 J87 J92 J95 J101 J108 J111 J117 J127 J133" formula="1"/>
    <ignoredError sqref="I30 B30:F30 G30:H30" formulaRange="1"/>
    <ignoredError sqref="J30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16.AV_regioni_alim</vt:lpstr>
      <vt:lpstr>16.AV_provincia_alim</vt:lpstr>
      <vt:lpstr>'16.AV_provincia_alim'!Area_stampa</vt:lpstr>
      <vt:lpstr>'16.AV_regioni_alim'!Area_stampa</vt:lpstr>
      <vt:lpstr>'16.AV_provincia_alim'!Titoli_stampa</vt:lpstr>
      <vt:lpstr>'16.AV_regioni_alim'!Titoli_stampa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2021-06-15T08:13:34Z</cp:lastPrinted>
  <dcterms:created xsi:type="dcterms:W3CDTF">2012-11-30T14:28:16Z</dcterms:created>
  <dcterms:modified xsi:type="dcterms:W3CDTF">2023-08-04T15:22:44Z</dcterms:modified>
</cp:coreProperties>
</file>