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Aggiornati (e caricati)\"/>
    </mc:Choice>
  </mc:AlternateContent>
  <xr:revisionPtr revIDLastSave="0" documentId="13_ncr:1_{8C03D826-77D6-4FAE-8421-B801DA9B2D67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2.anni" sheetId="1" r:id="rId1"/>
  </sheets>
  <definedNames>
    <definedName name="_xlnm.Print_Area" localSheetId="0">'2.anni'!$A$1:$I$148</definedName>
    <definedName name="_xlnm.Print_Titles" localSheetId="0">'2.anni'!$1:$8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31" i="1" l="1"/>
  <c r="G131" i="1"/>
  <c r="L131" i="1"/>
  <c r="F131" i="1"/>
  <c r="J132" i="1"/>
  <c r="E131" i="1" l="1"/>
  <c r="M135" i="1"/>
  <c r="L135" i="1"/>
  <c r="M136" i="1" s="1"/>
  <c r="J135" i="1"/>
  <c r="J134" i="1"/>
  <c r="J136" i="1" l="1"/>
  <c r="C129" i="1"/>
  <c r="E128" i="1"/>
  <c r="G128" i="1" s="1"/>
  <c r="G124" i="1" l="1"/>
  <c r="L129" i="1"/>
  <c r="L127" i="1" l="1"/>
  <c r="L126" i="1"/>
  <c r="L125" i="1"/>
  <c r="L124" i="1"/>
  <c r="L123" i="1"/>
  <c r="L122" i="1"/>
  <c r="E127" i="1"/>
  <c r="E129" i="1"/>
  <c r="E125" i="1"/>
  <c r="E126" i="1"/>
  <c r="G126" i="1" s="1"/>
  <c r="F15" i="1"/>
  <c r="F14" i="1"/>
  <c r="F13" i="1"/>
  <c r="F12" i="1"/>
  <c r="F11" i="1"/>
  <c r="E41" i="1"/>
  <c r="E123" i="1"/>
  <c r="G123" i="1" s="1"/>
  <c r="E121" i="1"/>
  <c r="G121" i="1" s="1"/>
  <c r="E16" i="1"/>
  <c r="F16" i="1" s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40" i="1"/>
  <c r="E42" i="1"/>
  <c r="E43" i="1"/>
  <c r="E44" i="1"/>
  <c r="E45" i="1"/>
  <c r="E46" i="1"/>
  <c r="E47" i="1"/>
  <c r="E48" i="1"/>
  <c r="E49" i="1"/>
  <c r="E50" i="1"/>
  <c r="E51" i="1"/>
  <c r="E52" i="1"/>
  <c r="E53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H108" i="1"/>
  <c r="E109" i="1"/>
  <c r="E110" i="1"/>
  <c r="E111" i="1"/>
  <c r="E112" i="1"/>
  <c r="H112" i="1"/>
  <c r="E113" i="1"/>
  <c r="E114" i="1"/>
  <c r="E115" i="1"/>
  <c r="E116" i="1"/>
  <c r="E117" i="1"/>
  <c r="E119" i="1"/>
  <c r="E120" i="1"/>
  <c r="E122" i="1"/>
  <c r="G122" i="1" s="1"/>
  <c r="G129" i="1" l="1"/>
  <c r="F129" i="1"/>
  <c r="G127" i="1"/>
  <c r="F127" i="1"/>
  <c r="F128" i="1"/>
  <c r="F92" i="1"/>
  <c r="F32" i="1"/>
  <c r="F90" i="1"/>
  <c r="F82" i="1"/>
  <c r="F74" i="1"/>
  <c r="F26" i="1"/>
  <c r="F124" i="1"/>
  <c r="F101" i="1"/>
  <c r="F77" i="1"/>
  <c r="F41" i="1"/>
  <c r="F64" i="1"/>
  <c r="F56" i="1"/>
  <c r="F35" i="1"/>
  <c r="F50" i="1"/>
  <c r="F42" i="1"/>
  <c r="F95" i="1"/>
  <c r="F87" i="1"/>
  <c r="F46" i="1"/>
  <c r="F19" i="1"/>
  <c r="F113" i="1"/>
  <c r="F99" i="1"/>
  <c r="F75" i="1"/>
  <c r="F58" i="1"/>
  <c r="F112" i="1"/>
  <c r="F36" i="1"/>
  <c r="F21" i="1"/>
  <c r="F114" i="1"/>
  <c r="F108" i="1"/>
  <c r="F84" i="1"/>
  <c r="F68" i="1"/>
  <c r="F43" i="1"/>
  <c r="F33" i="1"/>
  <c r="F18" i="1"/>
  <c r="F106" i="1"/>
  <c r="F97" i="1"/>
  <c r="F57" i="1"/>
  <c r="F49" i="1"/>
  <c r="F96" i="1"/>
  <c r="F80" i="1"/>
  <c r="F116" i="1"/>
  <c r="F102" i="1"/>
  <c r="F94" i="1"/>
  <c r="F86" i="1"/>
  <c r="F53" i="1"/>
  <c r="F120" i="1"/>
  <c r="F78" i="1"/>
  <c r="F71" i="1"/>
  <c r="F17" i="1"/>
  <c r="F98" i="1"/>
  <c r="F69" i="1"/>
  <c r="F62" i="1"/>
  <c r="F48" i="1"/>
  <c r="F29" i="1"/>
  <c r="F23" i="1"/>
  <c r="F111" i="1"/>
  <c r="F104" i="1"/>
  <c r="F89" i="1"/>
  <c r="F67" i="1"/>
  <c r="F60" i="1"/>
  <c r="F52" i="1"/>
  <c r="F45" i="1"/>
  <c r="F115" i="1"/>
  <c r="F66" i="1"/>
  <c r="F59" i="1"/>
  <c r="F51" i="1"/>
  <c r="F44" i="1"/>
  <c r="F34" i="1"/>
  <c r="F20" i="1"/>
  <c r="F123" i="1"/>
  <c r="F73" i="1"/>
  <c r="F126" i="1"/>
  <c r="F100" i="1"/>
  <c r="F107" i="1"/>
  <c r="F93" i="1"/>
  <c r="F70" i="1"/>
  <c r="F65" i="1"/>
  <c r="F31" i="1"/>
  <c r="F24" i="1"/>
  <c r="F63" i="1"/>
  <c r="F28" i="1"/>
  <c r="F81" i="1"/>
  <c r="F72" i="1"/>
  <c r="F119" i="1"/>
  <c r="F125" i="1"/>
  <c r="G125" i="1"/>
  <c r="F122" i="1"/>
  <c r="F47" i="1"/>
  <c r="F110" i="1"/>
  <c r="F105" i="1"/>
  <c r="F91" i="1"/>
  <c r="F83" i="1"/>
  <c r="F30" i="1"/>
  <c r="F88" i="1"/>
  <c r="F37" i="1"/>
  <c r="F109" i="1"/>
  <c r="F76" i="1"/>
  <c r="F27" i="1"/>
  <c r="F103" i="1"/>
  <c r="F61" i="1"/>
  <c r="F121" i="1"/>
  <c r="F79" i="1"/>
  <c r="F22" i="1"/>
  <c r="F85" i="1"/>
  <c r="F25" i="1"/>
  <c r="F117" i="1"/>
</calcChain>
</file>

<file path=xl/sharedStrings.xml><?xml version="1.0" encoding="utf-8"?>
<sst xmlns="http://schemas.openxmlformats.org/spreadsheetml/2006/main" count="109" uniqueCount="49">
  <si>
    <t>Var. %</t>
  </si>
  <si>
    <t>Densità</t>
  </si>
  <si>
    <t>Rimorchi(1)</t>
  </si>
  <si>
    <t>rispetto anno</t>
  </si>
  <si>
    <t>n° abitanti</t>
  </si>
  <si>
    <t>Anni</t>
  </si>
  <si>
    <t>Autovetture</t>
  </si>
  <si>
    <t>Autocarri</t>
  </si>
  <si>
    <t>Autobus</t>
  </si>
  <si>
    <t>Totale</t>
  </si>
  <si>
    <t>precedente</t>
  </si>
  <si>
    <t>Years</t>
  </si>
  <si>
    <t>Pass. Cars</t>
  </si>
  <si>
    <t>Trucks</t>
  </si>
  <si>
    <t>Buses</t>
  </si>
  <si>
    <t>Total</t>
  </si>
  <si>
    <t xml:space="preserve">% Chg </t>
  </si>
  <si>
    <t>...</t>
  </si>
  <si>
    <t>1943-45</t>
  </si>
  <si>
    <r>
      <t>343.112</t>
    </r>
    <r>
      <rPr>
        <vertAlign val="superscript"/>
        <sz val="9"/>
        <rFont val="Trebuchet MS"/>
        <family val="2"/>
      </rPr>
      <t>(2)</t>
    </r>
  </si>
  <si>
    <t>per autoveic.*</t>
  </si>
  <si>
    <t>Bilancio demografico anno</t>
  </si>
  <si>
    <t>Totale al 1-gen</t>
  </si>
  <si>
    <t xml:space="preserve">Anno </t>
  </si>
  <si>
    <t>Diff rispetto a.p.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</si>
  <si>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 xml:space="preserve">: </t>
    </r>
    <r>
      <rPr>
        <sz val="8"/>
        <rFont val="Trebuchet MS"/>
        <family val="2"/>
      </rPr>
      <t>ACI</t>
    </r>
  </si>
  <si>
    <t>e</t>
  </si>
  <si>
    <t>Semirimorchi</t>
  </si>
  <si>
    <t>Trailers(1)/Semitr.</t>
  </si>
  <si>
    <t>Density *</t>
  </si>
  <si>
    <r>
      <t>(2) dal 2009 non vengono più conteggiati i rimorchi con PTT &lt; 3,5 t.</t>
    </r>
    <r>
      <rPr>
        <i/>
        <sz val="8"/>
        <color theme="1" tint="0.14999847407452621"/>
        <rFont val="Trebuchet MS"/>
        <family val="2"/>
      </rPr>
      <t>/(2) from 2009 are no longer counted trailers with GVW less than 3.5 tons</t>
    </r>
  </si>
  <si>
    <r>
      <t>(1) sono compresi i rimorchi uso campeggio</t>
    </r>
    <r>
      <rPr>
        <i/>
        <sz val="8"/>
        <color theme="1" tint="0.14999847407452621"/>
        <rFont val="Trebuchet MS"/>
        <family val="2"/>
      </rPr>
      <t>/(1) trailers for camping included</t>
    </r>
  </si>
  <si>
    <r>
      <t>* dato della popolazione residente post censimento/</t>
    </r>
    <r>
      <rPr>
        <i/>
        <sz val="8"/>
        <color theme="1" tint="0.14999847407452621"/>
        <rFont val="Trebuchet MS"/>
        <family val="2"/>
      </rPr>
      <t>* population resident post census</t>
    </r>
  </si>
  <si>
    <t>a prescindere dalla effettiva circolazione. Con la mutata metodologia, in particolare dal 1985, consolidata la gestione degli archivi, le statistiche sull'iscritto</t>
  </si>
  <si>
    <t>ambasciate, protezione civile, ecc.) o in sospensiva di imposta in giacenza presso i rivenditori.</t>
  </si>
  <si>
    <t>adjustment. Vehicles which are exempted (vintage vehicles, embassy vehicles, civil protection, etc.) or which are in stock with dealers are also included.</t>
  </si>
  <si>
    <t>Public Register for vehicles that have not paid the Car Tax for at least three consecutive years.</t>
  </si>
  <si>
    <t>Nota2: (Dati anno 2004) per alcune categorie di veicoli, la consistenza del parco si è ridotta perché l'ACI ha portato a termine un'operazione di radiazioni di</t>
  </si>
  <si>
    <t>Nota1: a seguito della modifica dei criteri del pagamento della tassa di circolazione (legge n.53 del 28/2/1983), a partire dal 1983 i dati rilevati dall'ACI non</t>
  </si>
  <si>
    <t>sono più riferiti all'effettiva circolazione del parco veicoli, ma a tutti quei veicoli che, iscritti nei Pubblici Registri, debbono pagare la tassa automobilistica</t>
  </si>
  <si>
    <t xml:space="preserve">Note1: following the amendment of the criteria for payment of the vehicle tax from 1983 onwards, data collected by  ACI  no longer relate to the actual </t>
  </si>
  <si>
    <t>running of the vehicle fleet but to all those vehicles that, registered in the Public Registers, have to pay the car tax. Whith the changed methodology, in</t>
  </si>
  <si>
    <t>ufficio dal Pubblico Registro per i veicoli che non hanno pagato la Tassa automobilistica per almeno tre anni consecutivi.</t>
  </si>
  <si>
    <t xml:space="preserve">Note2: (Year 2004 data) for certain categories of vehicles, fleet size has decreased because the ACI has completed  a  office  radiation  operation  from the </t>
  </si>
  <si>
    <t>al P.R.A. raggiungono un primo assestamento. Risultano, pertanto, essere conteggiati anche quei veicoli in condizione di  esenzione (veicoli d'epoca, veicoli</t>
  </si>
  <si>
    <t>with the changed methodology, in particular since 1985, consolidated the management of archives, statistics  on  enrolment  in  the P.R.A. reach  a  first</t>
  </si>
  <si>
    <t>2021*</t>
  </si>
  <si>
    <t>CIRCOLAZIONE DI AUTOVEICOLI - DATI ANNUALI DAL 1899 AL 2021</t>
  </si>
  <si>
    <t>VEHICLES IN USE - ANNUAL DATA FROM 1899 TO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</si>
</sst>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.0"/>
    <numFmt numFmtId="165" formatCode="0_ ;\-0\ "/>
    <numFmt numFmtId="166" formatCode="_-* #,##0.00_-;\-* #,##0.00_-;_-* &quot;-&quot;_-;_-@_-"/>
    <numFmt numFmtId="167" formatCode="#,##0.0_ ;\-#,##0.0\ "/>
    <numFmt numFmtId="168" formatCode="#,##0.00_ ;\-#,##0.00\ "/>
    <numFmt numFmtId="169" formatCode="#,##0_ ;\-#,##0\ "/>
  </numFmts>
  <fonts count="52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9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i/>
      <sz val="9"/>
      <name val="Gill Sans"/>
      <family val="2"/>
    </font>
    <font>
      <vertAlign val="superscript"/>
      <sz val="9"/>
      <name val="Trebuchet MS"/>
      <family val="2"/>
    </font>
    <font>
      <sz val="8"/>
      <name val="Trebuchet MS"/>
      <family val="2"/>
    </font>
    <font>
      <sz val="8"/>
      <name val="Gill Sans"/>
      <family val="2"/>
    </font>
    <font>
      <i/>
      <sz val="8"/>
      <name val="Trebuchet MS"/>
      <family val="2"/>
    </font>
    <font>
      <sz val="10"/>
      <color theme="0"/>
      <name val="Gill Sans"/>
      <family val="2"/>
    </font>
    <font>
      <b/>
      <sz val="9"/>
      <color theme="0"/>
      <name val="Gill Sans"/>
      <family val="2"/>
    </font>
    <font>
      <sz val="9"/>
      <color theme="0"/>
      <name val="Gill Sans"/>
      <family val="2"/>
    </font>
    <font>
      <i/>
      <sz val="9"/>
      <color theme="0"/>
      <name val="Gill Sans"/>
      <family val="2"/>
    </font>
    <font>
      <sz val="8"/>
      <color theme="0"/>
      <name val="Gill Sans"/>
      <family val="2"/>
    </font>
    <font>
      <i/>
      <sz val="9"/>
      <color theme="1" tint="0.14999847407452621"/>
      <name val="Trebuchet MS"/>
      <family val="2"/>
    </font>
    <font>
      <i/>
      <sz val="9"/>
      <color theme="1" tint="0.14999847407452621"/>
      <name val="Gill Sans"/>
      <family val="2"/>
    </font>
    <font>
      <sz val="10"/>
      <color theme="1" tint="0.14999847407452621"/>
      <name val="Gill Sans"/>
      <family val="2"/>
    </font>
    <font>
      <b/>
      <sz val="9"/>
      <color theme="1" tint="0.14999847407452621"/>
      <name val="Gill Sans"/>
      <family val="2"/>
    </font>
    <font>
      <sz val="9"/>
      <color theme="1" tint="0.14999847407452621"/>
      <name val="Gill Sans"/>
      <family val="2"/>
    </font>
    <font>
      <sz val="8"/>
      <color theme="1" tint="0.14999847407452621"/>
      <name val="Gill Sans"/>
      <family val="2"/>
    </font>
    <font>
      <sz val="10"/>
      <color theme="1"/>
      <name val="Gill Sans"/>
      <family val="2"/>
    </font>
    <font>
      <b/>
      <sz val="10"/>
      <color theme="1"/>
      <name val="Trebuchet MS"/>
      <family val="2"/>
    </font>
    <font>
      <b/>
      <sz val="12"/>
      <color theme="1"/>
      <name val="Gill Sans"/>
      <family val="2"/>
    </font>
    <font>
      <i/>
      <sz val="10"/>
      <color theme="1"/>
      <name val="Trebuchet MS"/>
      <family val="2"/>
    </font>
    <font>
      <sz val="10"/>
      <color theme="1"/>
      <name val="Trebuchet MS"/>
      <family val="2"/>
    </font>
    <font>
      <i/>
      <sz val="8"/>
      <color theme="1" tint="0.14999847407452621"/>
      <name val="Trebuchet MS"/>
      <family val="2"/>
    </font>
    <font>
      <b/>
      <sz val="12"/>
      <color theme="1" tint="0.14999847407452621"/>
      <name val="Gill Sans"/>
      <family val="2"/>
    </font>
    <font>
      <b/>
      <sz val="12"/>
      <color theme="0"/>
      <name val="Gill Sans"/>
      <family val="2"/>
    </font>
    <font>
      <b/>
      <sz val="9"/>
      <color theme="1"/>
      <name val="Gill Sans"/>
      <family val="2"/>
    </font>
    <font>
      <sz val="9"/>
      <color theme="1"/>
      <name val="Gill Sans"/>
      <family val="2"/>
    </font>
    <font>
      <i/>
      <sz val="9"/>
      <color theme="1"/>
      <name val="Gill Sans"/>
      <family val="2"/>
    </font>
    <font>
      <sz val="8"/>
      <color theme="1"/>
      <name val="Gill San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121">
    <xf numFmtId="0" fontId="0" fillId="0" borderId="0" xfId="0"/>
    <xf numFmtId="41" fontId="18" fillId="0" borderId="0" xfId="29" applyFont="1"/>
    <xf numFmtId="0" fontId="18" fillId="0" borderId="0" xfId="0" applyFont="1"/>
    <xf numFmtId="0" fontId="20" fillId="0" borderId="0" xfId="0" applyFont="1"/>
    <xf numFmtId="0" fontId="23" fillId="0" borderId="0" xfId="0" applyFont="1"/>
    <xf numFmtId="0" fontId="24" fillId="0" borderId="0" xfId="0" applyFont="1"/>
    <xf numFmtId="0" fontId="22" fillId="0" borderId="0" xfId="0" applyFont="1"/>
    <xf numFmtId="3" fontId="22" fillId="0" borderId="0" xfId="0" applyNumberFormat="1" applyFont="1"/>
    <xf numFmtId="164" fontId="22" fillId="0" borderId="0" xfId="0" applyNumberFormat="1" applyFont="1"/>
    <xf numFmtId="0" fontId="27" fillId="0" borderId="0" xfId="0" applyFont="1"/>
    <xf numFmtId="3" fontId="26" fillId="25" borderId="0" xfId="0" applyNumberFormat="1" applyFont="1" applyFill="1"/>
    <xf numFmtId="0" fontId="26" fillId="25" borderId="0" xfId="0" applyFont="1" applyFill="1"/>
    <xf numFmtId="164" fontId="26" fillId="25" borderId="0" xfId="0" applyNumberFormat="1" applyFont="1" applyFill="1"/>
    <xf numFmtId="41" fontId="26" fillId="25" borderId="0" xfId="29" applyFont="1" applyFill="1"/>
    <xf numFmtId="0" fontId="23" fillId="25" borderId="0" xfId="0" applyFont="1" applyFill="1"/>
    <xf numFmtId="164" fontId="18" fillId="0" borderId="0" xfId="0" applyNumberFormat="1" applyFont="1"/>
    <xf numFmtId="0" fontId="26" fillId="0" borderId="0" xfId="0" applyFont="1"/>
    <xf numFmtId="41" fontId="19" fillId="24" borderId="10" xfId="29" applyFont="1" applyFill="1" applyBorder="1" applyAlignment="1">
      <alignment horizontal="right" vertical="center"/>
    </xf>
    <xf numFmtId="41" fontId="19" fillId="24" borderId="11" xfId="29" applyFont="1" applyFill="1" applyBorder="1" applyAlignment="1">
      <alignment horizontal="right" vertical="center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2" fillId="0" borderId="0" xfId="0" applyFont="1" applyAlignment="1">
      <alignment horizontal="right"/>
    </xf>
    <xf numFmtId="3" fontId="32" fillId="0" borderId="0" xfId="0" applyNumberFormat="1" applyFont="1"/>
    <xf numFmtId="0" fontId="33" fillId="0" borderId="0" xfId="0" applyFont="1"/>
    <xf numFmtId="0" fontId="31" fillId="25" borderId="0" xfId="0" applyFont="1" applyFill="1"/>
    <xf numFmtId="165" fontId="22" fillId="25" borderId="10" xfId="0" applyNumberFormat="1" applyFont="1" applyFill="1" applyBorder="1" applyAlignment="1">
      <alignment horizontal="center" vertical="center"/>
    </xf>
    <xf numFmtId="165" fontId="22" fillId="25" borderId="13" xfId="0" applyNumberFormat="1" applyFont="1" applyFill="1" applyBorder="1" applyAlignment="1">
      <alignment horizontal="center" vertical="center"/>
    </xf>
    <xf numFmtId="165" fontId="22" fillId="25" borderId="14" xfId="0" applyNumberFormat="1" applyFont="1" applyFill="1" applyBorder="1" applyAlignment="1">
      <alignment horizontal="center" vertical="center"/>
    </xf>
    <xf numFmtId="165" fontId="22" fillId="0" borderId="15" xfId="0" applyNumberFormat="1" applyFont="1" applyBorder="1" applyAlignment="1">
      <alignment horizontal="center" vertical="center"/>
    </xf>
    <xf numFmtId="169" fontId="22" fillId="25" borderId="14" xfId="0" applyNumberFormat="1" applyFont="1" applyFill="1" applyBorder="1" applyAlignment="1">
      <alignment vertical="center"/>
    </xf>
    <xf numFmtId="169" fontId="22" fillId="0" borderId="15" xfId="0" applyNumberFormat="1" applyFont="1" applyBorder="1" applyAlignment="1">
      <alignment vertical="center"/>
    </xf>
    <xf numFmtId="0" fontId="19" fillId="24" borderId="11" xfId="0" applyFont="1" applyFill="1" applyBorder="1" applyAlignment="1">
      <alignment horizontal="right" vertical="center"/>
    </xf>
    <xf numFmtId="3" fontId="22" fillId="25" borderId="10" xfId="0" applyNumberFormat="1" applyFont="1" applyFill="1" applyBorder="1" applyAlignment="1">
      <alignment vertical="center"/>
    </xf>
    <xf numFmtId="3" fontId="21" fillId="25" borderId="13" xfId="0" applyNumberFormat="1" applyFont="1" applyFill="1" applyBorder="1" applyAlignment="1">
      <alignment horizontal="right" vertical="center"/>
    </xf>
    <xf numFmtId="3" fontId="21" fillId="25" borderId="14" xfId="0" applyNumberFormat="1" applyFont="1" applyFill="1" applyBorder="1" applyAlignment="1">
      <alignment horizontal="right" vertical="center"/>
    </xf>
    <xf numFmtId="3" fontId="21" fillId="25" borderId="14" xfId="0" applyNumberFormat="1" applyFont="1" applyFill="1" applyBorder="1" applyAlignment="1">
      <alignment vertical="center"/>
    </xf>
    <xf numFmtId="169" fontId="21" fillId="25" borderId="14" xfId="0" applyNumberFormat="1" applyFont="1" applyFill="1" applyBorder="1" applyAlignment="1">
      <alignment vertical="center"/>
    </xf>
    <xf numFmtId="169" fontId="22" fillId="25" borderId="14" xfId="0" applyNumberFormat="1" applyFont="1" applyFill="1" applyBorder="1" applyAlignment="1">
      <alignment horizontal="right" vertical="center"/>
    </xf>
    <xf numFmtId="3" fontId="21" fillId="25" borderId="13" xfId="0" applyNumberFormat="1" applyFont="1" applyFill="1" applyBorder="1" applyAlignment="1">
      <alignment vertical="center"/>
    </xf>
    <xf numFmtId="0" fontId="19" fillId="24" borderId="10" xfId="0" applyFont="1" applyFill="1" applyBorder="1" applyAlignment="1">
      <alignment horizontal="right" vertical="center"/>
    </xf>
    <xf numFmtId="4" fontId="22" fillId="25" borderId="10" xfId="29" applyNumberFormat="1" applyFont="1" applyFill="1" applyBorder="1" applyAlignment="1">
      <alignment horizontal="right" vertical="center"/>
    </xf>
    <xf numFmtId="4" fontId="22" fillId="25" borderId="13" xfId="29" applyNumberFormat="1" applyFont="1" applyFill="1" applyBorder="1" applyAlignment="1">
      <alignment horizontal="right" vertical="center"/>
    </xf>
    <xf numFmtId="168" fontId="22" fillId="25" borderId="14" xfId="29" applyNumberFormat="1" applyFont="1" applyFill="1" applyBorder="1" applyAlignment="1">
      <alignment horizontal="right" vertical="center"/>
    </xf>
    <xf numFmtId="168" fontId="22" fillId="25" borderId="14" xfId="29" applyNumberFormat="1" applyFont="1" applyFill="1" applyBorder="1" applyAlignment="1">
      <alignment vertical="center"/>
    </xf>
    <xf numFmtId="4" fontId="22" fillId="25" borderId="14" xfId="29" applyNumberFormat="1" applyFont="1" applyFill="1" applyBorder="1" applyAlignment="1">
      <alignment horizontal="right" vertical="center"/>
    </xf>
    <xf numFmtId="167" fontId="22" fillId="25" borderId="14" xfId="29" applyNumberFormat="1" applyFont="1" applyFill="1" applyBorder="1" applyAlignment="1">
      <alignment horizontal="right" vertical="center"/>
    </xf>
    <xf numFmtId="168" fontId="22" fillId="25" borderId="15" xfId="29" applyNumberFormat="1" applyFont="1" applyFill="1" applyBorder="1" applyAlignment="1">
      <alignment horizontal="right" vertical="center"/>
    </xf>
    <xf numFmtId="164" fontId="19" fillId="24" borderId="10" xfId="0" applyNumberFormat="1" applyFont="1" applyFill="1" applyBorder="1" applyAlignment="1">
      <alignment horizontal="right" vertical="center"/>
    </xf>
    <xf numFmtId="164" fontId="19" fillId="24" borderId="11" xfId="0" applyNumberFormat="1" applyFont="1" applyFill="1" applyBorder="1" applyAlignment="1">
      <alignment horizontal="right" vertical="center"/>
    </xf>
    <xf numFmtId="3" fontId="22" fillId="25" borderId="10" xfId="29" applyNumberFormat="1" applyFont="1" applyFill="1" applyBorder="1" applyAlignment="1">
      <alignment horizontal="right" vertical="center"/>
    </xf>
    <xf numFmtId="167" fontId="21" fillId="25" borderId="13" xfId="29" applyNumberFormat="1" applyFont="1" applyFill="1" applyBorder="1" applyAlignment="1">
      <alignment horizontal="right" vertical="center"/>
    </xf>
    <xf numFmtId="167" fontId="21" fillId="25" borderId="14" xfId="29" applyNumberFormat="1" applyFont="1" applyFill="1" applyBorder="1" applyAlignment="1">
      <alignment horizontal="right" vertical="center"/>
    </xf>
    <xf numFmtId="164" fontId="22" fillId="25" borderId="14" xfId="29" applyNumberFormat="1" applyFont="1" applyFill="1" applyBorder="1" applyAlignment="1">
      <alignment horizontal="right" vertical="center"/>
    </xf>
    <xf numFmtId="168" fontId="22" fillId="0" borderId="15" xfId="29" applyNumberFormat="1" applyFont="1" applyFill="1" applyBorder="1" applyAlignment="1">
      <alignment horizontal="right" vertical="center"/>
    </xf>
    <xf numFmtId="3" fontId="22" fillId="25" borderId="10" xfId="29" applyNumberFormat="1" applyFont="1" applyFill="1" applyBorder="1" applyAlignment="1">
      <alignment vertical="center"/>
    </xf>
    <xf numFmtId="3" fontId="22" fillId="25" borderId="13" xfId="29" applyNumberFormat="1" applyFont="1" applyFill="1" applyBorder="1" applyAlignment="1">
      <alignment horizontal="right" vertical="center"/>
    </xf>
    <xf numFmtId="3" fontId="22" fillId="25" borderId="14" xfId="29" applyNumberFormat="1" applyFont="1" applyFill="1" applyBorder="1" applyAlignment="1">
      <alignment horizontal="right" vertical="center"/>
    </xf>
    <xf numFmtId="169" fontId="22" fillId="25" borderId="14" xfId="29" applyNumberFormat="1" applyFont="1" applyFill="1" applyBorder="1" applyAlignment="1">
      <alignment horizontal="right" vertical="center"/>
    </xf>
    <xf numFmtId="169" fontId="22" fillId="25" borderId="14" xfId="29" applyNumberFormat="1" applyFont="1" applyFill="1" applyBorder="1" applyAlignment="1">
      <alignment vertical="center"/>
    </xf>
    <xf numFmtId="169" fontId="22" fillId="0" borderId="15" xfId="29" applyNumberFormat="1" applyFont="1" applyFill="1" applyBorder="1" applyAlignment="1">
      <alignment horizontal="right" vertical="center"/>
    </xf>
    <xf numFmtId="165" fontId="34" fillId="24" borderId="12" xfId="0" applyNumberFormat="1" applyFont="1" applyFill="1" applyBorder="1" applyAlignment="1">
      <alignment horizontal="center" vertical="center"/>
    </xf>
    <xf numFmtId="0" fontId="34" fillId="24" borderId="12" xfId="0" applyFont="1" applyFill="1" applyBorder="1" applyAlignment="1">
      <alignment horizontal="right" vertical="center"/>
    </xf>
    <xf numFmtId="166" fontId="34" fillId="24" borderId="12" xfId="0" applyNumberFormat="1" applyFont="1" applyFill="1" applyBorder="1" applyAlignment="1">
      <alignment horizontal="right" vertical="center"/>
    </xf>
    <xf numFmtId="164" fontId="34" fillId="24" borderId="12" xfId="0" applyNumberFormat="1" applyFont="1" applyFill="1" applyBorder="1" applyAlignment="1">
      <alignment horizontal="right" vertical="center"/>
    </xf>
    <xf numFmtId="41" fontId="34" fillId="24" borderId="12" xfId="29" applyFont="1" applyFill="1" applyBorder="1" applyAlignment="1">
      <alignment horizontal="right" vertical="center"/>
    </xf>
    <xf numFmtId="41" fontId="36" fillId="0" borderId="0" xfId="29" applyFont="1"/>
    <xf numFmtId="41" fontId="37" fillId="0" borderId="0" xfId="29" applyFont="1"/>
    <xf numFmtId="41" fontId="38" fillId="0" borderId="0" xfId="29" applyFont="1"/>
    <xf numFmtId="41" fontId="35" fillId="0" borderId="0" xfId="29" applyFont="1"/>
    <xf numFmtId="41" fontId="39" fillId="0" borderId="0" xfId="29" applyFont="1"/>
    <xf numFmtId="41" fontId="38" fillId="25" borderId="0" xfId="29" applyFont="1" applyFill="1"/>
    <xf numFmtId="0" fontId="40" fillId="0" borderId="0" xfId="0" applyFont="1"/>
    <xf numFmtId="164" fontId="40" fillId="0" borderId="0" xfId="0" applyNumberFormat="1" applyFont="1"/>
    <xf numFmtId="41" fontId="40" fillId="0" borderId="0" xfId="29" applyFont="1"/>
    <xf numFmtId="0" fontId="42" fillId="0" borderId="0" xfId="0" applyFont="1"/>
    <xf numFmtId="0" fontId="44" fillId="0" borderId="0" xfId="0" applyFont="1"/>
    <xf numFmtId="164" fontId="44" fillId="0" borderId="0" xfId="0" applyNumberFormat="1" applyFont="1"/>
    <xf numFmtId="41" fontId="44" fillId="0" borderId="0" xfId="29" applyFont="1"/>
    <xf numFmtId="41" fontId="28" fillId="0" borderId="0" xfId="29" applyFont="1" applyAlignment="1">
      <alignment horizontal="right"/>
    </xf>
    <xf numFmtId="165" fontId="22" fillId="25" borderId="16" xfId="0" applyNumberFormat="1" applyFont="1" applyFill="1" applyBorder="1" applyAlignment="1">
      <alignment horizontal="center" vertical="center"/>
    </xf>
    <xf numFmtId="169" fontId="22" fillId="25" borderId="17" xfId="0" applyNumberFormat="1" applyFont="1" applyFill="1" applyBorder="1" applyAlignment="1">
      <alignment vertical="center"/>
    </xf>
    <xf numFmtId="168" fontId="22" fillId="25" borderId="17" xfId="29" applyNumberFormat="1" applyFont="1" applyFill="1" applyBorder="1" applyAlignment="1">
      <alignment horizontal="right" vertical="center"/>
    </xf>
    <xf numFmtId="167" fontId="22" fillId="25" borderId="17" xfId="29" applyNumberFormat="1" applyFont="1" applyFill="1" applyBorder="1" applyAlignment="1">
      <alignment horizontal="right" vertical="center"/>
    </xf>
    <xf numFmtId="169" fontId="22" fillId="25" borderId="18" xfId="29" applyNumberFormat="1" applyFont="1" applyFill="1" applyBorder="1" applyAlignment="1">
      <alignment horizontal="right" vertical="center"/>
    </xf>
    <xf numFmtId="49" fontId="26" fillId="25" borderId="0" xfId="0" quotePrefix="1" applyNumberFormat="1" applyFont="1" applyFill="1"/>
    <xf numFmtId="0" fontId="45" fillId="0" borderId="0" xfId="0" applyFont="1" applyAlignment="1">
      <alignment vertical="top"/>
    </xf>
    <xf numFmtId="0" fontId="45" fillId="25" borderId="0" xfId="0" applyFont="1" applyFill="1"/>
    <xf numFmtId="0" fontId="45" fillId="0" borderId="0" xfId="0" applyFont="1"/>
    <xf numFmtId="0" fontId="36" fillId="0" borderId="0" xfId="0" applyFont="1"/>
    <xf numFmtId="41" fontId="46" fillId="0" borderId="0" xfId="29" applyFont="1"/>
    <xf numFmtId="0" fontId="46" fillId="0" borderId="0" xfId="0" applyFont="1"/>
    <xf numFmtId="0" fontId="37" fillId="0" borderId="0" xfId="0" applyFont="1"/>
    <xf numFmtId="0" fontId="38" fillId="0" borderId="0" xfId="0" applyFont="1"/>
    <xf numFmtId="0" fontId="35" fillId="0" borderId="0" xfId="0" applyFont="1"/>
    <xf numFmtId="0" fontId="39" fillId="0" borderId="0" xfId="0" applyFont="1"/>
    <xf numFmtId="0" fontId="38" fillId="25" borderId="0" xfId="0" applyFont="1" applyFill="1"/>
    <xf numFmtId="0" fontId="47" fillId="0" borderId="0" xfId="0" applyFont="1"/>
    <xf numFmtId="165" fontId="22" fillId="25" borderId="19" xfId="0" applyNumberFormat="1" applyFont="1" applyFill="1" applyBorder="1" applyAlignment="1">
      <alignment horizontal="center" vertical="center"/>
    </xf>
    <xf numFmtId="169" fontId="22" fillId="25" borderId="19" xfId="0" applyNumberFormat="1" applyFont="1" applyFill="1" applyBorder="1" applyAlignment="1">
      <alignment vertical="center"/>
    </xf>
    <xf numFmtId="169" fontId="22" fillId="25" borderId="19" xfId="29" applyNumberFormat="1" applyFont="1" applyFill="1" applyBorder="1" applyAlignment="1">
      <alignment horizontal="right" vertical="center"/>
    </xf>
    <xf numFmtId="169" fontId="33" fillId="0" borderId="0" xfId="0" applyNumberFormat="1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49" fillId="25" borderId="0" xfId="0" applyFont="1" applyFill="1"/>
    <xf numFmtId="164" fontId="33" fillId="0" borderId="0" xfId="0" applyNumberFormat="1" applyFont="1"/>
    <xf numFmtId="165" fontId="22" fillId="0" borderId="19" xfId="0" applyNumberFormat="1" applyFont="1" applyBorder="1" applyAlignment="1">
      <alignment horizontal="center" vertical="center"/>
    </xf>
    <xf numFmtId="169" fontId="22" fillId="0" borderId="19" xfId="0" applyNumberFormat="1" applyFont="1" applyBorder="1" applyAlignment="1">
      <alignment vertical="center"/>
    </xf>
    <xf numFmtId="168" fontId="22" fillId="25" borderId="19" xfId="29" applyNumberFormat="1" applyFont="1" applyFill="1" applyBorder="1" applyAlignment="1">
      <alignment horizontal="right" vertical="center"/>
    </xf>
    <xf numFmtId="168" fontId="22" fillId="0" borderId="19" xfId="29" applyNumberFormat="1" applyFont="1" applyFill="1" applyBorder="1" applyAlignment="1">
      <alignment horizontal="right" vertical="center"/>
    </xf>
    <xf numFmtId="169" fontId="22" fillId="0" borderId="19" xfId="29" applyNumberFormat="1" applyFont="1" applyFill="1" applyBorder="1" applyAlignment="1">
      <alignment horizontal="right" vertical="center"/>
    </xf>
    <xf numFmtId="3" fontId="31" fillId="0" borderId="0" xfId="0" applyNumberFormat="1" applyFont="1"/>
    <xf numFmtId="0" fontId="41" fillId="0" borderId="0" xfId="0" applyFont="1" applyAlignment="1">
      <alignment horizontal="left" vertical="center" indent="15"/>
    </xf>
    <xf numFmtId="0" fontId="43" fillId="0" borderId="0" xfId="0" applyFont="1" applyAlignment="1">
      <alignment horizontal="left" vertical="center" indent="15"/>
    </xf>
    <xf numFmtId="165" fontId="19" fillId="24" borderId="10" xfId="0" applyNumberFormat="1" applyFont="1" applyFill="1" applyBorder="1" applyAlignment="1">
      <alignment horizontal="center"/>
    </xf>
    <xf numFmtId="165" fontId="19" fillId="24" borderId="11" xfId="0" applyNumberFormat="1" applyFont="1" applyFill="1" applyBorder="1" applyAlignment="1">
      <alignment horizontal="center"/>
    </xf>
    <xf numFmtId="0" fontId="19" fillId="24" borderId="10" xfId="0" applyFont="1" applyFill="1" applyBorder="1" applyAlignment="1">
      <alignment horizontal="right"/>
    </xf>
    <xf numFmtId="0" fontId="19" fillId="24" borderId="11" xfId="0" applyFont="1" applyFill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137583</xdr:colOff>
      <xdr:row>0</xdr:row>
      <xdr:rowOff>89959</xdr:rowOff>
    </xdr:from>
    <xdr:to>
      <xdr:col>1</xdr:col>
      <xdr:colOff>171450</xdr:colOff>
      <xdr:row>3</xdr:row>
      <xdr:rowOff>30752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16075F1-8224-44C6-BE59-E336EE5E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89959"/>
          <a:ext cx="948267" cy="559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49"/>
  <sheetViews>
    <sheetView showGridLines="0" tabSelected="1" zoomScaleNormal="100" workbookViewId="0">
      <pane ySplit="8" topLeftCell="A96" activePane="bottomLeft" state="frozenSplit"/>
      <selection pane="bottomLeft" activeCell="A117" sqref="A117"/>
    </sheetView>
  </sheetViews>
  <sheetFormatPr defaultColWidth="9.33203125" defaultRowHeight="13.2"/>
  <cols>
    <col min="1" max="1" width="13.6640625" style="2" customWidth="1"/>
    <col min="2" max="5" width="11.6640625" style="2" customWidth="1"/>
    <col min="6" max="6" width="11.88671875" style="2" customWidth="1"/>
    <col min="7" max="7" width="12.44140625" style="15" customWidth="1"/>
    <col min="8" max="8" width="17.33203125" style="1" customWidth="1"/>
    <col min="9" max="9" width="10.5546875" style="67" customWidth="1"/>
    <col min="10" max="10" width="10.44140625" style="19" bestFit="1" customWidth="1"/>
    <col min="11" max="11" width="7" style="19" customWidth="1"/>
    <col min="12" max="12" width="12.5546875" style="19" customWidth="1"/>
    <col min="13" max="13" width="9.33203125" style="19"/>
    <col min="14" max="14" width="9.33203125" style="73"/>
    <col min="15" max="28" width="9.33203125" style="90"/>
    <col min="29" max="16384" width="9.33203125" style="2"/>
  </cols>
  <sheetData>
    <row r="1" spans="1:28" s="73" customFormat="1">
      <c r="G1" s="74"/>
      <c r="H1" s="75"/>
      <c r="I1" s="67"/>
      <c r="J1" s="19"/>
      <c r="K1" s="19"/>
      <c r="L1" s="19"/>
      <c r="M1" s="19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</row>
    <row r="2" spans="1:28" s="76" customFormat="1" ht="18" customHeight="1">
      <c r="A2" s="115" t="s">
        <v>47</v>
      </c>
      <c r="B2" s="115"/>
      <c r="C2" s="115"/>
      <c r="D2" s="115"/>
      <c r="E2" s="115"/>
      <c r="F2" s="115"/>
      <c r="G2" s="115"/>
      <c r="H2" s="115"/>
      <c r="I2" s="91"/>
      <c r="J2" s="98"/>
      <c r="K2" s="98"/>
      <c r="L2" s="98"/>
      <c r="M2" s="98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</row>
    <row r="3" spans="1:28" s="76" customFormat="1" ht="18" customHeight="1">
      <c r="A3" s="116" t="s">
        <v>48</v>
      </c>
      <c r="B3" s="116"/>
      <c r="C3" s="116"/>
      <c r="D3" s="116"/>
      <c r="E3" s="116"/>
      <c r="F3" s="116"/>
      <c r="G3" s="116"/>
      <c r="H3" s="116"/>
      <c r="I3" s="91"/>
      <c r="J3" s="98"/>
      <c r="K3" s="98"/>
      <c r="L3" s="98"/>
      <c r="M3" s="98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</row>
    <row r="4" spans="1:28" s="73" customFormat="1" ht="12" customHeight="1">
      <c r="A4" s="77"/>
      <c r="B4" s="77"/>
      <c r="C4" s="77"/>
      <c r="D4" s="77"/>
      <c r="E4" s="77"/>
      <c r="F4" s="77"/>
      <c r="G4" s="78"/>
      <c r="H4" s="79"/>
      <c r="I4" s="67"/>
      <c r="J4" s="19"/>
      <c r="K4" s="19"/>
      <c r="L4" s="19"/>
      <c r="M4" s="19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</row>
    <row r="5" spans="1:28" s="3" customFormat="1" ht="16.5" customHeight="1">
      <c r="A5" s="117" t="s">
        <v>5</v>
      </c>
      <c r="B5" s="119" t="s">
        <v>6</v>
      </c>
      <c r="C5" s="119" t="s">
        <v>7</v>
      </c>
      <c r="D5" s="119" t="s">
        <v>8</v>
      </c>
      <c r="E5" s="119" t="s">
        <v>9</v>
      </c>
      <c r="F5" s="41" t="s">
        <v>0</v>
      </c>
      <c r="G5" s="49" t="s">
        <v>1</v>
      </c>
      <c r="H5" s="17" t="s">
        <v>2</v>
      </c>
      <c r="I5" s="68"/>
      <c r="J5" s="20"/>
      <c r="K5" s="20"/>
      <c r="L5" s="20"/>
      <c r="M5" s="20"/>
      <c r="N5" s="10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</row>
    <row r="6" spans="1:28" s="3" customFormat="1">
      <c r="A6" s="118"/>
      <c r="B6" s="120"/>
      <c r="C6" s="120"/>
      <c r="D6" s="120"/>
      <c r="E6" s="120"/>
      <c r="F6" s="33" t="s">
        <v>3</v>
      </c>
      <c r="G6" s="50" t="s">
        <v>4</v>
      </c>
      <c r="H6" s="18" t="s">
        <v>26</v>
      </c>
      <c r="I6" s="68"/>
      <c r="J6" s="20"/>
      <c r="K6" s="20"/>
      <c r="L6" s="20"/>
      <c r="M6" s="20"/>
      <c r="N6" s="10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</row>
    <row r="7" spans="1:28" s="3" customFormat="1">
      <c r="A7" s="118"/>
      <c r="B7" s="120"/>
      <c r="C7" s="120"/>
      <c r="D7" s="120"/>
      <c r="E7" s="120"/>
      <c r="F7" s="33" t="s">
        <v>10</v>
      </c>
      <c r="G7" s="50" t="s">
        <v>20</v>
      </c>
      <c r="H7" s="18" t="s">
        <v>27</v>
      </c>
      <c r="I7" s="68"/>
      <c r="J7" s="20"/>
      <c r="K7" s="20"/>
      <c r="L7" s="20"/>
      <c r="M7" s="20"/>
      <c r="N7" s="10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</row>
    <row r="8" spans="1:28" s="3" customFormat="1">
      <c r="A8" s="62" t="s">
        <v>11</v>
      </c>
      <c r="B8" s="63" t="s">
        <v>12</v>
      </c>
      <c r="C8" s="63" t="s">
        <v>13</v>
      </c>
      <c r="D8" s="63" t="s">
        <v>14</v>
      </c>
      <c r="E8" s="63" t="s">
        <v>15</v>
      </c>
      <c r="F8" s="64" t="s">
        <v>16</v>
      </c>
      <c r="G8" s="65" t="s">
        <v>29</v>
      </c>
      <c r="H8" s="66" t="s">
        <v>28</v>
      </c>
      <c r="I8" s="68"/>
      <c r="J8" s="20"/>
      <c r="K8" s="20"/>
      <c r="L8" s="20"/>
      <c r="M8" s="20"/>
      <c r="N8" s="10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</row>
    <row r="9" spans="1:28" s="4" customFormat="1">
      <c r="A9" s="27"/>
      <c r="B9" s="34"/>
      <c r="C9" s="34"/>
      <c r="D9" s="34"/>
      <c r="E9" s="34"/>
      <c r="F9" s="42"/>
      <c r="G9" s="51"/>
      <c r="H9" s="56"/>
      <c r="I9" s="69"/>
      <c r="J9" s="21"/>
      <c r="K9" s="21"/>
      <c r="L9" s="21"/>
      <c r="M9" s="21"/>
      <c r="N9" s="10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</row>
    <row r="10" spans="1:28" s="4" customFormat="1">
      <c r="A10" s="28">
        <v>1899</v>
      </c>
      <c r="B10" s="35" t="s">
        <v>17</v>
      </c>
      <c r="C10" s="35" t="s">
        <v>17</v>
      </c>
      <c r="D10" s="35" t="s">
        <v>17</v>
      </c>
      <c r="E10" s="40">
        <v>111</v>
      </c>
      <c r="F10" s="43"/>
      <c r="G10" s="52">
        <v>302180.2</v>
      </c>
      <c r="H10" s="57" t="s">
        <v>17</v>
      </c>
      <c r="I10" s="69"/>
      <c r="J10" s="21"/>
      <c r="K10" s="21"/>
      <c r="L10" s="21"/>
      <c r="M10" s="21"/>
      <c r="N10" s="10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</row>
    <row r="11" spans="1:28" s="4" customFormat="1">
      <c r="A11" s="29">
        <v>1900</v>
      </c>
      <c r="B11" s="36" t="s">
        <v>17</v>
      </c>
      <c r="C11" s="36" t="s">
        <v>17</v>
      </c>
      <c r="D11" s="36" t="s">
        <v>17</v>
      </c>
      <c r="E11" s="37">
        <v>326</v>
      </c>
      <c r="F11" s="44">
        <f t="shared" ref="F11:F37" si="0">(E11-E10)/E10*100</f>
        <v>193.69369369369369</v>
      </c>
      <c r="G11" s="53">
        <v>103567.5</v>
      </c>
      <c r="H11" s="58" t="s">
        <v>17</v>
      </c>
      <c r="I11" s="69"/>
      <c r="J11" s="21"/>
      <c r="K11" s="21"/>
      <c r="L11" s="21"/>
      <c r="M11" s="21"/>
      <c r="N11" s="10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</row>
    <row r="12" spans="1:28" s="4" customFormat="1">
      <c r="A12" s="29">
        <v>1901</v>
      </c>
      <c r="B12" s="36" t="s">
        <v>17</v>
      </c>
      <c r="C12" s="36" t="s">
        <v>17</v>
      </c>
      <c r="D12" s="36" t="s">
        <v>17</v>
      </c>
      <c r="E12" s="37">
        <v>917</v>
      </c>
      <c r="F12" s="44">
        <f t="shared" si="0"/>
        <v>181.28834355828221</v>
      </c>
      <c r="G12" s="53">
        <v>37051.300000000003</v>
      </c>
      <c r="H12" s="58" t="s">
        <v>17</v>
      </c>
      <c r="I12" s="69"/>
      <c r="J12" s="21"/>
      <c r="K12" s="21"/>
      <c r="L12" s="21"/>
      <c r="M12" s="21"/>
      <c r="N12" s="10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</row>
    <row r="13" spans="1:28" s="4" customFormat="1">
      <c r="A13" s="29">
        <v>1902</v>
      </c>
      <c r="B13" s="36" t="s">
        <v>17</v>
      </c>
      <c r="C13" s="36" t="s">
        <v>17</v>
      </c>
      <c r="D13" s="36" t="s">
        <v>17</v>
      </c>
      <c r="E13" s="37">
        <v>1148</v>
      </c>
      <c r="F13" s="44">
        <f t="shared" si="0"/>
        <v>25.190839694656486</v>
      </c>
      <c r="G13" s="53">
        <v>29811</v>
      </c>
      <c r="H13" s="58" t="s">
        <v>17</v>
      </c>
      <c r="I13" s="69"/>
      <c r="J13" s="21"/>
      <c r="K13" s="21"/>
      <c r="L13" s="21"/>
      <c r="M13" s="21"/>
      <c r="N13" s="10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</row>
    <row r="14" spans="1:28" s="4" customFormat="1">
      <c r="A14" s="29">
        <v>1903</v>
      </c>
      <c r="B14" s="36" t="s">
        <v>17</v>
      </c>
      <c r="C14" s="36" t="s">
        <v>17</v>
      </c>
      <c r="D14" s="36" t="s">
        <v>17</v>
      </c>
      <c r="E14" s="37">
        <v>1870</v>
      </c>
      <c r="F14" s="44">
        <f t="shared" si="0"/>
        <v>62.891986062717777</v>
      </c>
      <c r="G14" s="53">
        <v>18400.5</v>
      </c>
      <c r="H14" s="58" t="s">
        <v>17</v>
      </c>
      <c r="I14" s="69"/>
      <c r="J14" s="21"/>
      <c r="K14" s="21"/>
      <c r="L14" s="21"/>
      <c r="M14" s="21"/>
      <c r="N14" s="10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</row>
    <row r="15" spans="1:28" s="4" customFormat="1">
      <c r="A15" s="29">
        <v>1904</v>
      </c>
      <c r="B15" s="37"/>
      <c r="C15" s="37"/>
      <c r="D15" s="37"/>
      <c r="E15" s="37">
        <v>2072</v>
      </c>
      <c r="F15" s="44">
        <f t="shared" si="0"/>
        <v>10.802139037433154</v>
      </c>
      <c r="G15" s="53">
        <v>16771.7</v>
      </c>
      <c r="H15" s="58" t="s">
        <v>17</v>
      </c>
      <c r="I15" s="69"/>
      <c r="J15" s="21"/>
      <c r="K15" s="21"/>
      <c r="L15" s="21"/>
      <c r="M15" s="21"/>
      <c r="N15" s="10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</row>
    <row r="16" spans="1:28" s="4" customFormat="1">
      <c r="A16" s="29">
        <v>1905</v>
      </c>
      <c r="B16" s="38">
        <v>2119</v>
      </c>
      <c r="C16" s="38">
        <v>10</v>
      </c>
      <c r="D16" s="38">
        <v>45</v>
      </c>
      <c r="E16" s="38">
        <f t="shared" ref="E16:E37" si="1">SUM(B16:D16)</f>
        <v>2174</v>
      </c>
      <c r="F16" s="44">
        <f t="shared" si="0"/>
        <v>4.9227799227799229</v>
      </c>
      <c r="G16" s="53">
        <v>16075</v>
      </c>
      <c r="H16" s="58" t="s">
        <v>17</v>
      </c>
      <c r="I16" s="69"/>
      <c r="J16" s="21"/>
      <c r="K16" s="21"/>
      <c r="L16" s="21"/>
      <c r="M16" s="21"/>
      <c r="N16" s="10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</row>
    <row r="17" spans="1:28" s="4" customFormat="1">
      <c r="A17" s="29">
        <v>1906</v>
      </c>
      <c r="B17" s="38">
        <v>3244</v>
      </c>
      <c r="C17" s="38">
        <v>25</v>
      </c>
      <c r="D17" s="38">
        <v>97</v>
      </c>
      <c r="E17" s="38">
        <f t="shared" si="1"/>
        <v>3366</v>
      </c>
      <c r="F17" s="44">
        <f t="shared" si="0"/>
        <v>54.829806807727685</v>
      </c>
      <c r="G17" s="53">
        <v>10454.200000000001</v>
      </c>
      <c r="H17" s="58" t="s">
        <v>17</v>
      </c>
      <c r="I17" s="69"/>
      <c r="J17" s="21"/>
      <c r="K17" s="21"/>
      <c r="L17" s="21"/>
      <c r="M17" s="21"/>
      <c r="N17" s="10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</row>
    <row r="18" spans="1:28" s="4" customFormat="1">
      <c r="A18" s="29">
        <v>1907</v>
      </c>
      <c r="B18" s="38">
        <v>5881</v>
      </c>
      <c r="C18" s="38">
        <v>74</v>
      </c>
      <c r="D18" s="38">
        <v>223</v>
      </c>
      <c r="E18" s="38">
        <f t="shared" si="1"/>
        <v>6178</v>
      </c>
      <c r="F18" s="44">
        <f t="shared" si="0"/>
        <v>83.541295306001189</v>
      </c>
      <c r="G18" s="53">
        <v>5748.1</v>
      </c>
      <c r="H18" s="58" t="s">
        <v>17</v>
      </c>
      <c r="I18" s="69"/>
      <c r="J18" s="21"/>
      <c r="K18" s="21"/>
      <c r="L18" s="21"/>
      <c r="M18" s="21"/>
      <c r="N18" s="10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</row>
    <row r="19" spans="1:28" s="4" customFormat="1">
      <c r="A19" s="29">
        <v>1908</v>
      </c>
      <c r="B19" s="38">
        <v>4790</v>
      </c>
      <c r="C19" s="38">
        <v>82</v>
      </c>
      <c r="D19" s="38">
        <v>207</v>
      </c>
      <c r="E19" s="38">
        <f t="shared" si="1"/>
        <v>5079</v>
      </c>
      <c r="F19" s="44">
        <f t="shared" si="0"/>
        <v>-17.788928455810943</v>
      </c>
      <c r="G19" s="53">
        <v>7075.2</v>
      </c>
      <c r="H19" s="58" t="s">
        <v>17</v>
      </c>
      <c r="I19" s="69"/>
      <c r="J19" s="21"/>
      <c r="K19" s="21"/>
      <c r="L19" s="21"/>
      <c r="M19" s="21"/>
      <c r="N19" s="10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</row>
    <row r="20" spans="1:28" s="4" customFormat="1">
      <c r="A20" s="29">
        <v>1909</v>
      </c>
      <c r="B20" s="38">
        <v>5862</v>
      </c>
      <c r="C20" s="38">
        <v>137</v>
      </c>
      <c r="D20" s="38">
        <v>354</v>
      </c>
      <c r="E20" s="38">
        <f t="shared" si="1"/>
        <v>6353</v>
      </c>
      <c r="F20" s="44">
        <f t="shared" si="0"/>
        <v>25.083677889348298</v>
      </c>
      <c r="G20" s="53">
        <v>5711.8</v>
      </c>
      <c r="H20" s="58" t="s">
        <v>17</v>
      </c>
      <c r="I20" s="69"/>
      <c r="J20" s="21"/>
      <c r="K20" s="21"/>
      <c r="L20" s="21"/>
      <c r="M20" s="21"/>
      <c r="N20" s="10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</row>
    <row r="21" spans="1:28" s="4" customFormat="1">
      <c r="A21" s="29">
        <v>1910</v>
      </c>
      <c r="B21" s="38">
        <v>7061</v>
      </c>
      <c r="C21" s="38">
        <v>216</v>
      </c>
      <c r="D21" s="38">
        <v>485</v>
      </c>
      <c r="E21" s="38">
        <f t="shared" si="1"/>
        <v>7762</v>
      </c>
      <c r="F21" s="44">
        <f t="shared" si="0"/>
        <v>22.178498347237525</v>
      </c>
      <c r="G21" s="53">
        <v>4735.8</v>
      </c>
      <c r="H21" s="58" t="s">
        <v>17</v>
      </c>
      <c r="I21" s="69"/>
      <c r="J21" s="21"/>
      <c r="K21" s="21"/>
      <c r="L21" s="21"/>
      <c r="M21" s="21"/>
      <c r="N21" s="10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</row>
    <row r="22" spans="1:28" s="4" customFormat="1">
      <c r="A22" s="29">
        <v>1911</v>
      </c>
      <c r="B22" s="38">
        <v>10003</v>
      </c>
      <c r="C22" s="38">
        <v>392</v>
      </c>
      <c r="D22" s="38">
        <v>724</v>
      </c>
      <c r="E22" s="38">
        <f t="shared" si="1"/>
        <v>11119</v>
      </c>
      <c r="F22" s="44">
        <f t="shared" si="0"/>
        <v>43.249162586962129</v>
      </c>
      <c r="G22" s="53">
        <v>3327.3</v>
      </c>
      <c r="H22" s="58" t="s">
        <v>17</v>
      </c>
      <c r="I22" s="69"/>
      <c r="J22" s="21"/>
      <c r="K22" s="21"/>
      <c r="L22" s="21"/>
      <c r="M22" s="21"/>
      <c r="N22" s="10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</row>
    <row r="23" spans="1:28" s="4" customFormat="1">
      <c r="A23" s="29">
        <v>1912</v>
      </c>
      <c r="B23" s="38">
        <v>14962</v>
      </c>
      <c r="C23" s="38">
        <v>514</v>
      </c>
      <c r="D23" s="38">
        <v>588</v>
      </c>
      <c r="E23" s="38">
        <f t="shared" si="1"/>
        <v>16064</v>
      </c>
      <c r="F23" s="44">
        <f t="shared" si="0"/>
        <v>44.473423869052972</v>
      </c>
      <c r="G23" s="53">
        <v>2314.4</v>
      </c>
      <c r="H23" s="58" t="s">
        <v>17</v>
      </c>
      <c r="I23" s="69"/>
      <c r="J23" s="21"/>
      <c r="K23" s="21"/>
      <c r="L23" s="21"/>
      <c r="M23" s="21"/>
      <c r="N23" s="10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</row>
    <row r="24" spans="1:28" s="4" customFormat="1">
      <c r="A24" s="29">
        <v>1913</v>
      </c>
      <c r="B24" s="38">
        <v>18510</v>
      </c>
      <c r="C24" s="38">
        <v>684</v>
      </c>
      <c r="D24" s="38">
        <v>572</v>
      </c>
      <c r="E24" s="38">
        <f t="shared" si="1"/>
        <v>19766</v>
      </c>
      <c r="F24" s="44">
        <f t="shared" si="0"/>
        <v>23.045318725099602</v>
      </c>
      <c r="G24" s="53">
        <v>1888.7</v>
      </c>
      <c r="H24" s="58" t="s">
        <v>17</v>
      </c>
      <c r="I24" s="69"/>
      <c r="J24" s="21"/>
      <c r="K24" s="21"/>
      <c r="L24" s="21"/>
      <c r="M24" s="21"/>
      <c r="N24" s="10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</row>
    <row r="25" spans="1:28" s="4" customFormat="1">
      <c r="A25" s="29">
        <v>1914</v>
      </c>
      <c r="B25" s="31">
        <v>21984</v>
      </c>
      <c r="C25" s="31">
        <v>1380</v>
      </c>
      <c r="D25" s="31">
        <v>560</v>
      </c>
      <c r="E25" s="31">
        <f t="shared" si="1"/>
        <v>23924</v>
      </c>
      <c r="F25" s="44">
        <f t="shared" si="0"/>
        <v>21.036122634827482</v>
      </c>
      <c r="G25" s="47">
        <v>1569.9</v>
      </c>
      <c r="H25" s="58" t="s">
        <v>17</v>
      </c>
      <c r="I25" s="69"/>
      <c r="J25" s="21"/>
      <c r="K25" s="21"/>
      <c r="L25" s="21"/>
      <c r="M25" s="21"/>
      <c r="N25" s="10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</row>
    <row r="26" spans="1:28" s="4" customFormat="1">
      <c r="A26" s="29">
        <v>1915</v>
      </c>
      <c r="B26" s="31">
        <v>22710</v>
      </c>
      <c r="C26" s="31">
        <v>1540</v>
      </c>
      <c r="D26" s="31">
        <v>630</v>
      </c>
      <c r="E26" s="31">
        <f t="shared" si="1"/>
        <v>24880</v>
      </c>
      <c r="F26" s="44">
        <f t="shared" si="0"/>
        <v>3.9959872930947999</v>
      </c>
      <c r="G26" s="47">
        <v>1519.3</v>
      </c>
      <c r="H26" s="58" t="s">
        <v>17</v>
      </c>
      <c r="I26" s="69"/>
      <c r="J26" s="21"/>
      <c r="K26" s="21"/>
      <c r="L26" s="21"/>
      <c r="M26" s="21"/>
      <c r="N26" s="10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</row>
    <row r="27" spans="1:28" s="4" customFormat="1">
      <c r="A27" s="29">
        <v>1916</v>
      </c>
      <c r="B27" s="31">
        <v>21083</v>
      </c>
      <c r="C27" s="31">
        <v>2110</v>
      </c>
      <c r="D27" s="31">
        <v>485</v>
      </c>
      <c r="E27" s="31">
        <f t="shared" si="1"/>
        <v>23678</v>
      </c>
      <c r="F27" s="44">
        <f t="shared" si="0"/>
        <v>-4.8311897106109321</v>
      </c>
      <c r="G27" s="47">
        <v>1597.5</v>
      </c>
      <c r="H27" s="58" t="s">
        <v>17</v>
      </c>
      <c r="I27" s="69"/>
      <c r="J27" s="21"/>
      <c r="K27" s="21"/>
      <c r="L27" s="21"/>
      <c r="M27" s="21"/>
      <c r="N27" s="10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</row>
    <row r="28" spans="1:28" s="4" customFormat="1">
      <c r="A28" s="29">
        <v>1917</v>
      </c>
      <c r="B28" s="31">
        <v>17104</v>
      </c>
      <c r="C28" s="31">
        <v>3384</v>
      </c>
      <c r="D28" s="31">
        <v>645</v>
      </c>
      <c r="E28" s="31">
        <f t="shared" si="1"/>
        <v>21133</v>
      </c>
      <c r="F28" s="45">
        <f t="shared" si="0"/>
        <v>-10.748374018075852</v>
      </c>
      <c r="G28" s="47">
        <v>1784.9</v>
      </c>
      <c r="H28" s="58" t="s">
        <v>17</v>
      </c>
      <c r="I28" s="69"/>
      <c r="J28" s="21"/>
      <c r="K28" s="21"/>
      <c r="L28" s="21"/>
      <c r="M28" s="21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</row>
    <row r="29" spans="1:28" s="4" customFormat="1">
      <c r="A29" s="29">
        <v>1918</v>
      </c>
      <c r="B29" s="31">
        <v>6817</v>
      </c>
      <c r="C29" s="31">
        <v>5547</v>
      </c>
      <c r="D29" s="31">
        <v>298</v>
      </c>
      <c r="E29" s="31">
        <f t="shared" si="1"/>
        <v>12662</v>
      </c>
      <c r="F29" s="44">
        <f t="shared" si="0"/>
        <v>-40.08422845786211</v>
      </c>
      <c r="G29" s="47">
        <v>2956.9</v>
      </c>
      <c r="H29" s="58" t="s">
        <v>17</v>
      </c>
      <c r="I29" s="69"/>
      <c r="J29" s="21"/>
      <c r="K29" s="21"/>
      <c r="L29" s="21"/>
      <c r="M29" s="21"/>
      <c r="N29" s="10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</row>
    <row r="30" spans="1:28" s="4" customFormat="1">
      <c r="A30" s="29">
        <v>1919</v>
      </c>
      <c r="B30" s="31">
        <v>23883</v>
      </c>
      <c r="C30" s="31">
        <v>10613</v>
      </c>
      <c r="D30" s="31">
        <v>337</v>
      </c>
      <c r="E30" s="31">
        <f t="shared" si="1"/>
        <v>34833</v>
      </c>
      <c r="F30" s="44">
        <f t="shared" si="0"/>
        <v>175.09872058126678</v>
      </c>
      <c r="G30" s="47">
        <v>1076.5</v>
      </c>
      <c r="H30" s="58" t="s">
        <v>17</v>
      </c>
      <c r="I30" s="69"/>
      <c r="J30" s="21"/>
      <c r="K30" s="21"/>
      <c r="L30" s="21"/>
      <c r="M30" s="21"/>
      <c r="N30" s="10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</row>
    <row r="31" spans="1:28" s="4" customFormat="1">
      <c r="A31" s="29">
        <v>1920</v>
      </c>
      <c r="B31" s="31">
        <v>31466</v>
      </c>
      <c r="C31" s="31">
        <v>17410</v>
      </c>
      <c r="D31" s="31">
        <v>557</v>
      </c>
      <c r="E31" s="31">
        <f t="shared" si="1"/>
        <v>49433</v>
      </c>
      <c r="F31" s="44">
        <f t="shared" si="0"/>
        <v>41.914276691642982</v>
      </c>
      <c r="G31" s="47">
        <v>762.4</v>
      </c>
      <c r="H31" s="58" t="s">
        <v>17</v>
      </c>
      <c r="I31" s="69"/>
      <c r="J31" s="21"/>
      <c r="K31" s="21"/>
      <c r="L31" s="21"/>
      <c r="M31" s="21"/>
      <c r="N31" s="10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</row>
    <row r="32" spans="1:28" s="4" customFormat="1">
      <c r="A32" s="29">
        <v>1921</v>
      </c>
      <c r="B32" s="31">
        <v>34138</v>
      </c>
      <c r="C32" s="31">
        <v>22422</v>
      </c>
      <c r="D32" s="31">
        <v>1026</v>
      </c>
      <c r="E32" s="31">
        <f t="shared" si="1"/>
        <v>57586</v>
      </c>
      <c r="F32" s="44">
        <f t="shared" si="0"/>
        <v>16.493030971213564</v>
      </c>
      <c r="G32" s="47">
        <v>657.7</v>
      </c>
      <c r="H32" s="58" t="s">
        <v>17</v>
      </c>
      <c r="I32" s="69"/>
      <c r="J32" s="21"/>
      <c r="K32" s="21"/>
      <c r="L32" s="21"/>
      <c r="M32" s="21"/>
      <c r="N32" s="10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</row>
    <row r="33" spans="1:28" s="4" customFormat="1">
      <c r="A33" s="29">
        <v>1922</v>
      </c>
      <c r="B33" s="31">
        <v>41035</v>
      </c>
      <c r="C33" s="31">
        <v>23269</v>
      </c>
      <c r="D33" s="31">
        <v>1180</v>
      </c>
      <c r="E33" s="31">
        <f t="shared" si="1"/>
        <v>65484</v>
      </c>
      <c r="F33" s="44">
        <f t="shared" si="0"/>
        <v>13.71513909630813</v>
      </c>
      <c r="G33" s="47">
        <v>583.70000000000005</v>
      </c>
      <c r="H33" s="58" t="s">
        <v>17</v>
      </c>
      <c r="I33" s="69"/>
      <c r="J33" s="21"/>
      <c r="K33" s="21"/>
      <c r="L33" s="21"/>
      <c r="M33" s="21"/>
      <c r="N33" s="10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</row>
    <row r="34" spans="1:28" s="4" customFormat="1">
      <c r="A34" s="29">
        <v>1923</v>
      </c>
      <c r="B34" s="31">
        <v>53775</v>
      </c>
      <c r="C34" s="31">
        <v>21785</v>
      </c>
      <c r="D34" s="31">
        <v>2702</v>
      </c>
      <c r="E34" s="31">
        <f t="shared" si="1"/>
        <v>78262</v>
      </c>
      <c r="F34" s="44">
        <f t="shared" si="0"/>
        <v>19.513163520860058</v>
      </c>
      <c r="G34" s="47">
        <v>492.8</v>
      </c>
      <c r="H34" s="58" t="s">
        <v>17</v>
      </c>
      <c r="I34" s="69"/>
      <c r="J34" s="21"/>
      <c r="K34" s="21"/>
      <c r="L34" s="21"/>
      <c r="M34" s="21"/>
      <c r="N34" s="10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</row>
    <row r="35" spans="1:28" s="4" customFormat="1">
      <c r="A35" s="29">
        <v>1924</v>
      </c>
      <c r="B35" s="31">
        <v>57012</v>
      </c>
      <c r="C35" s="31">
        <v>24899</v>
      </c>
      <c r="D35" s="31">
        <v>2776</v>
      </c>
      <c r="E35" s="31">
        <f t="shared" si="1"/>
        <v>84687</v>
      </c>
      <c r="F35" s="44">
        <f t="shared" si="0"/>
        <v>8.2096036390585461</v>
      </c>
      <c r="G35" s="47">
        <v>459.3</v>
      </c>
      <c r="H35" s="58" t="s">
        <v>17</v>
      </c>
      <c r="I35" s="69"/>
      <c r="J35" s="21"/>
      <c r="K35" s="21"/>
      <c r="L35" s="21"/>
      <c r="M35" s="21"/>
      <c r="N35" s="10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</row>
    <row r="36" spans="1:28" s="4" customFormat="1">
      <c r="A36" s="29">
        <v>1925</v>
      </c>
      <c r="B36" s="31">
        <v>84826</v>
      </c>
      <c r="C36" s="31">
        <v>29851</v>
      </c>
      <c r="D36" s="31">
        <v>2878</v>
      </c>
      <c r="E36" s="31">
        <f t="shared" si="1"/>
        <v>117555</v>
      </c>
      <c r="F36" s="44">
        <f t="shared" si="0"/>
        <v>38.811151652555878</v>
      </c>
      <c r="G36" s="47">
        <v>335.2</v>
      </c>
      <c r="H36" s="58" t="s">
        <v>17</v>
      </c>
      <c r="I36" s="69"/>
      <c r="J36" s="21"/>
      <c r="K36" s="21"/>
      <c r="L36" s="21"/>
      <c r="M36" s="21"/>
      <c r="N36" s="10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</row>
    <row r="37" spans="1:28" s="4" customFormat="1">
      <c r="A37" s="29">
        <v>1926</v>
      </c>
      <c r="B37" s="31">
        <v>104882</v>
      </c>
      <c r="C37" s="31">
        <v>33213</v>
      </c>
      <c r="D37" s="31">
        <v>3295</v>
      </c>
      <c r="E37" s="31">
        <f t="shared" si="1"/>
        <v>141390</v>
      </c>
      <c r="F37" s="44">
        <f t="shared" si="0"/>
        <v>20.275615669261196</v>
      </c>
      <c r="G37" s="47">
        <v>280.8</v>
      </c>
      <c r="H37" s="58" t="s">
        <v>17</v>
      </c>
      <c r="I37" s="69"/>
      <c r="J37" s="21"/>
      <c r="K37" s="21"/>
      <c r="L37" s="21"/>
      <c r="M37" s="21"/>
      <c r="N37" s="10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</row>
    <row r="38" spans="1:28" s="4" customFormat="1">
      <c r="A38" s="29">
        <v>1927</v>
      </c>
      <c r="B38" s="31">
        <v>119216</v>
      </c>
      <c r="C38" s="31">
        <v>34105</v>
      </c>
      <c r="D38" s="39" t="s">
        <v>17</v>
      </c>
      <c r="E38" s="39" t="s">
        <v>17</v>
      </c>
      <c r="F38" s="46" t="s">
        <v>17</v>
      </c>
      <c r="G38" s="54" t="s">
        <v>17</v>
      </c>
      <c r="H38" s="59" t="s">
        <v>17</v>
      </c>
      <c r="I38" s="69"/>
      <c r="J38" s="21"/>
      <c r="K38" s="21"/>
      <c r="L38" s="21"/>
      <c r="M38" s="21"/>
      <c r="N38" s="10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</row>
    <row r="39" spans="1:28" s="4" customFormat="1">
      <c r="A39" s="29">
        <v>1928</v>
      </c>
      <c r="B39" s="31">
        <v>144174</v>
      </c>
      <c r="C39" s="31">
        <v>40067</v>
      </c>
      <c r="D39" s="39" t="s">
        <v>17</v>
      </c>
      <c r="E39" s="39" t="s">
        <v>17</v>
      </c>
      <c r="F39" s="46" t="s">
        <v>17</v>
      </c>
      <c r="G39" s="54" t="s">
        <v>17</v>
      </c>
      <c r="H39" s="60">
        <v>6653</v>
      </c>
      <c r="I39" s="69"/>
      <c r="J39" s="21"/>
      <c r="K39" s="21"/>
      <c r="L39" s="21"/>
      <c r="M39" s="21"/>
      <c r="N39" s="10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</row>
    <row r="40" spans="1:28" s="4" customFormat="1">
      <c r="A40" s="29">
        <v>1929</v>
      </c>
      <c r="B40" s="31">
        <v>169711</v>
      </c>
      <c r="C40" s="31">
        <v>50119</v>
      </c>
      <c r="D40" s="31">
        <v>2564</v>
      </c>
      <c r="E40" s="31">
        <f t="shared" ref="E40:E53" si="2">SUM(B40:D40)</f>
        <v>222394</v>
      </c>
      <c r="F40" s="46" t="s">
        <v>17</v>
      </c>
      <c r="G40" s="47">
        <v>182.5</v>
      </c>
      <c r="H40" s="60">
        <v>8782</v>
      </c>
      <c r="I40" s="69"/>
      <c r="J40" s="21"/>
      <c r="K40" s="21"/>
      <c r="L40" s="21"/>
      <c r="M40" s="21"/>
      <c r="N40" s="10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</row>
    <row r="41" spans="1:28" s="4" customFormat="1">
      <c r="A41" s="29">
        <v>1930</v>
      </c>
      <c r="B41" s="31">
        <v>183292</v>
      </c>
      <c r="C41" s="31">
        <v>59339</v>
      </c>
      <c r="D41" s="31">
        <v>2846</v>
      </c>
      <c r="E41" s="31">
        <f t="shared" si="2"/>
        <v>245477</v>
      </c>
      <c r="F41" s="44">
        <f>(E41-E40)/E40*100</f>
        <v>10.379326780398753</v>
      </c>
      <c r="G41" s="47">
        <v>166.9</v>
      </c>
      <c r="H41" s="60">
        <v>10030</v>
      </c>
      <c r="I41" s="69"/>
      <c r="J41" s="21"/>
      <c r="K41" s="21"/>
      <c r="L41" s="21"/>
      <c r="M41" s="21"/>
      <c r="N41" s="10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</row>
    <row r="42" spans="1:28" s="4" customFormat="1">
      <c r="A42" s="29">
        <v>1931</v>
      </c>
      <c r="B42" s="31">
        <v>186131</v>
      </c>
      <c r="C42" s="31">
        <v>62610</v>
      </c>
      <c r="D42" s="31">
        <v>2699</v>
      </c>
      <c r="E42" s="31">
        <f t="shared" si="2"/>
        <v>251440</v>
      </c>
      <c r="F42" s="44">
        <f t="shared" ref="F42:F105" si="3">(E42-E41)/E41*100</f>
        <v>2.429148148299026</v>
      </c>
      <c r="G42" s="47">
        <v>163.9</v>
      </c>
      <c r="H42" s="60">
        <v>10245</v>
      </c>
      <c r="I42" s="69"/>
      <c r="J42" s="21"/>
      <c r="K42" s="21"/>
      <c r="L42" s="21"/>
      <c r="M42" s="21"/>
      <c r="N42" s="10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</row>
    <row r="43" spans="1:28" s="4" customFormat="1">
      <c r="A43" s="29">
        <v>1932</v>
      </c>
      <c r="B43" s="31">
        <v>188331</v>
      </c>
      <c r="C43" s="31">
        <v>65813</v>
      </c>
      <c r="D43" s="31">
        <v>2507</v>
      </c>
      <c r="E43" s="31">
        <f t="shared" si="2"/>
        <v>256651</v>
      </c>
      <c r="F43" s="44">
        <f t="shared" si="3"/>
        <v>2.0724626153356667</v>
      </c>
      <c r="G43" s="47">
        <v>161.6</v>
      </c>
      <c r="H43" s="60">
        <v>11734</v>
      </c>
      <c r="I43" s="69"/>
      <c r="J43" s="21"/>
      <c r="K43" s="21"/>
      <c r="L43" s="21"/>
      <c r="M43" s="21"/>
      <c r="N43" s="10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</row>
    <row r="44" spans="1:28" s="4" customFormat="1">
      <c r="A44" s="29">
        <v>1933</v>
      </c>
      <c r="B44" s="31">
        <v>218936</v>
      </c>
      <c r="C44" s="31">
        <v>71992</v>
      </c>
      <c r="D44" s="31">
        <v>2668</v>
      </c>
      <c r="E44" s="31">
        <f t="shared" si="2"/>
        <v>293596</v>
      </c>
      <c r="F44" s="44">
        <f t="shared" si="3"/>
        <v>14.395034502105972</v>
      </c>
      <c r="G44" s="47">
        <v>142.19999999999999</v>
      </c>
      <c r="H44" s="60">
        <v>12616</v>
      </c>
      <c r="I44" s="69"/>
      <c r="J44" s="21"/>
      <c r="K44" s="21"/>
      <c r="L44" s="21"/>
      <c r="M44" s="21"/>
      <c r="N44" s="10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</row>
    <row r="45" spans="1:28" s="4" customFormat="1">
      <c r="A45" s="29">
        <v>1934</v>
      </c>
      <c r="B45" s="31">
        <v>236158</v>
      </c>
      <c r="C45" s="31">
        <v>77671</v>
      </c>
      <c r="D45" s="31">
        <v>2955</v>
      </c>
      <c r="E45" s="31">
        <f t="shared" si="2"/>
        <v>316784</v>
      </c>
      <c r="F45" s="44">
        <f t="shared" si="3"/>
        <v>7.897927764683442</v>
      </c>
      <c r="G45" s="47">
        <v>132.69999999999999</v>
      </c>
      <c r="H45" s="60">
        <v>13044</v>
      </c>
      <c r="I45" s="69"/>
      <c r="J45" s="21"/>
      <c r="K45" s="21"/>
      <c r="L45" s="21"/>
      <c r="M45" s="21"/>
      <c r="N45" s="10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</row>
    <row r="46" spans="1:28" s="4" customFormat="1">
      <c r="A46" s="29">
        <v>1935</v>
      </c>
      <c r="B46" s="31">
        <v>243774</v>
      </c>
      <c r="C46" s="31">
        <v>79338</v>
      </c>
      <c r="D46" s="31">
        <v>3029</v>
      </c>
      <c r="E46" s="31">
        <f t="shared" si="2"/>
        <v>326141</v>
      </c>
      <c r="F46" s="44">
        <f t="shared" si="3"/>
        <v>2.9537476640234357</v>
      </c>
      <c r="G46" s="47">
        <v>129.69999999999999</v>
      </c>
      <c r="H46" s="60">
        <v>12667</v>
      </c>
      <c r="I46" s="69"/>
      <c r="J46" s="21"/>
      <c r="K46" s="21"/>
      <c r="L46" s="21"/>
      <c r="M46" s="21"/>
      <c r="N46" s="10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</row>
    <row r="47" spans="1:28" s="4" customFormat="1">
      <c r="A47" s="29">
        <v>1936</v>
      </c>
      <c r="B47" s="31">
        <v>222378</v>
      </c>
      <c r="C47" s="31">
        <v>69224</v>
      </c>
      <c r="D47" s="31">
        <v>2843</v>
      </c>
      <c r="E47" s="31">
        <f t="shared" si="2"/>
        <v>294445</v>
      </c>
      <c r="F47" s="44">
        <f t="shared" si="3"/>
        <v>-9.7184959879316004</v>
      </c>
      <c r="G47" s="47">
        <v>144.69999999999999</v>
      </c>
      <c r="H47" s="60">
        <v>6914</v>
      </c>
      <c r="I47" s="69"/>
      <c r="J47" s="21"/>
      <c r="K47" s="21"/>
      <c r="L47" s="21"/>
      <c r="M47" s="21"/>
      <c r="N47" s="10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</row>
    <row r="48" spans="1:28" s="4" customFormat="1">
      <c r="A48" s="29">
        <v>1937</v>
      </c>
      <c r="B48" s="31">
        <v>271190</v>
      </c>
      <c r="C48" s="31">
        <v>79368</v>
      </c>
      <c r="D48" s="31">
        <v>2919</v>
      </c>
      <c r="E48" s="31">
        <f t="shared" si="2"/>
        <v>353477</v>
      </c>
      <c r="F48" s="44">
        <f t="shared" si="3"/>
        <v>20.048565946101988</v>
      </c>
      <c r="G48" s="47">
        <v>121.3</v>
      </c>
      <c r="H48" s="60">
        <v>7456</v>
      </c>
      <c r="I48" s="69"/>
      <c r="J48" s="21"/>
      <c r="K48" s="21"/>
      <c r="L48" s="21"/>
      <c r="M48" s="21"/>
      <c r="N48" s="10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</row>
    <row r="49" spans="1:28" s="4" customFormat="1">
      <c r="A49" s="29">
        <v>1938</v>
      </c>
      <c r="B49" s="31">
        <v>289174</v>
      </c>
      <c r="C49" s="31">
        <v>80820</v>
      </c>
      <c r="D49" s="31">
        <v>3004</v>
      </c>
      <c r="E49" s="31">
        <f t="shared" si="2"/>
        <v>372998</v>
      </c>
      <c r="F49" s="44">
        <f t="shared" si="3"/>
        <v>5.5225658246505427</v>
      </c>
      <c r="G49" s="47">
        <v>116</v>
      </c>
      <c r="H49" s="60">
        <v>8389</v>
      </c>
      <c r="I49" s="69"/>
      <c r="J49" s="21"/>
      <c r="K49" s="21"/>
      <c r="L49" s="21"/>
      <c r="M49" s="21"/>
      <c r="N49" s="10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</row>
    <row r="50" spans="1:28" s="4" customFormat="1">
      <c r="A50" s="29">
        <v>1939</v>
      </c>
      <c r="B50" s="31">
        <v>290225</v>
      </c>
      <c r="C50" s="31">
        <v>96573</v>
      </c>
      <c r="D50" s="31">
        <v>4665</v>
      </c>
      <c r="E50" s="31">
        <f t="shared" si="2"/>
        <v>391463</v>
      </c>
      <c r="F50" s="44">
        <f t="shared" si="3"/>
        <v>4.9504286886256761</v>
      </c>
      <c r="G50" s="47">
        <v>111.7</v>
      </c>
      <c r="H50" s="60">
        <v>7418</v>
      </c>
      <c r="I50" s="69"/>
      <c r="J50" s="21"/>
      <c r="K50" s="21"/>
      <c r="L50" s="21"/>
      <c r="M50" s="21"/>
      <c r="N50" s="10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</row>
    <row r="51" spans="1:28" s="4" customFormat="1">
      <c r="A51" s="29">
        <v>1940</v>
      </c>
      <c r="B51" s="31">
        <v>270356</v>
      </c>
      <c r="C51" s="31">
        <v>83339</v>
      </c>
      <c r="D51" s="31">
        <v>4513</v>
      </c>
      <c r="E51" s="31">
        <f t="shared" si="2"/>
        <v>358208</v>
      </c>
      <c r="F51" s="44">
        <f t="shared" si="3"/>
        <v>-8.4950557268503015</v>
      </c>
      <c r="G51" s="47">
        <v>123.2</v>
      </c>
      <c r="H51" s="60">
        <v>6518</v>
      </c>
      <c r="I51" s="69"/>
      <c r="J51" s="21"/>
      <c r="K51" s="21"/>
      <c r="L51" s="21"/>
      <c r="M51" s="21"/>
      <c r="N51" s="10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</row>
    <row r="52" spans="1:28" s="4" customFormat="1">
      <c r="A52" s="29">
        <v>1941</v>
      </c>
      <c r="B52" s="31">
        <v>97616</v>
      </c>
      <c r="C52" s="31">
        <v>83785</v>
      </c>
      <c r="D52" s="31">
        <v>3130</v>
      </c>
      <c r="E52" s="31">
        <f t="shared" si="2"/>
        <v>184531</v>
      </c>
      <c r="F52" s="44">
        <f t="shared" si="3"/>
        <v>-48.484958459889228</v>
      </c>
      <c r="G52" s="47">
        <v>240.9</v>
      </c>
      <c r="H52" s="60">
        <v>5220</v>
      </c>
      <c r="I52" s="69"/>
      <c r="J52" s="21"/>
      <c r="K52" s="21"/>
      <c r="L52" s="21"/>
      <c r="M52" s="21"/>
      <c r="N52" s="10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</row>
    <row r="53" spans="1:28" s="4" customFormat="1">
      <c r="A53" s="29">
        <v>1942</v>
      </c>
      <c r="B53" s="31">
        <v>73790</v>
      </c>
      <c r="C53" s="31">
        <v>72671</v>
      </c>
      <c r="D53" s="31">
        <v>2883</v>
      </c>
      <c r="E53" s="31">
        <f t="shared" si="2"/>
        <v>149344</v>
      </c>
      <c r="F53" s="44">
        <f t="shared" si="3"/>
        <v>-19.068340820783501</v>
      </c>
      <c r="G53" s="47">
        <v>299.2</v>
      </c>
      <c r="H53" s="60">
        <v>5294</v>
      </c>
      <c r="I53" s="69"/>
      <c r="J53" s="21"/>
      <c r="K53" s="21"/>
      <c r="L53" s="21"/>
      <c r="M53" s="21"/>
      <c r="N53" s="10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</row>
    <row r="54" spans="1:28" s="4" customFormat="1">
      <c r="A54" s="29" t="s">
        <v>18</v>
      </c>
      <c r="B54" s="39" t="s">
        <v>17</v>
      </c>
      <c r="C54" s="39" t="s">
        <v>17</v>
      </c>
      <c r="D54" s="39" t="s">
        <v>17</v>
      </c>
      <c r="E54" s="39" t="s">
        <v>17</v>
      </c>
      <c r="F54" s="47" t="s">
        <v>17</v>
      </c>
      <c r="G54" s="47" t="s">
        <v>17</v>
      </c>
      <c r="H54" s="59" t="s">
        <v>17</v>
      </c>
      <c r="I54" s="69"/>
      <c r="J54" s="21"/>
      <c r="K54" s="21"/>
      <c r="L54" s="21"/>
      <c r="M54" s="21"/>
      <c r="N54" s="10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</row>
    <row r="55" spans="1:28" s="4" customFormat="1">
      <c r="A55" s="29">
        <v>1946</v>
      </c>
      <c r="B55" s="31">
        <v>149649</v>
      </c>
      <c r="C55" s="31">
        <v>137260</v>
      </c>
      <c r="D55" s="31">
        <v>1706</v>
      </c>
      <c r="E55" s="31">
        <f t="shared" ref="E55:E86" si="4">SUM(B55:D55)</f>
        <v>288615</v>
      </c>
      <c r="F55" s="47" t="s">
        <v>17</v>
      </c>
      <c r="G55" s="47">
        <v>158</v>
      </c>
      <c r="H55" s="60">
        <v>16193</v>
      </c>
      <c r="I55" s="69"/>
      <c r="J55" s="21"/>
      <c r="K55" s="21"/>
      <c r="L55" s="21"/>
      <c r="M55" s="21"/>
      <c r="N55" s="10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</row>
    <row r="56" spans="1:28" s="4" customFormat="1">
      <c r="A56" s="29">
        <v>1947</v>
      </c>
      <c r="B56" s="31">
        <v>184060</v>
      </c>
      <c r="C56" s="31">
        <v>186138</v>
      </c>
      <c r="D56" s="31">
        <v>2927</v>
      </c>
      <c r="E56" s="31">
        <f t="shared" si="4"/>
        <v>373125</v>
      </c>
      <c r="F56" s="44">
        <f t="shared" si="3"/>
        <v>29.281222389688686</v>
      </c>
      <c r="G56" s="47">
        <v>123.5</v>
      </c>
      <c r="H56" s="60">
        <v>24581</v>
      </c>
      <c r="I56" s="69"/>
      <c r="J56" s="21"/>
      <c r="K56" s="21"/>
      <c r="L56" s="21"/>
      <c r="M56" s="21"/>
      <c r="N56" s="10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</row>
    <row r="57" spans="1:28" s="4" customFormat="1">
      <c r="A57" s="29">
        <v>1948</v>
      </c>
      <c r="B57" s="31">
        <v>218539</v>
      </c>
      <c r="C57" s="31">
        <v>192643</v>
      </c>
      <c r="D57" s="31">
        <v>4090</v>
      </c>
      <c r="E57" s="31">
        <f t="shared" si="4"/>
        <v>415272</v>
      </c>
      <c r="F57" s="44">
        <f t="shared" si="3"/>
        <v>11.295678391959799</v>
      </c>
      <c r="G57" s="47">
        <v>112.1</v>
      </c>
      <c r="H57" s="60">
        <v>23342</v>
      </c>
      <c r="I57" s="69"/>
      <c r="J57" s="21"/>
      <c r="K57" s="21"/>
      <c r="L57" s="21"/>
      <c r="M57" s="21"/>
      <c r="N57" s="10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</row>
    <row r="58" spans="1:28" s="4" customFormat="1">
      <c r="A58" s="29">
        <v>1949</v>
      </c>
      <c r="B58" s="31">
        <v>266928</v>
      </c>
      <c r="C58" s="31">
        <v>209672</v>
      </c>
      <c r="D58" s="31">
        <v>9600</v>
      </c>
      <c r="E58" s="31">
        <f t="shared" si="4"/>
        <v>486200</v>
      </c>
      <c r="F58" s="44">
        <f t="shared" si="3"/>
        <v>17.079889807162534</v>
      </c>
      <c r="G58" s="47">
        <v>96.5</v>
      </c>
      <c r="H58" s="60">
        <v>25608</v>
      </c>
      <c r="I58" s="69"/>
      <c r="J58" s="21"/>
      <c r="K58" s="21"/>
      <c r="L58" s="21"/>
      <c r="M58" s="21"/>
      <c r="N58" s="10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</row>
    <row r="59" spans="1:28" s="4" customFormat="1">
      <c r="A59" s="29">
        <v>1950</v>
      </c>
      <c r="B59" s="31">
        <v>342021</v>
      </c>
      <c r="C59" s="31">
        <v>223520</v>
      </c>
      <c r="D59" s="31">
        <v>11596</v>
      </c>
      <c r="E59" s="31">
        <f t="shared" si="4"/>
        <v>577137</v>
      </c>
      <c r="F59" s="44">
        <f t="shared" si="3"/>
        <v>18.703619909502262</v>
      </c>
      <c r="G59" s="47">
        <v>81.900000000000006</v>
      </c>
      <c r="H59" s="60">
        <v>26754</v>
      </c>
      <c r="I59" s="69"/>
      <c r="J59" s="21"/>
      <c r="K59" s="21"/>
      <c r="L59" s="21"/>
      <c r="M59" s="21"/>
      <c r="N59" s="10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</row>
    <row r="60" spans="1:28" s="4" customFormat="1">
      <c r="A60" s="29">
        <v>1951</v>
      </c>
      <c r="B60" s="31">
        <v>425283</v>
      </c>
      <c r="C60" s="31">
        <v>236513</v>
      </c>
      <c r="D60" s="31">
        <v>13372</v>
      </c>
      <c r="E60" s="31">
        <f t="shared" si="4"/>
        <v>675168</v>
      </c>
      <c r="F60" s="44">
        <f t="shared" si="3"/>
        <v>16.985741686982468</v>
      </c>
      <c r="G60" s="47">
        <v>70.400000000000006</v>
      </c>
      <c r="H60" s="60">
        <v>27312</v>
      </c>
      <c r="I60" s="69"/>
      <c r="J60" s="21"/>
      <c r="K60" s="21"/>
      <c r="L60" s="21"/>
      <c r="M60" s="21"/>
      <c r="N60" s="10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</row>
    <row r="61" spans="1:28" s="4" customFormat="1">
      <c r="A61" s="29">
        <v>1952</v>
      </c>
      <c r="B61" s="31">
        <v>510189</v>
      </c>
      <c r="C61" s="31">
        <v>257923</v>
      </c>
      <c r="D61" s="31">
        <v>13880</v>
      </c>
      <c r="E61" s="31">
        <f t="shared" si="4"/>
        <v>781992</v>
      </c>
      <c r="F61" s="44">
        <f t="shared" si="3"/>
        <v>15.82183989762548</v>
      </c>
      <c r="G61" s="47">
        <v>61.3</v>
      </c>
      <c r="H61" s="60">
        <v>28508</v>
      </c>
      <c r="I61" s="69"/>
      <c r="J61" s="21"/>
      <c r="K61" s="21"/>
      <c r="L61" s="21"/>
      <c r="M61" s="21"/>
      <c r="N61" s="10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</row>
    <row r="62" spans="1:28" s="4" customFormat="1">
      <c r="A62" s="29">
        <v>1953</v>
      </c>
      <c r="B62" s="31">
        <v>612944</v>
      </c>
      <c r="C62" s="31">
        <v>285240</v>
      </c>
      <c r="D62" s="31">
        <v>15740</v>
      </c>
      <c r="E62" s="31">
        <f t="shared" si="4"/>
        <v>913924</v>
      </c>
      <c r="F62" s="44">
        <f t="shared" si="3"/>
        <v>16.871272340381999</v>
      </c>
      <c r="G62" s="47">
        <v>52.9</v>
      </c>
      <c r="H62" s="60">
        <v>30480</v>
      </c>
      <c r="I62" s="69"/>
      <c r="J62" s="21"/>
      <c r="K62" s="21"/>
      <c r="L62" s="21"/>
      <c r="M62" s="21"/>
      <c r="N62" s="10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</row>
    <row r="63" spans="1:28" s="4" customFormat="1">
      <c r="A63" s="29">
        <v>1954</v>
      </c>
      <c r="B63" s="31">
        <v>690728</v>
      </c>
      <c r="C63" s="31">
        <v>290187</v>
      </c>
      <c r="D63" s="31">
        <v>16753</v>
      </c>
      <c r="E63" s="31">
        <f t="shared" si="4"/>
        <v>997668</v>
      </c>
      <c r="F63" s="44">
        <f t="shared" si="3"/>
        <v>9.1631251613919762</v>
      </c>
      <c r="G63" s="47">
        <v>48.9</v>
      </c>
      <c r="H63" s="60">
        <v>31114</v>
      </c>
      <c r="I63" s="69"/>
      <c r="J63" s="21"/>
      <c r="K63" s="21"/>
      <c r="L63" s="21"/>
      <c r="M63" s="21"/>
      <c r="N63" s="10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</row>
    <row r="64" spans="1:28" s="4" customFormat="1">
      <c r="A64" s="29">
        <v>1955</v>
      </c>
      <c r="B64" s="31">
        <v>861319</v>
      </c>
      <c r="C64" s="31">
        <v>316783</v>
      </c>
      <c r="D64" s="31">
        <v>18299</v>
      </c>
      <c r="E64" s="31">
        <f t="shared" si="4"/>
        <v>1196401</v>
      </c>
      <c r="F64" s="44">
        <f t="shared" si="3"/>
        <v>19.919752863678099</v>
      </c>
      <c r="G64" s="47">
        <v>41.1</v>
      </c>
      <c r="H64" s="60">
        <v>33399</v>
      </c>
      <c r="I64" s="69"/>
      <c r="J64" s="21"/>
      <c r="K64" s="21"/>
      <c r="L64" s="21"/>
      <c r="M64" s="21"/>
      <c r="N64" s="10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</row>
    <row r="65" spans="1:28" s="4" customFormat="1">
      <c r="A65" s="29">
        <v>1956</v>
      </c>
      <c r="B65" s="31">
        <v>1030663</v>
      </c>
      <c r="C65" s="31">
        <v>332985</v>
      </c>
      <c r="D65" s="31">
        <v>19283</v>
      </c>
      <c r="E65" s="31">
        <f t="shared" si="4"/>
        <v>1382931</v>
      </c>
      <c r="F65" s="44">
        <f t="shared" si="3"/>
        <v>15.590926453588722</v>
      </c>
      <c r="G65" s="47">
        <v>35.799999999999997</v>
      </c>
      <c r="H65" s="60">
        <v>35555</v>
      </c>
      <c r="I65" s="69"/>
      <c r="J65" s="21"/>
      <c r="K65" s="21"/>
      <c r="L65" s="21"/>
      <c r="M65" s="21"/>
      <c r="N65" s="10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</row>
    <row r="66" spans="1:28" s="4" customFormat="1">
      <c r="A66" s="29">
        <v>1957</v>
      </c>
      <c r="B66" s="31">
        <v>1231082</v>
      </c>
      <c r="C66" s="31">
        <v>344267</v>
      </c>
      <c r="D66" s="31">
        <v>20576</v>
      </c>
      <c r="E66" s="31">
        <f t="shared" si="4"/>
        <v>1595925</v>
      </c>
      <c r="F66" s="44">
        <f t="shared" si="3"/>
        <v>15.401636090303855</v>
      </c>
      <c r="G66" s="47">
        <v>31.3</v>
      </c>
      <c r="H66" s="60">
        <v>36353</v>
      </c>
      <c r="I66" s="69"/>
      <c r="J66" s="21"/>
      <c r="K66" s="21"/>
      <c r="L66" s="21"/>
      <c r="M66" s="21"/>
      <c r="N66" s="10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</row>
    <row r="67" spans="1:28" s="4" customFormat="1">
      <c r="A67" s="29">
        <v>1958</v>
      </c>
      <c r="B67" s="31">
        <v>1392525</v>
      </c>
      <c r="C67" s="31">
        <v>353970</v>
      </c>
      <c r="D67" s="31">
        <v>22563</v>
      </c>
      <c r="E67" s="31">
        <f t="shared" si="4"/>
        <v>1769058</v>
      </c>
      <c r="F67" s="44">
        <f t="shared" si="3"/>
        <v>10.848442126039757</v>
      </c>
      <c r="G67" s="47">
        <v>28.4</v>
      </c>
      <c r="H67" s="60">
        <v>36917</v>
      </c>
      <c r="I67" s="69"/>
      <c r="J67" s="21"/>
      <c r="K67" s="21"/>
      <c r="L67" s="21"/>
      <c r="M67" s="21"/>
      <c r="N67" s="10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</row>
    <row r="68" spans="1:28" s="4" customFormat="1">
      <c r="A68" s="29">
        <v>1959</v>
      </c>
      <c r="B68" s="31">
        <v>1658810</v>
      </c>
      <c r="C68" s="31">
        <v>405734</v>
      </c>
      <c r="D68" s="31">
        <v>23227</v>
      </c>
      <c r="E68" s="31">
        <f t="shared" si="4"/>
        <v>2087771</v>
      </c>
      <c r="F68" s="44">
        <f t="shared" si="3"/>
        <v>18.01597234234265</v>
      </c>
      <c r="G68" s="47">
        <v>24.3</v>
      </c>
      <c r="H68" s="60">
        <v>40311</v>
      </c>
      <c r="I68" s="69"/>
      <c r="J68" s="21"/>
      <c r="K68" s="21"/>
      <c r="L68" s="21"/>
      <c r="M68" s="21"/>
      <c r="N68" s="10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</row>
    <row r="69" spans="1:28" s="4" customFormat="1">
      <c r="A69" s="29">
        <v>1960</v>
      </c>
      <c r="B69" s="31">
        <v>1976188</v>
      </c>
      <c r="C69" s="31">
        <v>429927</v>
      </c>
      <c r="D69" s="31">
        <v>25056</v>
      </c>
      <c r="E69" s="31">
        <f t="shared" si="4"/>
        <v>2431171</v>
      </c>
      <c r="F69" s="44">
        <f t="shared" si="3"/>
        <v>16.448164094625319</v>
      </c>
      <c r="G69" s="47">
        <v>21</v>
      </c>
      <c r="H69" s="60">
        <v>45754</v>
      </c>
      <c r="I69" s="69"/>
      <c r="J69" s="21"/>
      <c r="K69" s="21"/>
      <c r="L69" s="21"/>
      <c r="M69" s="21"/>
      <c r="N69" s="10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</row>
    <row r="70" spans="1:28" s="4" customFormat="1">
      <c r="A70" s="29">
        <v>1961</v>
      </c>
      <c r="B70" s="31">
        <v>2449123</v>
      </c>
      <c r="C70" s="31">
        <v>477135</v>
      </c>
      <c r="D70" s="31">
        <v>26577</v>
      </c>
      <c r="E70" s="31">
        <f t="shared" si="4"/>
        <v>2952835</v>
      </c>
      <c r="F70" s="44">
        <f t="shared" si="3"/>
        <v>21.45731419139172</v>
      </c>
      <c r="G70" s="47">
        <v>17.100000000000001</v>
      </c>
      <c r="H70" s="60">
        <v>50964</v>
      </c>
      <c r="I70" s="69"/>
      <c r="J70" s="21"/>
      <c r="K70" s="21"/>
      <c r="L70" s="21"/>
      <c r="M70" s="21"/>
      <c r="N70" s="10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</row>
    <row r="71" spans="1:28" s="4" customFormat="1">
      <c r="A71" s="29">
        <v>1962</v>
      </c>
      <c r="B71" s="31">
        <v>3030056</v>
      </c>
      <c r="C71" s="31">
        <v>521495</v>
      </c>
      <c r="D71" s="31">
        <v>28671</v>
      </c>
      <c r="E71" s="31">
        <f t="shared" si="4"/>
        <v>3580222</v>
      </c>
      <c r="F71" s="44">
        <f t="shared" si="3"/>
        <v>21.246937265373784</v>
      </c>
      <c r="G71" s="47">
        <v>14.3</v>
      </c>
      <c r="H71" s="60">
        <v>55285</v>
      </c>
      <c r="I71" s="69"/>
      <c r="J71" s="21"/>
      <c r="K71" s="21"/>
      <c r="L71" s="21"/>
      <c r="M71" s="21"/>
      <c r="N71" s="10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</row>
    <row r="72" spans="1:28" s="4" customFormat="1">
      <c r="A72" s="29">
        <v>1963</v>
      </c>
      <c r="B72" s="31">
        <v>3912597</v>
      </c>
      <c r="C72" s="31">
        <v>578075</v>
      </c>
      <c r="D72" s="31">
        <v>30894</v>
      </c>
      <c r="E72" s="31">
        <f t="shared" si="4"/>
        <v>4521566</v>
      </c>
      <c r="F72" s="44">
        <f t="shared" si="3"/>
        <v>26.29289468641889</v>
      </c>
      <c r="G72" s="47">
        <v>11.5</v>
      </c>
      <c r="H72" s="60">
        <v>60795</v>
      </c>
      <c r="I72" s="69"/>
      <c r="J72" s="21"/>
      <c r="K72" s="21"/>
      <c r="L72" s="21"/>
      <c r="M72" s="21"/>
      <c r="N72" s="10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</row>
    <row r="73" spans="1:28" s="4" customFormat="1">
      <c r="A73" s="29">
        <v>1964</v>
      </c>
      <c r="B73" s="31">
        <v>4674644</v>
      </c>
      <c r="C73" s="31">
        <v>612229</v>
      </c>
      <c r="D73" s="31">
        <v>32421</v>
      </c>
      <c r="E73" s="31">
        <f t="shared" si="4"/>
        <v>5319294</v>
      </c>
      <c r="F73" s="44">
        <f t="shared" si="3"/>
        <v>17.642737051720577</v>
      </c>
      <c r="G73" s="47">
        <v>9.9</v>
      </c>
      <c r="H73" s="60">
        <v>63107</v>
      </c>
      <c r="I73" s="69"/>
      <c r="J73" s="21"/>
      <c r="K73" s="21"/>
      <c r="L73" s="21"/>
      <c r="M73" s="21"/>
      <c r="N73" s="10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</row>
    <row r="74" spans="1:28" s="4" customFormat="1">
      <c r="A74" s="29">
        <v>1965</v>
      </c>
      <c r="B74" s="31">
        <v>5472591</v>
      </c>
      <c r="C74" s="31">
        <v>631675</v>
      </c>
      <c r="D74" s="31">
        <v>32746</v>
      </c>
      <c r="E74" s="31">
        <f t="shared" si="4"/>
        <v>6137012</v>
      </c>
      <c r="F74" s="44">
        <f t="shared" si="3"/>
        <v>15.372679156294049</v>
      </c>
      <c r="G74" s="47">
        <v>8.6</v>
      </c>
      <c r="H74" s="60">
        <v>65037</v>
      </c>
      <c r="I74" s="69"/>
      <c r="J74" s="21"/>
      <c r="K74" s="21"/>
      <c r="L74" s="21"/>
      <c r="M74" s="21"/>
      <c r="N74" s="10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</row>
    <row r="75" spans="1:28" s="4" customFormat="1">
      <c r="A75" s="29">
        <v>1966</v>
      </c>
      <c r="B75" s="31">
        <v>6356578</v>
      </c>
      <c r="C75" s="31">
        <v>666328</v>
      </c>
      <c r="D75" s="31">
        <v>33087</v>
      </c>
      <c r="E75" s="31">
        <f t="shared" si="4"/>
        <v>7055993</v>
      </c>
      <c r="F75" s="44">
        <f t="shared" si="3"/>
        <v>14.97440448218123</v>
      </c>
      <c r="G75" s="47">
        <v>7.6</v>
      </c>
      <c r="H75" s="60">
        <v>68766</v>
      </c>
      <c r="I75" s="69"/>
      <c r="J75" s="21"/>
      <c r="K75" s="21"/>
      <c r="L75" s="21"/>
      <c r="M75" s="21"/>
      <c r="N75" s="10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</row>
    <row r="76" spans="1:28" s="4" customFormat="1">
      <c r="A76" s="29">
        <v>1967</v>
      </c>
      <c r="B76" s="31">
        <v>7294578</v>
      </c>
      <c r="C76" s="31">
        <v>712653</v>
      </c>
      <c r="D76" s="31">
        <v>34476</v>
      </c>
      <c r="E76" s="31">
        <f t="shared" si="4"/>
        <v>8041707</v>
      </c>
      <c r="F76" s="44">
        <f t="shared" si="3"/>
        <v>13.969883473523852</v>
      </c>
      <c r="G76" s="47">
        <v>6.7</v>
      </c>
      <c r="H76" s="60">
        <v>74949</v>
      </c>
      <c r="I76" s="69"/>
      <c r="J76" s="21"/>
      <c r="K76" s="21"/>
      <c r="L76" s="21"/>
      <c r="M76" s="21"/>
      <c r="N76" s="10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</row>
    <row r="77" spans="1:28" s="4" customFormat="1">
      <c r="A77" s="29">
        <v>1968</v>
      </c>
      <c r="B77" s="31">
        <v>8266434</v>
      </c>
      <c r="C77" s="31">
        <v>775228</v>
      </c>
      <c r="D77" s="31">
        <v>35420</v>
      </c>
      <c r="E77" s="31">
        <f t="shared" si="4"/>
        <v>9077082</v>
      </c>
      <c r="F77" s="44">
        <f t="shared" si="3"/>
        <v>12.875064958223422</v>
      </c>
      <c r="G77" s="47">
        <v>5.9</v>
      </c>
      <c r="H77" s="60">
        <v>84468</v>
      </c>
      <c r="I77" s="69"/>
      <c r="J77" s="21"/>
      <c r="K77" s="21"/>
      <c r="L77" s="21"/>
      <c r="M77" s="21"/>
      <c r="N77" s="10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</row>
    <row r="78" spans="1:28" s="4" customFormat="1">
      <c r="A78" s="29">
        <v>1969</v>
      </c>
      <c r="B78" s="31">
        <v>9173699</v>
      </c>
      <c r="C78" s="31">
        <v>831911</v>
      </c>
      <c r="D78" s="31">
        <v>37504</v>
      </c>
      <c r="E78" s="31">
        <f t="shared" si="4"/>
        <v>10043114</v>
      </c>
      <c r="F78" s="44">
        <f t="shared" si="3"/>
        <v>10.642539089103744</v>
      </c>
      <c r="G78" s="47">
        <v>5.4</v>
      </c>
      <c r="H78" s="60">
        <v>94474</v>
      </c>
      <c r="I78" s="69"/>
      <c r="J78" s="21"/>
      <c r="K78" s="21"/>
      <c r="L78" s="21"/>
      <c r="M78" s="21"/>
      <c r="N78" s="10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</row>
    <row r="79" spans="1:28" s="4" customFormat="1">
      <c r="A79" s="29">
        <v>1970</v>
      </c>
      <c r="B79" s="31">
        <v>10181192</v>
      </c>
      <c r="C79" s="31">
        <v>890507</v>
      </c>
      <c r="D79" s="31">
        <v>38856</v>
      </c>
      <c r="E79" s="31">
        <f t="shared" si="4"/>
        <v>11110555</v>
      </c>
      <c r="F79" s="44">
        <f t="shared" si="3"/>
        <v>10.628585914687417</v>
      </c>
      <c r="G79" s="47">
        <v>4.9000000000000004</v>
      </c>
      <c r="H79" s="60">
        <v>104470</v>
      </c>
      <c r="I79" s="69"/>
      <c r="J79" s="21"/>
      <c r="K79" s="21"/>
      <c r="L79" s="21"/>
      <c r="M79" s="21"/>
      <c r="N79" s="10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</row>
    <row r="80" spans="1:28" s="4" customFormat="1">
      <c r="A80" s="29">
        <v>1971</v>
      </c>
      <c r="B80" s="31">
        <v>11307090</v>
      </c>
      <c r="C80" s="31">
        <v>952515</v>
      </c>
      <c r="D80" s="31">
        <v>40610</v>
      </c>
      <c r="E80" s="31">
        <f t="shared" si="4"/>
        <v>12300215</v>
      </c>
      <c r="F80" s="44">
        <f t="shared" si="3"/>
        <v>10.707475909169254</v>
      </c>
      <c r="G80" s="47">
        <v>4.4000000000000004</v>
      </c>
      <c r="H80" s="60">
        <v>113325</v>
      </c>
      <c r="I80" s="69"/>
      <c r="J80" s="21"/>
      <c r="K80" s="21"/>
      <c r="L80" s="21"/>
      <c r="M80" s="21"/>
      <c r="N80" s="10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</row>
    <row r="81" spans="1:28" s="4" customFormat="1">
      <c r="A81" s="29">
        <v>1972</v>
      </c>
      <c r="B81" s="31">
        <v>12484313</v>
      </c>
      <c r="C81" s="31">
        <v>995591</v>
      </c>
      <c r="D81" s="31">
        <v>36150</v>
      </c>
      <c r="E81" s="31">
        <f t="shared" si="4"/>
        <v>13516054</v>
      </c>
      <c r="F81" s="44">
        <f t="shared" si="3"/>
        <v>9.8846971374077608</v>
      </c>
      <c r="G81" s="47">
        <v>4</v>
      </c>
      <c r="H81" s="60">
        <v>138709</v>
      </c>
      <c r="I81" s="69"/>
      <c r="J81" s="21"/>
      <c r="K81" s="21"/>
      <c r="L81" s="21"/>
      <c r="M81" s="21"/>
      <c r="N81" s="10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</row>
    <row r="82" spans="1:28" s="4" customFormat="1">
      <c r="A82" s="29">
        <v>1973</v>
      </c>
      <c r="B82" s="31">
        <v>13424690</v>
      </c>
      <c r="C82" s="31">
        <v>1045663</v>
      </c>
      <c r="D82" s="31">
        <v>37996</v>
      </c>
      <c r="E82" s="31">
        <f t="shared" si="4"/>
        <v>14508349</v>
      </c>
      <c r="F82" s="44">
        <f t="shared" si="3"/>
        <v>7.3416028080385001</v>
      </c>
      <c r="G82" s="47">
        <v>3.8</v>
      </c>
      <c r="H82" s="60">
        <v>154611</v>
      </c>
      <c r="I82" s="69"/>
      <c r="J82" s="21"/>
      <c r="K82" s="21"/>
      <c r="L82" s="21"/>
      <c r="M82" s="21"/>
      <c r="N82" s="10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</row>
    <row r="83" spans="1:28" s="4" customFormat="1">
      <c r="A83" s="29">
        <v>1974</v>
      </c>
      <c r="B83" s="31">
        <v>14303761</v>
      </c>
      <c r="C83" s="31">
        <v>1104542</v>
      </c>
      <c r="D83" s="31">
        <v>41235</v>
      </c>
      <c r="E83" s="31">
        <f t="shared" si="4"/>
        <v>15449538</v>
      </c>
      <c r="F83" s="44">
        <f t="shared" si="3"/>
        <v>6.4872233222401805</v>
      </c>
      <c r="G83" s="47">
        <v>3.6</v>
      </c>
      <c r="H83" s="60">
        <v>176508</v>
      </c>
      <c r="I83" s="69"/>
      <c r="J83" s="21"/>
      <c r="K83" s="21"/>
      <c r="L83" s="21"/>
      <c r="M83" s="21"/>
      <c r="N83" s="10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</row>
    <row r="84" spans="1:28" s="4" customFormat="1">
      <c r="A84" s="29">
        <v>1975</v>
      </c>
      <c r="B84" s="31">
        <v>15059689</v>
      </c>
      <c r="C84" s="31">
        <v>1149044</v>
      </c>
      <c r="D84" s="31">
        <v>43825</v>
      </c>
      <c r="E84" s="31">
        <f t="shared" si="4"/>
        <v>16252558</v>
      </c>
      <c r="F84" s="44">
        <f t="shared" si="3"/>
        <v>5.1976958793201451</v>
      </c>
      <c r="G84" s="47">
        <v>3.4</v>
      </c>
      <c r="H84" s="60">
        <v>191990</v>
      </c>
      <c r="I84" s="69"/>
      <c r="J84" s="21"/>
      <c r="K84" s="21"/>
      <c r="L84" s="21"/>
      <c r="M84" s="21"/>
      <c r="N84" s="10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</row>
    <row r="85" spans="1:28" s="4" customFormat="1">
      <c r="A85" s="29">
        <v>1976</v>
      </c>
      <c r="B85" s="31">
        <v>15925097</v>
      </c>
      <c r="C85" s="31">
        <v>1201875</v>
      </c>
      <c r="D85" s="31">
        <v>46965</v>
      </c>
      <c r="E85" s="31">
        <f t="shared" si="4"/>
        <v>17173937</v>
      </c>
      <c r="F85" s="44">
        <f t="shared" si="3"/>
        <v>5.6691322067578529</v>
      </c>
      <c r="G85" s="47">
        <v>3.3</v>
      </c>
      <c r="H85" s="60">
        <v>218641</v>
      </c>
      <c r="I85" s="69"/>
      <c r="J85" s="21"/>
      <c r="K85" s="21"/>
      <c r="L85" s="21"/>
      <c r="M85" s="21"/>
      <c r="N85" s="10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</row>
    <row r="86" spans="1:28" s="4" customFormat="1">
      <c r="A86" s="29">
        <v>1977</v>
      </c>
      <c r="B86" s="31">
        <v>16466239</v>
      </c>
      <c r="C86" s="31">
        <v>1233920</v>
      </c>
      <c r="D86" s="31">
        <v>49367</v>
      </c>
      <c r="E86" s="31">
        <f t="shared" si="4"/>
        <v>17749526</v>
      </c>
      <c r="F86" s="44">
        <f t="shared" si="3"/>
        <v>3.3515262109090069</v>
      </c>
      <c r="G86" s="47">
        <v>3.2</v>
      </c>
      <c r="H86" s="60">
        <v>243848</v>
      </c>
      <c r="I86" s="69"/>
      <c r="J86" s="21"/>
      <c r="K86" s="21"/>
      <c r="L86" s="21"/>
      <c r="M86" s="21"/>
      <c r="N86" s="10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</row>
    <row r="87" spans="1:28" s="4" customFormat="1">
      <c r="A87" s="29">
        <v>1978</v>
      </c>
      <c r="B87" s="31">
        <v>16240877</v>
      </c>
      <c r="C87" s="31">
        <v>1127355</v>
      </c>
      <c r="D87" s="31">
        <v>51913</v>
      </c>
      <c r="E87" s="31">
        <f t="shared" ref="E87:E119" si="5">SUM(B87:D87)</f>
        <v>17420145</v>
      </c>
      <c r="F87" s="44">
        <f t="shared" si="3"/>
        <v>-1.8557171611230632</v>
      </c>
      <c r="G87" s="47">
        <v>3.3</v>
      </c>
      <c r="H87" s="60">
        <v>267130</v>
      </c>
      <c r="I87" s="69"/>
      <c r="J87" s="21"/>
      <c r="K87" s="21"/>
      <c r="L87" s="21"/>
      <c r="M87" s="21"/>
      <c r="N87" s="10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</row>
    <row r="88" spans="1:28" s="4" customFormat="1">
      <c r="A88" s="29">
        <v>1979</v>
      </c>
      <c r="B88" s="31">
        <v>17073208</v>
      </c>
      <c r="C88" s="31">
        <v>1232735</v>
      </c>
      <c r="D88" s="31">
        <v>54446</v>
      </c>
      <c r="E88" s="31">
        <f t="shared" si="5"/>
        <v>18360389</v>
      </c>
      <c r="F88" s="44">
        <f t="shared" si="3"/>
        <v>5.3974522026079574</v>
      </c>
      <c r="G88" s="47">
        <v>3.1</v>
      </c>
      <c r="H88" s="60">
        <v>274278</v>
      </c>
      <c r="I88" s="69"/>
      <c r="J88" s="21"/>
      <c r="K88" s="21"/>
      <c r="L88" s="21"/>
      <c r="M88" s="21"/>
      <c r="N88" s="10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</row>
    <row r="89" spans="1:28" s="4" customFormat="1">
      <c r="A89" s="29">
        <v>1980</v>
      </c>
      <c r="B89" s="31">
        <v>17686236</v>
      </c>
      <c r="C89" s="31">
        <v>1370628</v>
      </c>
      <c r="D89" s="31">
        <v>58149</v>
      </c>
      <c r="E89" s="31">
        <f t="shared" si="5"/>
        <v>19115013</v>
      </c>
      <c r="F89" s="44">
        <f t="shared" si="3"/>
        <v>4.1100654239951018</v>
      </c>
      <c r="G89" s="47">
        <v>3</v>
      </c>
      <c r="H89" s="60">
        <v>263608</v>
      </c>
      <c r="I89" s="69"/>
      <c r="J89" s="21"/>
      <c r="K89" s="21"/>
      <c r="L89" s="21"/>
      <c r="M89" s="21"/>
      <c r="N89" s="10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</row>
    <row r="90" spans="1:28" s="4" customFormat="1">
      <c r="A90" s="29">
        <v>1981</v>
      </c>
      <c r="B90" s="31">
        <v>18603369</v>
      </c>
      <c r="C90" s="31">
        <v>1485193</v>
      </c>
      <c r="D90" s="31">
        <v>62168</v>
      </c>
      <c r="E90" s="31">
        <f t="shared" si="5"/>
        <v>20150730</v>
      </c>
      <c r="F90" s="44">
        <f t="shared" si="3"/>
        <v>5.4183431630415324</v>
      </c>
      <c r="G90" s="47">
        <v>2.8</v>
      </c>
      <c r="H90" s="60">
        <v>273098</v>
      </c>
      <c r="I90" s="69"/>
      <c r="J90" s="21"/>
      <c r="K90" s="21"/>
      <c r="L90" s="21"/>
      <c r="M90" s="21"/>
      <c r="N90" s="10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</row>
    <row r="91" spans="1:28" s="4" customFormat="1">
      <c r="A91" s="29">
        <v>1982</v>
      </c>
      <c r="B91" s="31">
        <v>19616106</v>
      </c>
      <c r="C91" s="31">
        <v>1575018</v>
      </c>
      <c r="D91" s="31">
        <v>66688</v>
      </c>
      <c r="E91" s="31">
        <f t="shared" si="5"/>
        <v>21257812</v>
      </c>
      <c r="F91" s="44">
        <f t="shared" si="3"/>
        <v>5.4940044355713171</v>
      </c>
      <c r="G91" s="47">
        <v>2.7</v>
      </c>
      <c r="H91" s="60">
        <v>293456</v>
      </c>
      <c r="I91" s="69"/>
      <c r="J91" s="21"/>
      <c r="K91" s="21"/>
      <c r="L91" s="21"/>
      <c r="M91" s="21"/>
      <c r="N91" s="10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</row>
    <row r="92" spans="1:28" s="4" customFormat="1">
      <c r="A92" s="29">
        <v>1983</v>
      </c>
      <c r="B92" s="31">
        <v>20388599</v>
      </c>
      <c r="C92" s="31">
        <v>1693361</v>
      </c>
      <c r="D92" s="31">
        <v>71017</v>
      </c>
      <c r="E92" s="31">
        <f t="shared" si="5"/>
        <v>22152977</v>
      </c>
      <c r="F92" s="44">
        <f t="shared" si="3"/>
        <v>4.2109931163188383</v>
      </c>
      <c r="G92" s="47">
        <v>2.6</v>
      </c>
      <c r="H92" s="60">
        <v>398936</v>
      </c>
      <c r="I92" s="69"/>
      <c r="J92" s="21"/>
      <c r="K92" s="21"/>
      <c r="L92" s="21"/>
      <c r="M92" s="21"/>
      <c r="N92" s="10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</row>
    <row r="93" spans="1:28" s="4" customFormat="1">
      <c r="A93" s="29">
        <v>1984</v>
      </c>
      <c r="B93" s="31">
        <v>20888210</v>
      </c>
      <c r="C93" s="31">
        <v>1720445</v>
      </c>
      <c r="D93" s="31">
        <v>71981</v>
      </c>
      <c r="E93" s="31">
        <f t="shared" si="5"/>
        <v>22680636</v>
      </c>
      <c r="F93" s="44">
        <f t="shared" si="3"/>
        <v>2.3818875449561476</v>
      </c>
      <c r="G93" s="47">
        <v>2.5</v>
      </c>
      <c r="H93" s="60">
        <v>404810</v>
      </c>
      <c r="I93" s="69"/>
      <c r="J93" s="21"/>
      <c r="K93" s="21"/>
      <c r="L93" s="21"/>
      <c r="M93" s="21"/>
      <c r="N93" s="10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</row>
    <row r="94" spans="1:28" s="4" customFormat="1">
      <c r="A94" s="29">
        <v>1985</v>
      </c>
      <c r="B94" s="31">
        <v>22494641</v>
      </c>
      <c r="C94" s="31">
        <v>1833844</v>
      </c>
      <c r="D94" s="31">
        <v>76296</v>
      </c>
      <c r="E94" s="31">
        <f t="shared" si="5"/>
        <v>24404781</v>
      </c>
      <c r="F94" s="44">
        <f t="shared" si="3"/>
        <v>7.6018370913408253</v>
      </c>
      <c r="G94" s="47">
        <v>2.2999999999999998</v>
      </c>
      <c r="H94" s="60">
        <v>482063</v>
      </c>
      <c r="I94" s="69"/>
      <c r="J94" s="21"/>
      <c r="K94" s="21"/>
      <c r="L94" s="21"/>
      <c r="M94" s="21"/>
      <c r="N94" s="10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</row>
    <row r="95" spans="1:28" s="4" customFormat="1">
      <c r="A95" s="29">
        <v>1986</v>
      </c>
      <c r="B95" s="31">
        <v>23495414</v>
      </c>
      <c r="C95" s="31">
        <v>1930359</v>
      </c>
      <c r="D95" s="31">
        <v>77886</v>
      </c>
      <c r="E95" s="31">
        <f t="shared" si="5"/>
        <v>25503659</v>
      </c>
      <c r="F95" s="44">
        <f t="shared" si="3"/>
        <v>4.5027160866553162</v>
      </c>
      <c r="G95" s="47">
        <v>2.2000000000000002</v>
      </c>
      <c r="H95" s="60">
        <v>534101</v>
      </c>
      <c r="I95" s="69"/>
      <c r="J95" s="21"/>
      <c r="K95" s="21"/>
      <c r="L95" s="21"/>
      <c r="M95" s="21"/>
      <c r="N95" s="10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</row>
    <row r="96" spans="1:28" s="4" customFormat="1">
      <c r="A96" s="29">
        <v>1987</v>
      </c>
      <c r="B96" s="31">
        <v>24320167</v>
      </c>
      <c r="C96" s="31">
        <v>1994661</v>
      </c>
      <c r="D96" s="31">
        <v>74114</v>
      </c>
      <c r="E96" s="31">
        <f t="shared" si="5"/>
        <v>26388942</v>
      </c>
      <c r="F96" s="44">
        <f t="shared" si="3"/>
        <v>3.4711999560533648</v>
      </c>
      <c r="G96" s="47">
        <v>2.2000000000000002</v>
      </c>
      <c r="H96" s="60">
        <v>584757</v>
      </c>
      <c r="I96" s="69"/>
      <c r="J96" s="21"/>
      <c r="K96" s="21"/>
      <c r="L96" s="21"/>
      <c r="M96" s="21"/>
      <c r="N96" s="10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</row>
    <row r="97" spans="1:28" s="4" customFormat="1">
      <c r="A97" s="29">
        <v>1988</v>
      </c>
      <c r="B97" s="31">
        <v>25290250</v>
      </c>
      <c r="C97" s="31">
        <v>2115072</v>
      </c>
      <c r="D97" s="31">
        <v>75820</v>
      </c>
      <c r="E97" s="31">
        <f t="shared" si="5"/>
        <v>27481142</v>
      </c>
      <c r="F97" s="44">
        <f t="shared" si="3"/>
        <v>4.1388548279048099</v>
      </c>
      <c r="G97" s="47">
        <v>2.1</v>
      </c>
      <c r="H97" s="60">
        <v>613520</v>
      </c>
      <c r="I97" s="69"/>
      <c r="J97" s="21"/>
      <c r="K97" s="21"/>
      <c r="L97" s="21"/>
      <c r="M97" s="21"/>
      <c r="N97" s="10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</row>
    <row r="98" spans="1:28" s="4" customFormat="1">
      <c r="A98" s="29">
        <v>1989</v>
      </c>
      <c r="B98" s="31">
        <v>26267431</v>
      </c>
      <c r="C98" s="31">
        <v>2234469</v>
      </c>
      <c r="D98" s="31">
        <v>76313</v>
      </c>
      <c r="E98" s="31">
        <f t="shared" si="5"/>
        <v>28578213</v>
      </c>
      <c r="F98" s="44">
        <f t="shared" si="3"/>
        <v>3.9920866461808613</v>
      </c>
      <c r="G98" s="47">
        <v>2</v>
      </c>
      <c r="H98" s="60">
        <v>626768</v>
      </c>
      <c r="I98" s="69"/>
      <c r="J98" s="21"/>
      <c r="K98" s="21"/>
      <c r="L98" s="21"/>
      <c r="M98" s="21"/>
      <c r="N98" s="10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</row>
    <row r="99" spans="1:28" s="4" customFormat="1">
      <c r="A99" s="29">
        <v>1990</v>
      </c>
      <c r="B99" s="31">
        <v>27415828</v>
      </c>
      <c r="C99" s="31">
        <v>2416772</v>
      </c>
      <c r="D99" s="31">
        <v>77731</v>
      </c>
      <c r="E99" s="31">
        <f t="shared" si="5"/>
        <v>29910331</v>
      </c>
      <c r="F99" s="44">
        <f t="shared" si="3"/>
        <v>4.6613061495482588</v>
      </c>
      <c r="G99" s="47">
        <v>1.9</v>
      </c>
      <c r="H99" s="60">
        <v>670116</v>
      </c>
      <c r="I99" s="69"/>
      <c r="J99" s="21"/>
      <c r="K99" s="21"/>
      <c r="L99" s="21"/>
      <c r="M99" s="21"/>
      <c r="N99" s="10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</row>
    <row r="100" spans="1:28" s="4" customFormat="1">
      <c r="A100" s="29">
        <v>1991</v>
      </c>
      <c r="B100" s="31">
        <v>28434923</v>
      </c>
      <c r="C100" s="31">
        <v>2519621</v>
      </c>
      <c r="D100" s="31">
        <v>78649</v>
      </c>
      <c r="E100" s="31">
        <f t="shared" si="5"/>
        <v>31033193</v>
      </c>
      <c r="F100" s="44">
        <f t="shared" si="3"/>
        <v>3.7540941957479506</v>
      </c>
      <c r="G100" s="47">
        <v>1.8</v>
      </c>
      <c r="H100" s="60">
        <v>697155</v>
      </c>
      <c r="I100" s="69"/>
      <c r="J100" s="21"/>
      <c r="K100" s="21"/>
      <c r="L100" s="21"/>
      <c r="M100" s="21"/>
      <c r="N100" s="10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</row>
    <row r="101" spans="1:28" s="4" customFormat="1">
      <c r="A101" s="29">
        <v>1992</v>
      </c>
      <c r="B101" s="31">
        <v>29429628</v>
      </c>
      <c r="C101" s="31">
        <v>2605948</v>
      </c>
      <c r="D101" s="31">
        <v>78179</v>
      </c>
      <c r="E101" s="31">
        <f t="shared" si="5"/>
        <v>32113755</v>
      </c>
      <c r="F101" s="44">
        <f t="shared" si="3"/>
        <v>3.4819555950945817</v>
      </c>
      <c r="G101" s="47">
        <v>1.8</v>
      </c>
      <c r="H101" s="60">
        <v>713402</v>
      </c>
      <c r="I101" s="69"/>
      <c r="J101" s="21"/>
      <c r="K101" s="21"/>
      <c r="L101" s="21"/>
      <c r="M101" s="21"/>
      <c r="N101" s="10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</row>
    <row r="102" spans="1:28" s="4" customFormat="1">
      <c r="A102" s="29">
        <v>1993</v>
      </c>
      <c r="B102" s="31">
        <v>29652024</v>
      </c>
      <c r="C102" s="31">
        <v>2644036</v>
      </c>
      <c r="D102" s="31">
        <v>76974</v>
      </c>
      <c r="E102" s="31">
        <f t="shared" si="5"/>
        <v>32373034</v>
      </c>
      <c r="F102" s="44">
        <f t="shared" si="3"/>
        <v>0.80737677671141228</v>
      </c>
      <c r="G102" s="47">
        <v>1.8</v>
      </c>
      <c r="H102" s="60">
        <v>714006</v>
      </c>
      <c r="I102" s="69"/>
      <c r="J102" s="21"/>
      <c r="K102" s="21"/>
      <c r="L102" s="21"/>
      <c r="M102" s="21"/>
      <c r="N102" s="10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</row>
    <row r="103" spans="1:28" s="4" customFormat="1">
      <c r="A103" s="29">
        <v>1994</v>
      </c>
      <c r="B103" s="31">
        <v>29665308</v>
      </c>
      <c r="C103" s="31">
        <v>2713448</v>
      </c>
      <c r="D103" s="31">
        <v>76076</v>
      </c>
      <c r="E103" s="31">
        <f t="shared" si="5"/>
        <v>32454832</v>
      </c>
      <c r="F103" s="44">
        <f t="shared" si="3"/>
        <v>0.25267325886106318</v>
      </c>
      <c r="G103" s="47">
        <v>1.8</v>
      </c>
      <c r="H103" s="60">
        <v>754860</v>
      </c>
      <c r="I103" s="69"/>
      <c r="J103" s="21"/>
      <c r="K103" s="21"/>
      <c r="L103" s="21"/>
      <c r="M103" s="21"/>
      <c r="N103" s="10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</row>
    <row r="104" spans="1:28" s="4" customFormat="1">
      <c r="A104" s="29">
        <v>1995</v>
      </c>
      <c r="B104" s="31">
        <v>30301424</v>
      </c>
      <c r="C104" s="31">
        <v>2788432</v>
      </c>
      <c r="D104" s="31">
        <v>75023</v>
      </c>
      <c r="E104" s="31">
        <f t="shared" si="5"/>
        <v>33164879</v>
      </c>
      <c r="F104" s="44">
        <f t="shared" si="3"/>
        <v>2.1878005715759059</v>
      </c>
      <c r="G104" s="47">
        <v>1.7</v>
      </c>
      <c r="H104" s="59">
        <v>764600</v>
      </c>
      <c r="I104" s="69"/>
      <c r="J104" s="21"/>
      <c r="K104" s="21"/>
      <c r="L104" s="21"/>
      <c r="M104" s="21"/>
      <c r="N104" s="10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</row>
    <row r="105" spans="1:28" s="4" customFormat="1">
      <c r="A105" s="29">
        <v>1996</v>
      </c>
      <c r="B105" s="31">
        <v>29910932</v>
      </c>
      <c r="C105" s="31">
        <v>2965455</v>
      </c>
      <c r="D105" s="31">
        <v>80610</v>
      </c>
      <c r="E105" s="31">
        <f t="shared" si="5"/>
        <v>32956997</v>
      </c>
      <c r="F105" s="44">
        <f t="shared" si="3"/>
        <v>-0.626813684440097</v>
      </c>
      <c r="G105" s="47">
        <v>1.7</v>
      </c>
      <c r="H105" s="59">
        <v>809239</v>
      </c>
      <c r="I105" s="69"/>
      <c r="J105" s="21"/>
      <c r="K105" s="21"/>
      <c r="L105" s="21"/>
      <c r="M105" s="21"/>
      <c r="N105" s="10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</row>
    <row r="106" spans="1:28" s="4" customFormat="1">
      <c r="A106" s="29">
        <v>1997</v>
      </c>
      <c r="B106" s="31">
        <v>30154914</v>
      </c>
      <c r="C106" s="31">
        <v>3061011</v>
      </c>
      <c r="D106" s="31">
        <v>81478</v>
      </c>
      <c r="E106" s="31">
        <f t="shared" si="5"/>
        <v>33297403</v>
      </c>
      <c r="F106" s="44">
        <f t="shared" ref="F106:F122" si="6">(E106-E105)/E105*100</f>
        <v>1.0328793002590617</v>
      </c>
      <c r="G106" s="47">
        <v>1.7</v>
      </c>
      <c r="H106" s="59">
        <v>817242</v>
      </c>
      <c r="I106" s="69"/>
      <c r="J106" s="21"/>
      <c r="K106" s="21"/>
      <c r="L106" s="21"/>
      <c r="M106" s="21"/>
      <c r="N106" s="10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</row>
    <row r="107" spans="1:28" s="4" customFormat="1">
      <c r="A107" s="29">
        <v>1998</v>
      </c>
      <c r="B107" s="31">
        <v>31057070</v>
      </c>
      <c r="C107" s="31">
        <v>3187903</v>
      </c>
      <c r="D107" s="31">
        <v>83521</v>
      </c>
      <c r="E107" s="31">
        <f t="shared" si="5"/>
        <v>34328494</v>
      </c>
      <c r="F107" s="44">
        <f t="shared" si="6"/>
        <v>3.0966108678205324</v>
      </c>
      <c r="G107" s="47">
        <v>1.7</v>
      </c>
      <c r="H107" s="59">
        <v>814936</v>
      </c>
      <c r="I107" s="69"/>
      <c r="J107" s="21"/>
      <c r="K107" s="21"/>
      <c r="L107" s="21"/>
      <c r="M107" s="21"/>
      <c r="N107" s="10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  <c r="AB107" s="94"/>
    </row>
    <row r="108" spans="1:28" s="4" customFormat="1">
      <c r="A108" s="29">
        <v>1999</v>
      </c>
      <c r="B108" s="31">
        <v>32038292</v>
      </c>
      <c r="C108" s="31">
        <v>3328061</v>
      </c>
      <c r="D108" s="31">
        <v>85762</v>
      </c>
      <c r="E108" s="31">
        <f t="shared" si="5"/>
        <v>35452115</v>
      </c>
      <c r="F108" s="44">
        <f t="shared" si="6"/>
        <v>3.2731438786682574</v>
      </c>
      <c r="G108" s="47">
        <v>1.6</v>
      </c>
      <c r="H108" s="59">
        <f>569934+229636</f>
        <v>799570</v>
      </c>
      <c r="I108" s="69"/>
      <c r="J108" s="21"/>
      <c r="K108" s="21"/>
      <c r="L108" s="21"/>
      <c r="M108" s="21"/>
      <c r="N108" s="10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</row>
    <row r="109" spans="1:28" s="4" customFormat="1">
      <c r="A109" s="29">
        <v>2000</v>
      </c>
      <c r="B109" s="31">
        <v>32583815</v>
      </c>
      <c r="C109" s="31">
        <v>3493531</v>
      </c>
      <c r="D109" s="31">
        <v>87956</v>
      </c>
      <c r="E109" s="31">
        <f t="shared" si="5"/>
        <v>36165302</v>
      </c>
      <c r="F109" s="44">
        <f t="shared" si="6"/>
        <v>2.0116909809189099</v>
      </c>
      <c r="G109" s="47">
        <v>1.6</v>
      </c>
      <c r="H109" s="59">
        <v>812190</v>
      </c>
      <c r="I109" s="69"/>
      <c r="J109" s="21"/>
      <c r="K109" s="21"/>
      <c r="L109" s="21"/>
      <c r="M109" s="21"/>
      <c r="N109" s="10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  <c r="AB109" s="94"/>
    </row>
    <row r="110" spans="1:28" s="4" customFormat="1">
      <c r="A110" s="29">
        <v>2001</v>
      </c>
      <c r="B110" s="31">
        <v>33239029</v>
      </c>
      <c r="C110" s="31">
        <v>3665694</v>
      </c>
      <c r="D110" s="31">
        <v>89858</v>
      </c>
      <c r="E110" s="31">
        <f t="shared" si="5"/>
        <v>36994581</v>
      </c>
      <c r="F110" s="44">
        <f t="shared" si="6"/>
        <v>2.2930238492132595</v>
      </c>
      <c r="G110" s="47">
        <v>1.5</v>
      </c>
      <c r="H110" s="59">
        <v>827238</v>
      </c>
      <c r="I110" s="69"/>
      <c r="J110" s="21"/>
      <c r="K110" s="21"/>
      <c r="L110" s="21"/>
      <c r="M110" s="21"/>
      <c r="N110" s="10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  <c r="AB110" s="94"/>
    </row>
    <row r="111" spans="1:28" s="4" customFormat="1">
      <c r="A111" s="29">
        <v>2002</v>
      </c>
      <c r="B111" s="31">
        <v>33706153</v>
      </c>
      <c r="C111" s="31">
        <v>3884322</v>
      </c>
      <c r="D111" s="31">
        <v>91716</v>
      </c>
      <c r="E111" s="31">
        <f t="shared" si="5"/>
        <v>37682191</v>
      </c>
      <c r="F111" s="44">
        <f t="shared" si="6"/>
        <v>1.8586776263258664</v>
      </c>
      <c r="G111" s="47">
        <v>1.5</v>
      </c>
      <c r="H111" s="59">
        <v>842918</v>
      </c>
      <c r="I111" s="69"/>
      <c r="J111" s="21"/>
      <c r="K111" s="21"/>
      <c r="L111" s="21"/>
      <c r="M111" s="21"/>
      <c r="N111" s="10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  <c r="AB111" s="94"/>
    </row>
    <row r="112" spans="1:28" s="5" customFormat="1">
      <c r="A112" s="29">
        <v>2003</v>
      </c>
      <c r="B112" s="31">
        <v>34310446</v>
      </c>
      <c r="C112" s="31">
        <v>4073332</v>
      </c>
      <c r="D112" s="31">
        <v>92701</v>
      </c>
      <c r="E112" s="31">
        <f t="shared" si="5"/>
        <v>38476479</v>
      </c>
      <c r="F112" s="44">
        <f t="shared" si="6"/>
        <v>2.1078604479235299</v>
      </c>
      <c r="G112" s="47">
        <v>1.5</v>
      </c>
      <c r="H112" s="59">
        <f>582558+272880</f>
        <v>855438</v>
      </c>
      <c r="I112" s="70"/>
      <c r="J112" s="22"/>
      <c r="K112" s="22"/>
      <c r="L112" s="22"/>
      <c r="M112" s="22"/>
      <c r="N112" s="10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spans="1:28" s="5" customFormat="1">
      <c r="A113" s="29">
        <v>2004</v>
      </c>
      <c r="B113" s="31">
        <v>33973147</v>
      </c>
      <c r="C113" s="31">
        <v>4158025</v>
      </c>
      <c r="D113" s="31">
        <v>92874</v>
      </c>
      <c r="E113" s="31">
        <f t="shared" si="5"/>
        <v>38224046</v>
      </c>
      <c r="F113" s="44">
        <f t="shared" si="6"/>
        <v>-0.65607094661650311</v>
      </c>
      <c r="G113" s="47">
        <v>1.5</v>
      </c>
      <c r="H113" s="59">
        <v>809037</v>
      </c>
      <c r="I113" s="70"/>
      <c r="J113" s="22"/>
      <c r="K113" s="22"/>
      <c r="L113" s="22"/>
      <c r="M113" s="22"/>
      <c r="N113" s="10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spans="1:28" s="5" customFormat="1">
      <c r="A114" s="29">
        <v>2005</v>
      </c>
      <c r="B114" s="31">
        <v>34667485</v>
      </c>
      <c r="C114" s="31">
        <v>4327832</v>
      </c>
      <c r="D114" s="31">
        <v>94437</v>
      </c>
      <c r="E114" s="31">
        <f t="shared" si="5"/>
        <v>39089754</v>
      </c>
      <c r="F114" s="44">
        <f t="shared" si="6"/>
        <v>2.2648256545107754</v>
      </c>
      <c r="G114" s="47">
        <v>1.5</v>
      </c>
      <c r="H114" s="59">
        <v>811832</v>
      </c>
      <c r="I114" s="70"/>
      <c r="J114" s="22"/>
      <c r="K114" s="22"/>
      <c r="L114" s="22"/>
      <c r="M114" s="22"/>
      <c r="N114" s="10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spans="1:28" s="5" customFormat="1">
      <c r="A115" s="29">
        <v>2006</v>
      </c>
      <c r="B115" s="31">
        <v>35297282</v>
      </c>
      <c r="C115" s="31">
        <v>4483451</v>
      </c>
      <c r="D115" s="31">
        <v>96099</v>
      </c>
      <c r="E115" s="31">
        <f t="shared" si="5"/>
        <v>39876832</v>
      </c>
      <c r="F115" s="44">
        <f t="shared" si="6"/>
        <v>2.0135148458596079</v>
      </c>
      <c r="G115" s="47">
        <v>1.48</v>
      </c>
      <c r="H115" s="59">
        <v>814042</v>
      </c>
      <c r="I115" s="70"/>
      <c r="J115" s="22"/>
      <c r="K115" s="22"/>
      <c r="L115" s="22"/>
      <c r="M115" s="22"/>
      <c r="N115" s="10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spans="1:28" s="5" customFormat="1">
      <c r="A116" s="29">
        <v>2007</v>
      </c>
      <c r="B116" s="31">
        <v>35680097</v>
      </c>
      <c r="C116" s="31">
        <v>4591550</v>
      </c>
      <c r="D116" s="31">
        <v>96419</v>
      </c>
      <c r="E116" s="31">
        <f t="shared" si="5"/>
        <v>40368066</v>
      </c>
      <c r="F116" s="44">
        <f t="shared" si="6"/>
        <v>1.2318781993514429</v>
      </c>
      <c r="G116" s="47">
        <v>1.48</v>
      </c>
      <c r="H116" s="59">
        <v>818134</v>
      </c>
      <c r="I116" s="70"/>
      <c r="J116" s="22"/>
      <c r="K116" s="22"/>
      <c r="L116" s="22"/>
      <c r="M116" s="22"/>
      <c r="N116" s="10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spans="1:28" s="5" customFormat="1">
      <c r="A117" s="29">
        <v>2008</v>
      </c>
      <c r="B117" s="31">
        <v>36105183</v>
      </c>
      <c r="C117" s="31">
        <v>4691711</v>
      </c>
      <c r="D117" s="31">
        <v>97597</v>
      </c>
      <c r="E117" s="31">
        <f t="shared" si="5"/>
        <v>40894491</v>
      </c>
      <c r="F117" s="44">
        <f t="shared" si="6"/>
        <v>1.3040629689814718</v>
      </c>
      <c r="G117" s="47">
        <v>1.45</v>
      </c>
      <c r="H117" s="59">
        <v>823931</v>
      </c>
      <c r="I117" s="70"/>
      <c r="J117" s="22"/>
      <c r="K117" s="22"/>
      <c r="L117" s="22"/>
      <c r="M117" s="22"/>
      <c r="N117" s="10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spans="1:28" s="5" customFormat="1" ht="2.1" customHeight="1">
      <c r="A118" s="81"/>
      <c r="B118" s="82"/>
      <c r="C118" s="82"/>
      <c r="D118" s="82"/>
      <c r="E118" s="82"/>
      <c r="F118" s="83"/>
      <c r="G118" s="84"/>
      <c r="H118" s="85"/>
      <c r="I118" s="70"/>
      <c r="J118" s="22"/>
      <c r="K118" s="22"/>
      <c r="L118" s="22"/>
      <c r="M118" s="22"/>
      <c r="N118" s="10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spans="1:28" s="5" customFormat="1" ht="14.4">
      <c r="A119" s="29">
        <v>2009</v>
      </c>
      <c r="B119" s="31">
        <v>36371790</v>
      </c>
      <c r="C119" s="31">
        <v>4742017</v>
      </c>
      <c r="D119" s="31">
        <v>98724</v>
      </c>
      <c r="E119" s="31">
        <f t="shared" si="5"/>
        <v>41212531</v>
      </c>
      <c r="F119" s="44">
        <f>(E119-E117)/E117*100</f>
        <v>0.77770866496418789</v>
      </c>
      <c r="G119" s="47">
        <v>1.45</v>
      </c>
      <c r="H119" s="59" t="s">
        <v>19</v>
      </c>
      <c r="I119" s="70"/>
      <c r="J119" s="22"/>
      <c r="K119" s="22"/>
      <c r="L119" s="22"/>
      <c r="M119" s="23" t="s">
        <v>21</v>
      </c>
      <c r="N119" s="10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spans="1:28" s="5" customFormat="1">
      <c r="A120" s="29">
        <v>2010</v>
      </c>
      <c r="B120" s="31">
        <v>36751311</v>
      </c>
      <c r="C120" s="31">
        <v>4798671</v>
      </c>
      <c r="D120" s="31">
        <v>99895</v>
      </c>
      <c r="E120" s="31">
        <f>SUM(B120:D120)</f>
        <v>41649877</v>
      </c>
      <c r="F120" s="44">
        <f t="shared" si="6"/>
        <v>1.0611966539982707</v>
      </c>
      <c r="G120" s="47">
        <v>1.5</v>
      </c>
      <c r="H120" s="59">
        <v>345618</v>
      </c>
      <c r="I120" s="70"/>
      <c r="J120" s="22" t="s">
        <v>22</v>
      </c>
      <c r="K120" s="22"/>
      <c r="L120" s="22" t="s">
        <v>24</v>
      </c>
      <c r="M120" s="23" t="s">
        <v>23</v>
      </c>
      <c r="N120" s="10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spans="1:28" s="5" customFormat="1">
      <c r="A121" s="29">
        <v>2011</v>
      </c>
      <c r="B121" s="31">
        <v>37113300</v>
      </c>
      <c r="C121" s="31">
        <v>4853340</v>
      </c>
      <c r="D121" s="31">
        <v>100438</v>
      </c>
      <c r="E121" s="31">
        <f>SUM(B121:D121)</f>
        <v>42067078</v>
      </c>
      <c r="F121" s="44">
        <f t="shared" si="6"/>
        <v>1.0016860313897207</v>
      </c>
      <c r="G121" s="44">
        <f t="shared" ref="G121" si="7">J121/E121</f>
        <v>1.4118928583535086</v>
      </c>
      <c r="H121" s="59">
        <v>353376</v>
      </c>
      <c r="I121" s="70"/>
      <c r="J121" s="24">
        <v>59394207</v>
      </c>
      <c r="K121" s="22"/>
      <c r="L121" s="22"/>
      <c r="M121" s="22"/>
      <c r="N121" s="10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spans="1:28" s="5" customFormat="1">
      <c r="A122" s="29">
        <v>2012</v>
      </c>
      <c r="B122" s="31">
        <v>37078274</v>
      </c>
      <c r="C122" s="31">
        <v>4822175</v>
      </c>
      <c r="D122" s="31">
        <v>99537</v>
      </c>
      <c r="E122" s="31">
        <f>SUM(B122:D122)</f>
        <v>41999986</v>
      </c>
      <c r="F122" s="44">
        <f t="shared" si="6"/>
        <v>-0.15948813939489687</v>
      </c>
      <c r="G122" s="44">
        <f t="shared" ref="G122:G125" si="8">J122/E122</f>
        <v>1.421077307025769</v>
      </c>
      <c r="H122" s="59">
        <v>351665</v>
      </c>
      <c r="I122" s="70"/>
      <c r="J122" s="24">
        <v>59685227</v>
      </c>
      <c r="K122" s="22"/>
      <c r="L122" s="24">
        <f t="shared" ref="L122:L127" si="9">J122-J121</f>
        <v>291020</v>
      </c>
      <c r="M122" s="22">
        <v>2012</v>
      </c>
      <c r="N122" s="10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spans="1:28" s="5" customFormat="1">
      <c r="A123" s="29">
        <v>2013</v>
      </c>
      <c r="B123" s="31">
        <v>36962934</v>
      </c>
      <c r="C123" s="31">
        <v>4768449</v>
      </c>
      <c r="D123" s="31">
        <v>98551</v>
      </c>
      <c r="E123" s="31">
        <f>SUM(B123:D123)</f>
        <v>41829934</v>
      </c>
      <c r="F123" s="44">
        <f t="shared" ref="F123:F129" si="10">(E123-E122)/E122*100</f>
        <v>-0.40488584924766402</v>
      </c>
      <c r="G123" s="44">
        <f t="shared" si="8"/>
        <v>1.4530902200323816</v>
      </c>
      <c r="H123" s="59">
        <v>347108</v>
      </c>
      <c r="I123" s="70"/>
      <c r="J123" s="24">
        <v>60782668</v>
      </c>
      <c r="K123" s="22"/>
      <c r="L123" s="24">
        <f t="shared" si="9"/>
        <v>1097441</v>
      </c>
      <c r="M123" s="22">
        <v>2013</v>
      </c>
      <c r="N123" s="10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spans="1:28" s="5" customFormat="1">
      <c r="A124" s="29">
        <v>2014</v>
      </c>
      <c r="B124" s="31">
        <v>37080753</v>
      </c>
      <c r="C124" s="31">
        <v>4767253</v>
      </c>
      <c r="D124" s="31">
        <v>97914</v>
      </c>
      <c r="E124" s="31">
        <v>41945920</v>
      </c>
      <c r="F124" s="44">
        <f t="shared" si="10"/>
        <v>0.27727990199554226</v>
      </c>
      <c r="G124" s="44">
        <f t="shared" si="8"/>
        <v>1.4493808217819517</v>
      </c>
      <c r="H124" s="59">
        <v>348007</v>
      </c>
      <c r="I124" s="70"/>
      <c r="J124" s="24">
        <v>60795612</v>
      </c>
      <c r="K124" s="22"/>
      <c r="L124" s="24">
        <f t="shared" si="9"/>
        <v>12944</v>
      </c>
      <c r="M124" s="22">
        <v>2014</v>
      </c>
      <c r="N124" s="10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spans="1:28" s="4" customFormat="1">
      <c r="A125" s="29">
        <v>2015</v>
      </c>
      <c r="B125" s="31">
        <v>37351233</v>
      </c>
      <c r="C125" s="31">
        <v>4792710</v>
      </c>
      <c r="D125" s="31">
        <v>97991</v>
      </c>
      <c r="E125" s="31">
        <f t="shared" ref="E125:E131" si="11">SUM(B125:D125)</f>
        <v>42241934</v>
      </c>
      <c r="F125" s="44">
        <f t="shared" si="10"/>
        <v>0.70570391589932946</v>
      </c>
      <c r="G125" s="44">
        <f t="shared" si="8"/>
        <v>1.4361452058516071</v>
      </c>
      <c r="H125" s="59">
        <v>354457</v>
      </c>
      <c r="I125" s="69"/>
      <c r="J125" s="114">
        <v>60665551</v>
      </c>
      <c r="K125" s="21"/>
      <c r="L125" s="24">
        <f t="shared" si="9"/>
        <v>-130061</v>
      </c>
      <c r="M125" s="22">
        <v>2015</v>
      </c>
      <c r="N125" s="10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  <c r="AB125" s="94"/>
    </row>
    <row r="126" spans="1:28" s="4" customFormat="1">
      <c r="A126" s="29">
        <v>2016</v>
      </c>
      <c r="B126" s="31">
        <v>37876138</v>
      </c>
      <c r="C126" s="31">
        <v>4888091</v>
      </c>
      <c r="D126" s="31">
        <v>97817</v>
      </c>
      <c r="E126" s="31">
        <f t="shared" si="11"/>
        <v>42862046</v>
      </c>
      <c r="F126" s="44">
        <f t="shared" si="10"/>
        <v>1.4680009679481056</v>
      </c>
      <c r="G126" s="44">
        <f>J126/E126</f>
        <v>1.4135919923187987</v>
      </c>
      <c r="H126" s="59">
        <v>365401</v>
      </c>
      <c r="I126" s="69"/>
      <c r="J126" s="114">
        <v>60589445</v>
      </c>
      <c r="K126" s="21"/>
      <c r="L126" s="24">
        <f t="shared" si="9"/>
        <v>-76106</v>
      </c>
      <c r="M126" s="21">
        <v>2016</v>
      </c>
      <c r="N126" s="10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</row>
    <row r="127" spans="1:28" s="4" customFormat="1">
      <c r="A127" s="29">
        <v>2017</v>
      </c>
      <c r="B127" s="31">
        <v>38520321</v>
      </c>
      <c r="C127" s="31">
        <v>4978494</v>
      </c>
      <c r="D127" s="31">
        <v>99100</v>
      </c>
      <c r="E127" s="31">
        <f t="shared" si="11"/>
        <v>43597915</v>
      </c>
      <c r="F127" s="44">
        <f t="shared" si="10"/>
        <v>1.7168312497261564</v>
      </c>
      <c r="G127" s="44">
        <f>J127/E127</f>
        <v>1.387313430011504</v>
      </c>
      <c r="H127" s="59">
        <v>379540</v>
      </c>
      <c r="I127" s="69"/>
      <c r="J127" s="114">
        <v>60483973</v>
      </c>
      <c r="K127" s="21"/>
      <c r="L127" s="24">
        <f t="shared" si="9"/>
        <v>-105472</v>
      </c>
      <c r="M127" s="21">
        <v>2017</v>
      </c>
      <c r="N127" s="10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  <c r="AB127" s="94"/>
    </row>
    <row r="128" spans="1:28" s="4" customFormat="1">
      <c r="A128" s="99">
        <v>2018</v>
      </c>
      <c r="B128" s="100">
        <v>39018170</v>
      </c>
      <c r="C128" s="100">
        <v>5050514</v>
      </c>
      <c r="D128" s="100">
        <v>100042</v>
      </c>
      <c r="E128" s="100">
        <f t="shared" si="11"/>
        <v>44168726</v>
      </c>
      <c r="F128" s="44">
        <f t="shared" si="10"/>
        <v>1.3092621516418848</v>
      </c>
      <c r="G128" s="44">
        <f>J128/E128</f>
        <v>1.3665675120446081</v>
      </c>
      <c r="H128" s="101">
        <v>393278</v>
      </c>
      <c r="I128" s="69"/>
      <c r="J128" s="114">
        <v>60359546</v>
      </c>
      <c r="K128" s="21"/>
      <c r="L128" s="24"/>
      <c r="M128" s="21"/>
      <c r="N128" s="10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  <c r="AB128" s="94"/>
    </row>
    <row r="129" spans="1:28" s="4" customFormat="1" ht="14.7" customHeight="1">
      <c r="A129" s="109">
        <v>2019</v>
      </c>
      <c r="B129" s="110">
        <v>39545232</v>
      </c>
      <c r="C129" s="110">
        <f>4178066+751005+190303</f>
        <v>5119374</v>
      </c>
      <c r="D129" s="110">
        <v>100149</v>
      </c>
      <c r="E129" s="110">
        <f t="shared" si="11"/>
        <v>44764755</v>
      </c>
      <c r="F129" s="111">
        <f t="shared" si="10"/>
        <v>1.3494367032456405</v>
      </c>
      <c r="G129" s="112">
        <f>J129/E129</f>
        <v>1.3458051764161336</v>
      </c>
      <c r="H129" s="113">
        <v>405398</v>
      </c>
      <c r="I129" s="69"/>
      <c r="J129" s="114">
        <v>60244639</v>
      </c>
      <c r="K129" s="21"/>
      <c r="L129" s="24">
        <f t="shared" ref="L129" si="12">J129-J127</f>
        <v>-239334</v>
      </c>
      <c r="M129" s="21">
        <v>2018</v>
      </c>
      <c r="N129" s="10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</row>
    <row r="130" spans="1:28" s="4" customFormat="1" ht="14.7" customHeight="1">
      <c r="A130" s="109">
        <v>2020</v>
      </c>
      <c r="B130" s="110">
        <v>39717874</v>
      </c>
      <c r="C130" s="110">
        <v>5181924</v>
      </c>
      <c r="D130" s="110">
        <v>99883</v>
      </c>
      <c r="E130" s="110">
        <v>44999681</v>
      </c>
      <c r="F130" s="111">
        <v>0.52480126385143844</v>
      </c>
      <c r="G130" s="112">
        <v>1.3168441349617568</v>
      </c>
      <c r="H130" s="113">
        <v>414798</v>
      </c>
      <c r="I130" s="69"/>
      <c r="J130" s="114">
        <v>59257566</v>
      </c>
      <c r="K130" s="21"/>
      <c r="L130" s="24"/>
      <c r="M130" s="21"/>
      <c r="N130" s="10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  <c r="AB130" s="94"/>
    </row>
    <row r="131" spans="1:28" s="4" customFormat="1" ht="14.7" customHeight="1">
      <c r="A131" s="30" t="s">
        <v>46</v>
      </c>
      <c r="B131" s="32">
        <v>39822723</v>
      </c>
      <c r="C131" s="32">
        <v>5074038</v>
      </c>
      <c r="D131" s="32">
        <v>100199</v>
      </c>
      <c r="E131" s="32">
        <f t="shared" si="11"/>
        <v>44996960</v>
      </c>
      <c r="F131" s="48">
        <f>(E131-E130)/E130*100</f>
        <v>-6.0467095311186759E-3</v>
      </c>
      <c r="G131" s="55">
        <f>J131/E131</f>
        <v>1.3108245979283935</v>
      </c>
      <c r="H131" s="61">
        <f>303621+125609</f>
        <v>429230</v>
      </c>
      <c r="I131" s="69"/>
      <c r="J131" s="114">
        <v>58983122</v>
      </c>
      <c r="K131" s="21"/>
      <c r="L131" s="24">
        <f>J131-J130</f>
        <v>-274444</v>
      </c>
      <c r="M131" s="21"/>
      <c r="N131" s="10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</row>
    <row r="132" spans="1:28" s="9" customFormat="1" ht="21" customHeight="1">
      <c r="A132" s="6"/>
      <c r="B132" s="7"/>
      <c r="C132" s="7"/>
      <c r="D132" s="7"/>
      <c r="E132" s="7"/>
      <c r="F132" s="6"/>
      <c r="G132" s="8"/>
      <c r="H132" s="80" t="s">
        <v>25</v>
      </c>
      <c r="I132" s="71"/>
      <c r="J132" s="102">
        <f>+B131+B129+B128+B127</f>
        <v>156906446</v>
      </c>
      <c r="K132" s="25"/>
      <c r="L132" s="25"/>
      <c r="M132" s="25"/>
      <c r="N132" s="10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</row>
    <row r="133" spans="1:28" s="9" customFormat="1" ht="15" customHeight="1">
      <c r="A133" s="11" t="s">
        <v>32</v>
      </c>
      <c r="B133" s="7"/>
      <c r="C133" s="7"/>
      <c r="D133" s="7"/>
      <c r="E133" s="7"/>
      <c r="F133" s="6"/>
      <c r="G133" s="8"/>
      <c r="H133" s="80"/>
      <c r="I133" s="71"/>
      <c r="J133" s="25"/>
      <c r="K133" s="25"/>
      <c r="L133" s="25"/>
      <c r="M133" s="25"/>
      <c r="N133" s="10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</row>
    <row r="134" spans="1:28" s="9" customFormat="1" ht="15" customHeight="1">
      <c r="A134" s="16" t="s">
        <v>31</v>
      </c>
      <c r="B134" s="7"/>
      <c r="C134" s="7"/>
      <c r="D134" s="7"/>
      <c r="E134" s="7"/>
      <c r="F134" s="6"/>
      <c r="G134" s="8"/>
      <c r="H134" s="80"/>
      <c r="I134" s="71"/>
      <c r="J134" s="102">
        <f>SUM(B127:B129)/3</f>
        <v>39027907.666666664</v>
      </c>
      <c r="K134" s="25"/>
      <c r="L134" s="25"/>
      <c r="M134" s="25"/>
      <c r="N134" s="10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</row>
    <row r="135" spans="1:28" s="9" customFormat="1" ht="15" customHeight="1">
      <c r="A135" s="86" t="s">
        <v>30</v>
      </c>
      <c r="B135" s="7"/>
      <c r="C135" s="7"/>
      <c r="D135" s="7"/>
      <c r="E135" s="7"/>
      <c r="F135" s="6"/>
      <c r="G135" s="8"/>
      <c r="H135" s="80"/>
      <c r="I135" s="71"/>
      <c r="J135" s="25">
        <f>SUM(B124:B126)/3</f>
        <v>37436041.333333336</v>
      </c>
      <c r="K135" s="25"/>
      <c r="L135" s="102">
        <f>+B129-B127</f>
        <v>1024911</v>
      </c>
      <c r="M135" s="102">
        <f>+B126-B124</f>
        <v>795385</v>
      </c>
      <c r="N135" s="10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</row>
    <row r="136" spans="1:28" s="9" customFormat="1" ht="12">
      <c r="A136" s="16" t="s">
        <v>38</v>
      </c>
      <c r="B136" s="16"/>
      <c r="C136" s="16"/>
      <c r="D136" s="16"/>
      <c r="E136" s="16"/>
      <c r="F136" s="16"/>
      <c r="G136" s="16"/>
      <c r="H136" s="16"/>
      <c r="I136" s="71"/>
      <c r="J136" s="108">
        <f>(J134-J135)/J135*100</f>
        <v>4.2522293400609072</v>
      </c>
      <c r="K136" s="25"/>
      <c r="L136" s="25"/>
      <c r="M136" s="25">
        <f>(L135-M135)/M135*100</f>
        <v>28.857220088384871</v>
      </c>
      <c r="N136" s="10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</row>
    <row r="137" spans="1:28" s="9" customFormat="1" ht="12">
      <c r="A137" s="16" t="s">
        <v>39</v>
      </c>
      <c r="B137" s="16"/>
      <c r="C137" s="16"/>
      <c r="D137" s="16"/>
      <c r="E137" s="16"/>
      <c r="F137" s="16"/>
      <c r="G137" s="16"/>
      <c r="H137" s="16"/>
      <c r="I137" s="71"/>
      <c r="J137" s="25"/>
      <c r="K137" s="25"/>
      <c r="L137" s="25"/>
      <c r="M137" s="25"/>
      <c r="N137" s="10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</row>
    <row r="138" spans="1:28" s="9" customFormat="1" ht="12">
      <c r="A138" s="16" t="s">
        <v>33</v>
      </c>
      <c r="B138" s="16"/>
      <c r="C138" s="16"/>
      <c r="D138" s="16"/>
      <c r="E138" s="16"/>
      <c r="F138" s="16"/>
      <c r="G138" s="16"/>
      <c r="H138" s="16"/>
      <c r="I138" s="71"/>
      <c r="J138" s="25"/>
      <c r="K138" s="25"/>
      <c r="L138" s="25"/>
      <c r="M138" s="25"/>
      <c r="N138" s="10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</row>
    <row r="139" spans="1:28" s="9" customFormat="1" ht="12">
      <c r="A139" s="16" t="s">
        <v>44</v>
      </c>
      <c r="B139" s="16"/>
      <c r="C139" s="16"/>
      <c r="D139" s="16"/>
      <c r="E139" s="16"/>
      <c r="F139" s="16"/>
      <c r="G139" s="16"/>
      <c r="H139" s="16"/>
      <c r="I139" s="71"/>
      <c r="J139" s="25"/>
      <c r="K139" s="25"/>
      <c r="L139" s="25"/>
      <c r="M139" s="25"/>
      <c r="N139" s="10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</row>
    <row r="140" spans="1:28" s="9" customFormat="1" ht="12">
      <c r="A140" s="16" t="s">
        <v>34</v>
      </c>
      <c r="B140" s="16"/>
      <c r="C140" s="16"/>
      <c r="D140" s="16"/>
      <c r="E140" s="16"/>
      <c r="F140" s="16"/>
      <c r="G140" s="16"/>
      <c r="H140" s="16"/>
      <c r="I140" s="71"/>
      <c r="J140" s="25"/>
      <c r="K140" s="25"/>
      <c r="L140" s="25"/>
      <c r="M140" s="25"/>
      <c r="N140" s="10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</row>
    <row r="141" spans="1:28" s="9" customFormat="1" ht="12">
      <c r="A141" s="87" t="s">
        <v>40</v>
      </c>
      <c r="B141" s="87"/>
      <c r="C141" s="87"/>
      <c r="D141" s="87"/>
      <c r="E141" s="87"/>
      <c r="F141" s="87"/>
      <c r="G141" s="87"/>
      <c r="H141" s="87"/>
      <c r="I141" s="71"/>
      <c r="J141" s="25"/>
      <c r="K141" s="25"/>
      <c r="L141" s="25"/>
      <c r="M141" s="25"/>
      <c r="N141" s="10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  <c r="AB141" s="96"/>
    </row>
    <row r="142" spans="1:28" s="9" customFormat="1" ht="12">
      <c r="A142" s="88" t="s">
        <v>41</v>
      </c>
      <c r="B142" s="88"/>
      <c r="C142" s="88"/>
      <c r="D142" s="88"/>
      <c r="E142" s="88"/>
      <c r="F142" s="88"/>
      <c r="G142" s="88"/>
      <c r="H142" s="88"/>
      <c r="I142" s="71"/>
      <c r="J142" s="25"/>
      <c r="K142" s="25"/>
      <c r="L142" s="25"/>
      <c r="M142" s="25"/>
      <c r="N142" s="10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</row>
    <row r="143" spans="1:28" s="9" customFormat="1" ht="12">
      <c r="A143" s="89" t="s">
        <v>45</v>
      </c>
      <c r="B143" s="89"/>
      <c r="C143" s="89"/>
      <c r="D143" s="89"/>
      <c r="E143" s="89"/>
      <c r="F143" s="89"/>
      <c r="G143" s="89"/>
      <c r="H143" s="89"/>
      <c r="I143" s="71"/>
      <c r="J143" s="25"/>
      <c r="K143" s="25"/>
      <c r="L143" s="25"/>
      <c r="M143" s="25"/>
      <c r="N143" s="10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  <c r="AB143" s="96"/>
    </row>
    <row r="144" spans="1:28" s="9" customFormat="1" ht="12">
      <c r="A144" s="89" t="s">
        <v>35</v>
      </c>
      <c r="B144" s="89"/>
      <c r="C144" s="89"/>
      <c r="D144" s="89"/>
      <c r="E144" s="89"/>
      <c r="F144" s="89"/>
      <c r="G144" s="89"/>
      <c r="H144" s="89"/>
      <c r="I144" s="71"/>
      <c r="J144" s="25"/>
      <c r="K144" s="25"/>
      <c r="L144" s="25"/>
      <c r="M144" s="25"/>
      <c r="N144" s="10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  <c r="AB144" s="96"/>
    </row>
    <row r="145" spans="1:28" s="9" customFormat="1" ht="17.25" customHeight="1">
      <c r="A145" s="16" t="s">
        <v>37</v>
      </c>
      <c r="B145" s="16"/>
      <c r="C145" s="16"/>
      <c r="D145" s="16"/>
      <c r="E145" s="16"/>
      <c r="F145" s="16"/>
      <c r="G145" s="16"/>
      <c r="H145" s="16"/>
      <c r="I145" s="71"/>
      <c r="J145" s="25"/>
      <c r="K145" s="25"/>
      <c r="L145" s="25"/>
      <c r="M145" s="25"/>
      <c r="N145" s="10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</row>
    <row r="146" spans="1:28" s="14" customFormat="1" ht="12.6">
      <c r="A146" s="16" t="s">
        <v>42</v>
      </c>
      <c r="B146" s="16"/>
      <c r="C146" s="16"/>
      <c r="D146" s="16"/>
      <c r="E146" s="16"/>
      <c r="F146" s="16"/>
      <c r="G146" s="16"/>
      <c r="H146" s="16"/>
      <c r="I146" s="72"/>
      <c r="J146" s="26"/>
      <c r="K146" s="26"/>
      <c r="L146" s="26"/>
      <c r="M146" s="26"/>
      <c r="N146" s="10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</row>
    <row r="147" spans="1:28" s="9" customFormat="1" ht="12">
      <c r="A147" s="87" t="s">
        <v>43</v>
      </c>
      <c r="B147" s="87"/>
      <c r="C147" s="87"/>
      <c r="D147" s="87"/>
      <c r="E147" s="87"/>
      <c r="F147" s="87"/>
      <c r="G147" s="87"/>
      <c r="H147" s="87"/>
      <c r="I147" s="71"/>
      <c r="J147" s="25"/>
      <c r="K147" s="25"/>
      <c r="L147" s="25"/>
      <c r="M147" s="25"/>
      <c r="N147" s="10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  <c r="AB147" s="96"/>
    </row>
    <row r="148" spans="1:28" s="14" customFormat="1" ht="12.6">
      <c r="A148" s="89" t="s">
        <v>36</v>
      </c>
      <c r="B148" s="89"/>
      <c r="C148" s="89"/>
      <c r="D148" s="89"/>
      <c r="E148" s="89"/>
      <c r="F148" s="89"/>
      <c r="G148" s="89"/>
      <c r="H148" s="89"/>
      <c r="I148" s="72"/>
      <c r="J148" s="26"/>
      <c r="K148" s="26"/>
      <c r="L148" s="26"/>
      <c r="M148" s="26"/>
      <c r="N148" s="10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</row>
    <row r="149" spans="1:28" s="4" customFormat="1" ht="12.6">
      <c r="B149" s="10"/>
      <c r="C149" s="10"/>
      <c r="D149" s="10"/>
      <c r="E149" s="10"/>
      <c r="F149" s="11"/>
      <c r="G149" s="12"/>
      <c r="H149" s="13"/>
      <c r="I149" s="69"/>
      <c r="J149" s="21"/>
      <c r="K149" s="21"/>
      <c r="L149" s="21"/>
      <c r="M149" s="21"/>
      <c r="N149" s="10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</row>
  </sheetData>
  <mergeCells count="7">
    <mergeCell ref="A2:H2"/>
    <mergeCell ref="A3:H3"/>
    <mergeCell ref="A5:A7"/>
    <mergeCell ref="B5:B7"/>
    <mergeCell ref="C5:C7"/>
    <mergeCell ref="D5:D7"/>
    <mergeCell ref="E5:E7"/>
  </mergeCells>
  <phoneticPr fontId="0" type="noConversion"/>
  <printOptions horizontalCentered="1"/>
  <pageMargins left="0.70866141732283472" right="0.39370078740157483" top="0.55118110236220474" bottom="0.74803149606299213" header="0.31496062992125984" footer="0.31496062992125984"/>
  <pageSetup paperSize="9" scale="80" fitToHeight="0" orientation="portrait" r:id="rId1"/>
  <headerFooter alignWithMargins="0">
    <oddFooter>&amp;L&amp;"Trebuchet MS,Grassetto"&amp;10Statistiche Italia - CIRCOLAZIONE
Automobile in cifre 
&amp;C&amp;"Trebuchet MS,Normale"&amp;9&amp;P/&amp;N&amp;R&amp;"Trebuchet MS,Grassetto"&amp;10ANFIA - Studi e statistiche</oddFooter>
  </headerFooter>
  <rowBreaks count="2" manualBreakCount="2">
    <brk id="58" max="16383" man="1"/>
    <brk id="109" max="16383" man="1"/>
  </rowBreaks>
  <ignoredErrors>
    <ignoredError sqref="E128:E129 E16:E117 E119:E127 J134:J13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2.anni</vt:lpstr>
      <vt:lpstr>'2.anni'!Area_stampa</vt:lpstr>
      <vt:lpstr>'2.anni'!Titoli_stampa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2021-06-14T09:49:05Z</cp:lastPrinted>
  <dcterms:created xsi:type="dcterms:W3CDTF">2012-11-30T14:20:05Z</dcterms:created>
  <dcterms:modified xsi:type="dcterms:W3CDTF">2022-10-04T07:47:08Z</dcterms:modified>
</cp:coreProperties>
</file>