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C3C43521-1F9E-4A1C-B805-CD536DF5E4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2.VCL_marca (2022-2020)" sheetId="2" r:id="rId1"/>
    <sheet name="22.VCL_marca (2019-2012" sheetId="1" r:id="rId2"/>
  </sheets>
  <externalReferences>
    <externalReference r:id="rId3"/>
  </externalReferences>
  <definedNames>
    <definedName name="_xlnm._FilterDatabase" localSheetId="0" hidden="1">'22.VCL_marca (2022-2020)'!$A$5:$F$57</definedName>
    <definedName name="_xlnm.Print_Area" localSheetId="1">'22.VCL_marca (2019-2012'!$A$1:$X$41</definedName>
    <definedName name="_xlnm.Print_Area" localSheetId="0">'22.VCL_marca (2022-2020)'!$A$1:$F$57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1">'22.VCL_marca (2019-2012'!$A:$A</definedName>
    <definedName name="_xlnm.Print_Titles" localSheetId="0">'22.VCL_marca (2022-2020)'!$A:$A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2" l="1"/>
  <c r="F54" i="2"/>
  <c r="B54" i="2" l="1"/>
  <c r="E47" i="2"/>
  <c r="G47" i="2"/>
  <c r="E48" i="2"/>
  <c r="G48" i="2"/>
  <c r="I46" i="2"/>
  <c r="I47" i="2"/>
  <c r="I48" i="2"/>
  <c r="H46" i="2"/>
  <c r="H47" i="2"/>
  <c r="H48" i="2"/>
  <c r="G46" i="2"/>
  <c r="E46" i="2"/>
  <c r="B46" i="2"/>
  <c r="F36" i="2"/>
  <c r="D36" i="2"/>
  <c r="B36" i="2"/>
  <c r="B32" i="2"/>
  <c r="H32" i="2" s="1"/>
  <c r="H33" i="2"/>
  <c r="B26" i="2"/>
  <c r="H26" i="2" s="1"/>
  <c r="B23" i="2"/>
  <c r="H23" i="2" s="1"/>
  <c r="B20" i="2"/>
  <c r="H20" i="2" s="1"/>
  <c r="H24" i="2"/>
  <c r="I24" i="2"/>
  <c r="H17" i="2"/>
  <c r="I17" i="2"/>
  <c r="I16" i="2"/>
  <c r="H16" i="2"/>
  <c r="B7" i="2"/>
  <c r="H7" i="2" s="1"/>
  <c r="H53" i="2"/>
  <c r="H51" i="2"/>
  <c r="H50" i="2"/>
  <c r="H49" i="2"/>
  <c r="H40" i="2"/>
  <c r="H42" i="2"/>
  <c r="H39" i="2"/>
  <c r="H35" i="2"/>
  <c r="H31" i="2"/>
  <c r="H41" i="2"/>
  <c r="H34" i="2"/>
  <c r="H28" i="2"/>
  <c r="H27" i="2"/>
  <c r="H25" i="2"/>
  <c r="H19" i="2"/>
  <c r="H22" i="2"/>
  <c r="H21" i="2"/>
  <c r="H18" i="2"/>
  <c r="H11" i="2"/>
  <c r="H10" i="2"/>
  <c r="H9" i="2"/>
  <c r="H8" i="2"/>
  <c r="I7" i="2"/>
  <c r="H45" i="2"/>
  <c r="H43" i="2"/>
  <c r="H44" i="2"/>
  <c r="H30" i="2"/>
  <c r="H29" i="2"/>
  <c r="H15" i="2"/>
  <c r="H14" i="2"/>
  <c r="H13" i="2"/>
  <c r="H12" i="2"/>
  <c r="I36" i="2" l="1"/>
  <c r="H36" i="2"/>
  <c r="I53" i="2" l="1"/>
  <c r="I45" i="2"/>
  <c r="I43" i="2"/>
  <c r="I44" i="2"/>
  <c r="I51" i="2"/>
  <c r="I50" i="2"/>
  <c r="I49" i="2"/>
  <c r="I40" i="2"/>
  <c r="I42" i="2"/>
  <c r="I39" i="2"/>
  <c r="I35" i="2"/>
  <c r="I31" i="2"/>
  <c r="I41" i="2"/>
  <c r="I34" i="2"/>
  <c r="I32" i="2"/>
  <c r="I30" i="2"/>
  <c r="I29" i="2"/>
  <c r="I28" i="2"/>
  <c r="I27" i="2"/>
  <c r="I26" i="2"/>
  <c r="I25" i="2"/>
  <c r="I23" i="2"/>
  <c r="I19" i="2"/>
  <c r="I22" i="2"/>
  <c r="I21" i="2"/>
  <c r="I20" i="2"/>
  <c r="I18" i="2"/>
  <c r="I15" i="2"/>
  <c r="I14" i="2"/>
  <c r="I13" i="2"/>
  <c r="I12" i="2"/>
  <c r="I11" i="2"/>
  <c r="I10" i="2"/>
  <c r="I9" i="2"/>
  <c r="I8" i="2"/>
  <c r="F52" i="2"/>
  <c r="D52" i="2"/>
  <c r="C47" i="2" l="1"/>
  <c r="C48" i="2"/>
  <c r="C46" i="2"/>
  <c r="G24" i="2"/>
  <c r="G36" i="2"/>
  <c r="G16" i="2"/>
  <c r="G17" i="2"/>
  <c r="C25" i="2"/>
  <c r="H52" i="2"/>
  <c r="C28" i="2"/>
  <c r="E43" i="2"/>
  <c r="E49" i="2"/>
  <c r="G49" i="2"/>
  <c r="G25" i="2"/>
  <c r="G8" i="2"/>
  <c r="G18" i="2"/>
  <c r="G53" i="2"/>
  <c r="G15" i="2"/>
  <c r="G44" i="2"/>
  <c r="G10" i="2"/>
  <c r="G9" i="2"/>
  <c r="G40" i="2"/>
  <c r="G31" i="2"/>
  <c r="G26" i="2"/>
  <c r="G42" i="2"/>
  <c r="G23" i="2"/>
  <c r="G35" i="2"/>
  <c r="G30" i="2"/>
  <c r="G50" i="2"/>
  <c r="G39" i="2"/>
  <c r="G19" i="2"/>
  <c r="G22" i="2"/>
  <c r="G21" i="2"/>
  <c r="G41" i="2"/>
  <c r="G33" i="2"/>
  <c r="G45" i="2"/>
  <c r="G14" i="2"/>
  <c r="G43" i="2"/>
  <c r="G51" i="2"/>
  <c r="G20" i="2"/>
  <c r="G34" i="2"/>
  <c r="G32" i="2"/>
  <c r="G13" i="2"/>
  <c r="G29" i="2"/>
  <c r="G28" i="2"/>
  <c r="G27" i="2"/>
  <c r="G12" i="2"/>
  <c r="G11" i="2"/>
  <c r="G52" i="2"/>
  <c r="I52" i="2"/>
  <c r="C21" i="2" l="1"/>
  <c r="C38" i="2"/>
  <c r="E36" i="2"/>
  <c r="C36" i="2"/>
  <c r="E41" i="2"/>
  <c r="C44" i="2"/>
  <c r="C11" i="2"/>
  <c r="E42" i="2"/>
  <c r="E13" i="2"/>
  <c r="C13" i="2"/>
  <c r="E23" i="2"/>
  <c r="E12" i="2"/>
  <c r="C30" i="2"/>
  <c r="I54" i="2"/>
  <c r="E35" i="2"/>
  <c r="C43" i="2"/>
  <c r="E22" i="2"/>
  <c r="C52" i="2"/>
  <c r="C14" i="2"/>
  <c r="E19" i="2"/>
  <c r="C15" i="2"/>
  <c r="E8" i="2"/>
  <c r="C32" i="2"/>
  <c r="C33" i="2"/>
  <c r="E10" i="2"/>
  <c r="C45" i="2"/>
  <c r="C34" i="2"/>
  <c r="E34" i="2"/>
  <c r="C35" i="2"/>
  <c r="C20" i="2"/>
  <c r="E51" i="2"/>
  <c r="C9" i="2"/>
  <c r="E11" i="2"/>
  <c r="C26" i="2"/>
  <c r="E29" i="2"/>
  <c r="C27" i="2"/>
  <c r="C31" i="2"/>
  <c r="E7" i="2"/>
  <c r="C12" i="2"/>
  <c r="E9" i="2"/>
  <c r="C49" i="2"/>
  <c r="C24" i="2"/>
  <c r="E24" i="2"/>
  <c r="C42" i="2"/>
  <c r="E44" i="2"/>
  <c r="E20" i="2"/>
  <c r="C19" i="2"/>
  <c r="E30" i="2"/>
  <c r="E31" i="2"/>
  <c r="E52" i="2"/>
  <c r="E32" i="2"/>
  <c r="E21" i="2"/>
  <c r="C18" i="2"/>
  <c r="E39" i="2"/>
  <c r="E45" i="2"/>
  <c r="C40" i="2"/>
  <c r="C41" i="2"/>
  <c r="E14" i="2"/>
  <c r="E15" i="2"/>
  <c r="C51" i="2"/>
  <c r="C53" i="2"/>
  <c r="E33" i="2"/>
  <c r="E18" i="2"/>
  <c r="C29" i="2"/>
  <c r="C39" i="2"/>
  <c r="C22" i="2"/>
  <c r="C7" i="2"/>
  <c r="E17" i="2"/>
  <c r="C17" i="2"/>
  <c r="E53" i="2"/>
  <c r="E25" i="2"/>
  <c r="C23" i="2"/>
  <c r="C50" i="2"/>
  <c r="E40" i="2"/>
  <c r="E27" i="2"/>
  <c r="C8" i="2"/>
  <c r="C10" i="2"/>
  <c r="E26" i="2"/>
  <c r="E50" i="2"/>
  <c r="E28" i="2"/>
  <c r="E16" i="2"/>
  <c r="C16" i="2"/>
  <c r="H54" i="2"/>
  <c r="B36" i="1"/>
  <c r="R37" i="1"/>
  <c r="R35" i="1"/>
  <c r="R34" i="1"/>
  <c r="R33" i="1"/>
  <c r="R32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1" i="1"/>
  <c r="R10" i="1"/>
  <c r="R9" i="1"/>
  <c r="R8" i="1"/>
  <c r="R7" i="1"/>
  <c r="B12" i="1"/>
  <c r="E54" i="2" l="1"/>
  <c r="C54" i="2"/>
  <c r="B38" i="1"/>
  <c r="C35" i="1" s="1"/>
  <c r="C21" i="1"/>
  <c r="C29" i="1"/>
  <c r="C22" i="1"/>
  <c r="C38" i="1"/>
  <c r="C15" i="1"/>
  <c r="C23" i="1"/>
  <c r="C31" i="1"/>
  <c r="C7" i="1"/>
  <c r="C16" i="1"/>
  <c r="C24" i="1"/>
  <c r="C32" i="1"/>
  <c r="C25" i="1"/>
  <c r="C10" i="1"/>
  <c r="C18" i="1"/>
  <c r="C34" i="1"/>
  <c r="C12" i="1"/>
  <c r="C13" i="1"/>
  <c r="C37" i="1"/>
  <c r="C14" i="1"/>
  <c r="C30" i="1"/>
  <c r="C9" i="1"/>
  <c r="C17" i="1"/>
  <c r="C33" i="1"/>
  <c r="C11" i="1"/>
  <c r="C19" i="1"/>
  <c r="C27" i="1"/>
  <c r="X37" i="1"/>
  <c r="W37" i="1"/>
  <c r="V37" i="1"/>
  <c r="U37" i="1"/>
  <c r="T37" i="1"/>
  <c r="S37" i="1"/>
  <c r="X35" i="1"/>
  <c r="W35" i="1"/>
  <c r="V35" i="1"/>
  <c r="U35" i="1"/>
  <c r="T35" i="1"/>
  <c r="S35" i="1"/>
  <c r="X34" i="1"/>
  <c r="W34" i="1"/>
  <c r="V34" i="1"/>
  <c r="U34" i="1"/>
  <c r="T34" i="1"/>
  <c r="S34" i="1"/>
  <c r="X33" i="1"/>
  <c r="W33" i="1"/>
  <c r="V33" i="1"/>
  <c r="U33" i="1"/>
  <c r="T33" i="1"/>
  <c r="S33" i="1"/>
  <c r="X32" i="1"/>
  <c r="W32" i="1"/>
  <c r="V32" i="1"/>
  <c r="U32" i="1"/>
  <c r="T32" i="1"/>
  <c r="S32" i="1"/>
  <c r="X31" i="1"/>
  <c r="W31" i="1"/>
  <c r="V31" i="1"/>
  <c r="U31" i="1"/>
  <c r="X30" i="1"/>
  <c r="W30" i="1"/>
  <c r="V30" i="1"/>
  <c r="U30" i="1"/>
  <c r="T30" i="1"/>
  <c r="S30" i="1"/>
  <c r="X29" i="1"/>
  <c r="W29" i="1"/>
  <c r="V29" i="1"/>
  <c r="U29" i="1"/>
  <c r="T29" i="1"/>
  <c r="S29" i="1"/>
  <c r="X28" i="1"/>
  <c r="W28" i="1"/>
  <c r="V28" i="1"/>
  <c r="U28" i="1"/>
  <c r="T28" i="1"/>
  <c r="S28" i="1"/>
  <c r="X27" i="1"/>
  <c r="W27" i="1"/>
  <c r="V27" i="1"/>
  <c r="U27" i="1"/>
  <c r="T27" i="1"/>
  <c r="S27" i="1"/>
  <c r="X26" i="1"/>
  <c r="W26" i="1"/>
  <c r="V26" i="1"/>
  <c r="U26" i="1"/>
  <c r="T26" i="1"/>
  <c r="S26" i="1"/>
  <c r="X25" i="1"/>
  <c r="W25" i="1"/>
  <c r="V25" i="1"/>
  <c r="U25" i="1"/>
  <c r="T25" i="1"/>
  <c r="S25" i="1"/>
  <c r="X24" i="1"/>
  <c r="W24" i="1"/>
  <c r="V24" i="1"/>
  <c r="U24" i="1"/>
  <c r="T24" i="1"/>
  <c r="S24" i="1"/>
  <c r="X23" i="1"/>
  <c r="W23" i="1"/>
  <c r="V23" i="1"/>
  <c r="U23" i="1"/>
  <c r="T23" i="1"/>
  <c r="S23" i="1"/>
  <c r="X21" i="1"/>
  <c r="W21" i="1"/>
  <c r="V21" i="1"/>
  <c r="U21" i="1"/>
  <c r="T21" i="1"/>
  <c r="S21" i="1"/>
  <c r="X20" i="1"/>
  <c r="W20" i="1"/>
  <c r="V20" i="1"/>
  <c r="U20" i="1"/>
  <c r="T20" i="1"/>
  <c r="S20" i="1"/>
  <c r="X19" i="1"/>
  <c r="W19" i="1"/>
  <c r="V19" i="1"/>
  <c r="U19" i="1"/>
  <c r="T19" i="1"/>
  <c r="S19" i="1"/>
  <c r="X18" i="1"/>
  <c r="W18" i="1"/>
  <c r="V18" i="1"/>
  <c r="U18" i="1"/>
  <c r="T18" i="1"/>
  <c r="S18" i="1"/>
  <c r="X17" i="1"/>
  <c r="W17" i="1"/>
  <c r="V17" i="1"/>
  <c r="U17" i="1"/>
  <c r="T17" i="1"/>
  <c r="S17" i="1"/>
  <c r="X16" i="1"/>
  <c r="W16" i="1"/>
  <c r="V16" i="1"/>
  <c r="U16" i="1"/>
  <c r="T16" i="1"/>
  <c r="S16" i="1"/>
  <c r="X15" i="1"/>
  <c r="W15" i="1"/>
  <c r="V15" i="1"/>
  <c r="U15" i="1"/>
  <c r="T15" i="1"/>
  <c r="S15" i="1"/>
  <c r="X14" i="1"/>
  <c r="W14" i="1"/>
  <c r="V14" i="1"/>
  <c r="U14" i="1"/>
  <c r="T14" i="1"/>
  <c r="S14" i="1"/>
  <c r="X13" i="1"/>
  <c r="W13" i="1"/>
  <c r="V13" i="1"/>
  <c r="U13" i="1"/>
  <c r="T13" i="1"/>
  <c r="S13" i="1"/>
  <c r="X11" i="1"/>
  <c r="W11" i="1"/>
  <c r="V11" i="1"/>
  <c r="U11" i="1"/>
  <c r="T11" i="1"/>
  <c r="S11" i="1"/>
  <c r="X8" i="1"/>
  <c r="W8" i="1"/>
  <c r="V8" i="1"/>
  <c r="U8" i="1"/>
  <c r="T8" i="1"/>
  <c r="S8" i="1"/>
  <c r="X10" i="1"/>
  <c r="W10" i="1"/>
  <c r="V10" i="1"/>
  <c r="U10" i="1"/>
  <c r="T10" i="1"/>
  <c r="S10" i="1"/>
  <c r="X9" i="1"/>
  <c r="W9" i="1"/>
  <c r="V9" i="1"/>
  <c r="U9" i="1"/>
  <c r="T9" i="1"/>
  <c r="S9" i="1"/>
  <c r="X7" i="1"/>
  <c r="W7" i="1"/>
  <c r="V7" i="1"/>
  <c r="U7" i="1"/>
  <c r="T7" i="1"/>
  <c r="S7" i="1"/>
  <c r="C36" i="1" l="1"/>
  <c r="C26" i="1"/>
  <c r="C28" i="1"/>
  <c r="G7" i="2"/>
  <c r="G54" i="2" s="1"/>
  <c r="C20" i="1"/>
  <c r="D36" i="1"/>
  <c r="D12" i="1"/>
  <c r="F36" i="1"/>
  <c r="F12" i="1"/>
  <c r="H36" i="1"/>
  <c r="H12" i="1"/>
  <c r="P36" i="1"/>
  <c r="P12" i="1"/>
  <c r="L36" i="1"/>
  <c r="N36" i="1"/>
  <c r="L12" i="1"/>
  <c r="N12" i="1"/>
  <c r="J36" i="1"/>
  <c r="J12" i="1"/>
  <c r="S36" i="1" l="1"/>
  <c r="R36" i="1"/>
  <c r="V36" i="1"/>
  <c r="S12" i="1"/>
  <c r="R12" i="1"/>
  <c r="X36" i="1"/>
  <c r="V12" i="1"/>
  <c r="X12" i="1"/>
  <c r="T12" i="1"/>
  <c r="W36" i="1"/>
  <c r="U12" i="1"/>
  <c r="U36" i="1"/>
  <c r="W12" i="1"/>
  <c r="F38" i="1"/>
  <c r="G22" i="1" s="1"/>
  <c r="T36" i="1"/>
  <c r="P38" i="1"/>
  <c r="Q9" i="1" s="1"/>
  <c r="L38" i="1"/>
  <c r="J38" i="1"/>
  <c r="D38" i="1"/>
  <c r="N38" i="1"/>
  <c r="H38" i="1"/>
  <c r="G11" i="1" l="1"/>
  <c r="G31" i="1"/>
  <c r="G27" i="1"/>
  <c r="G30" i="1"/>
  <c r="G25" i="1"/>
  <c r="G8" i="1"/>
  <c r="G17" i="1"/>
  <c r="O22" i="1"/>
  <c r="K22" i="1"/>
  <c r="G38" i="1"/>
  <c r="G37" i="1"/>
  <c r="G21" i="1"/>
  <c r="C8" i="1"/>
  <c r="R38" i="1"/>
  <c r="G32" i="1"/>
  <c r="G36" i="1"/>
  <c r="G14" i="1"/>
  <c r="G9" i="1"/>
  <c r="G15" i="1"/>
  <c r="G20" i="1"/>
  <c r="G33" i="1"/>
  <c r="G18" i="1"/>
  <c r="G10" i="1"/>
  <c r="G24" i="1"/>
  <c r="Q22" i="1"/>
  <c r="G19" i="1"/>
  <c r="G35" i="1"/>
  <c r="G13" i="1"/>
  <c r="G28" i="1"/>
  <c r="U38" i="1"/>
  <c r="G7" i="1"/>
  <c r="Q32" i="1"/>
  <c r="T38" i="1"/>
  <c r="E34" i="1"/>
  <c r="S38" i="1"/>
  <c r="G23" i="1"/>
  <c r="K19" i="1"/>
  <c r="V38" i="1"/>
  <c r="Q13" i="1"/>
  <c r="M27" i="1"/>
  <c r="W38" i="1"/>
  <c r="Q37" i="1"/>
  <c r="O12" i="1"/>
  <c r="X38" i="1"/>
  <c r="G26" i="1"/>
  <c r="G16" i="1"/>
  <c r="G29" i="1"/>
  <c r="G34" i="1"/>
  <c r="G12" i="1"/>
  <c r="Q33" i="1"/>
  <c r="Q30" i="1"/>
  <c r="Q11" i="1"/>
  <c r="Q12" i="1"/>
  <c r="Q23" i="1"/>
  <c r="Q8" i="1"/>
  <c r="Q7" i="1"/>
  <c r="Q27" i="1"/>
  <c r="Q18" i="1"/>
  <c r="Q19" i="1"/>
  <c r="Q26" i="1"/>
  <c r="Q36" i="1"/>
  <c r="Q28" i="1"/>
  <c r="Q35" i="1"/>
  <c r="Q20" i="1"/>
  <c r="Q15" i="1"/>
  <c r="Q38" i="1"/>
  <c r="Q10" i="1"/>
  <c r="Q14" i="1"/>
  <c r="Q29" i="1"/>
  <c r="Q17" i="1"/>
  <c r="Q21" i="1"/>
  <c r="Q25" i="1"/>
  <c r="Q31" i="1"/>
  <c r="Q16" i="1"/>
  <c r="Q24" i="1"/>
  <c r="Q34" i="1"/>
  <c r="M37" i="1"/>
  <c r="M29" i="1"/>
  <c r="E37" i="1"/>
  <c r="E10" i="1"/>
  <c r="E7" i="1"/>
  <c r="E11" i="1"/>
  <c r="E19" i="1"/>
  <c r="E28" i="1"/>
  <c r="K17" i="1"/>
  <c r="E14" i="1"/>
  <c r="K32" i="1"/>
  <c r="E8" i="1"/>
  <c r="E32" i="1"/>
  <c r="K10" i="1"/>
  <c r="K29" i="1"/>
  <c r="K25" i="1"/>
  <c r="K34" i="1"/>
  <c r="K38" i="1"/>
  <c r="K16" i="1"/>
  <c r="K26" i="1"/>
  <c r="M8" i="1"/>
  <c r="K36" i="1"/>
  <c r="M9" i="1"/>
  <c r="K37" i="1"/>
  <c r="K8" i="1"/>
  <c r="E16" i="1"/>
  <c r="E15" i="1"/>
  <c r="K11" i="1"/>
  <c r="M15" i="1"/>
  <c r="M34" i="1"/>
  <c r="M32" i="1"/>
  <c r="K18" i="1"/>
  <c r="K28" i="1"/>
  <c r="M25" i="1"/>
  <c r="M36" i="1"/>
  <c r="E20" i="1"/>
  <c r="K7" i="1"/>
  <c r="M10" i="1"/>
  <c r="K15" i="1"/>
  <c r="K31" i="1"/>
  <c r="K33" i="1"/>
  <c r="E30" i="1"/>
  <c r="E27" i="1"/>
  <c r="E23" i="1"/>
  <c r="E21" i="1"/>
  <c r="K24" i="1"/>
  <c r="K12" i="1"/>
  <c r="K13" i="1"/>
  <c r="M16" i="1"/>
  <c r="M31" i="1"/>
  <c r="M12" i="1"/>
  <c r="E9" i="1"/>
  <c r="E35" i="1"/>
  <c r="E38" i="1"/>
  <c r="E18" i="1"/>
  <c r="E12" i="1"/>
  <c r="E36" i="1"/>
  <c r="E29" i="1"/>
  <c r="E26" i="1"/>
  <c r="K23" i="1"/>
  <c r="E25" i="1"/>
  <c r="E17" i="1"/>
  <c r="M22" i="1"/>
  <c r="E33" i="1"/>
  <c r="E22" i="1"/>
  <c r="S22" i="1" s="1"/>
  <c r="M11" i="1"/>
  <c r="M18" i="1"/>
  <c r="M17" i="1"/>
  <c r="M20" i="1"/>
  <c r="M30" i="1"/>
  <c r="M14" i="1"/>
  <c r="M28" i="1"/>
  <c r="M35" i="1"/>
  <c r="M38" i="1"/>
  <c r="M33" i="1"/>
  <c r="M13" i="1"/>
  <c r="M21" i="1"/>
  <c r="M24" i="1"/>
  <c r="M7" i="1"/>
  <c r="K14" i="1"/>
  <c r="K21" i="1"/>
  <c r="K27" i="1"/>
  <c r="K35" i="1"/>
  <c r="M26" i="1"/>
  <c r="M23" i="1"/>
  <c r="K20" i="1"/>
  <c r="M19" i="1"/>
  <c r="K9" i="1"/>
  <c r="K30" i="1"/>
  <c r="I22" i="1"/>
  <c r="E31" i="1"/>
  <c r="E24" i="1"/>
  <c r="E13" i="1"/>
  <c r="I31" i="1"/>
  <c r="I21" i="1"/>
  <c r="I32" i="1"/>
  <c r="I19" i="1"/>
  <c r="I14" i="1"/>
  <c r="I27" i="1"/>
  <c r="I15" i="1"/>
  <c r="I28" i="1"/>
  <c r="I36" i="1"/>
  <c r="I29" i="1"/>
  <c r="I37" i="1"/>
  <c r="I24" i="1"/>
  <c r="I11" i="1"/>
  <c r="I7" i="1"/>
  <c r="I16" i="1"/>
  <c r="I26" i="1"/>
  <c r="I17" i="1"/>
  <c r="I10" i="1"/>
  <c r="I8" i="1"/>
  <c r="I38" i="1"/>
  <c r="I34" i="1"/>
  <c r="I25" i="1"/>
  <c r="I23" i="1"/>
  <c r="I30" i="1"/>
  <c r="I9" i="1"/>
  <c r="I20" i="1"/>
  <c r="I33" i="1"/>
  <c r="I13" i="1"/>
  <c r="I18" i="1"/>
  <c r="I35" i="1"/>
  <c r="I12" i="1"/>
  <c r="O31" i="1"/>
  <c r="O20" i="1"/>
  <c r="O17" i="1"/>
  <c r="O9" i="1"/>
  <c r="O10" i="1"/>
  <c r="O32" i="1"/>
  <c r="O33" i="1"/>
  <c r="O15" i="1"/>
  <c r="O36" i="1"/>
  <c r="O24" i="1"/>
  <c r="O26" i="1"/>
  <c r="O29" i="1"/>
  <c r="O21" i="1"/>
  <c r="O30" i="1"/>
  <c r="O25" i="1"/>
  <c r="O34" i="1"/>
  <c r="O35" i="1"/>
  <c r="O8" i="1"/>
  <c r="O16" i="1"/>
  <c r="O14" i="1"/>
  <c r="O23" i="1"/>
  <c r="O18" i="1"/>
  <c r="O11" i="1"/>
  <c r="O28" i="1"/>
  <c r="O38" i="1"/>
  <c r="O19" i="1"/>
  <c r="O27" i="1"/>
  <c r="O37" i="1"/>
  <c r="O13" i="1"/>
  <c r="O7" i="1"/>
</calcChain>
</file>

<file path=xl/sharedStrings.xml><?xml version="1.0" encoding="utf-8"?>
<sst xmlns="http://schemas.openxmlformats.org/spreadsheetml/2006/main" count="127" uniqueCount="77">
  <si>
    <t>IMMATRICOLAZIONI VEICOLI COMMERCIALI FINO A 3,5 T. PTT PER MARCHE</t>
  </si>
  <si>
    <t>%</t>
  </si>
  <si>
    <t>Iveco</t>
  </si>
  <si>
    <t>Piaggio</t>
  </si>
  <si>
    <t>Citroen</t>
  </si>
  <si>
    <t>Dacia</t>
  </si>
  <si>
    <t>Ford</t>
  </si>
  <si>
    <t>Great Wall</t>
  </si>
  <si>
    <t>Hyundai</t>
  </si>
  <si>
    <t>Isuzu</t>
  </si>
  <si>
    <t>Kia</t>
  </si>
  <si>
    <t>Land Rover</t>
  </si>
  <si>
    <t>Mahindra</t>
  </si>
  <si>
    <t>Mercedes</t>
  </si>
  <si>
    <t>Mitsubishi</t>
  </si>
  <si>
    <t>Nissan</t>
  </si>
  <si>
    <t>Peugeot</t>
  </si>
  <si>
    <t>Renault</t>
  </si>
  <si>
    <t>Skoda</t>
  </si>
  <si>
    <t>Ssangyong</t>
  </si>
  <si>
    <t>Tata</t>
  </si>
  <si>
    <t>Volkswagen</t>
  </si>
  <si>
    <t>Volvo</t>
  </si>
  <si>
    <t>Altre estere</t>
  </si>
  <si>
    <t>Fiat</t>
  </si>
  <si>
    <t>Giotti Victoria</t>
  </si>
  <si>
    <t>Altre Nazionali</t>
  </si>
  <si>
    <t>14/13</t>
  </si>
  <si>
    <t>15/14</t>
  </si>
  <si>
    <t>13/12</t>
  </si>
  <si>
    <t>Opel</t>
  </si>
  <si>
    <t>Toyota</t>
  </si>
  <si>
    <t>16/15</t>
  </si>
  <si>
    <t>17/16</t>
  </si>
  <si>
    <t>18/17</t>
  </si>
  <si>
    <t>Man</t>
  </si>
  <si>
    <r>
      <t xml:space="preserve">Marche / </t>
    </r>
    <r>
      <rPr>
        <b/>
        <i/>
        <sz val="9"/>
        <color theme="1" tint="0.14999847407452621"/>
        <rFont val="Trebuchet MS"/>
        <family val="2"/>
      </rPr>
      <t>Makes</t>
    </r>
  </si>
  <si>
    <t>NEW REGISTRATIONS OF LCV UP TO 3.5 t GVW BY MAKES</t>
  </si>
  <si>
    <r>
      <t>unità/</t>
    </r>
    <r>
      <rPr>
        <i/>
        <sz val="9"/>
        <color theme="1" tint="0.14999847407452621"/>
        <rFont val="Trebuchet MS"/>
        <family val="2"/>
      </rPr>
      <t>unit</t>
    </r>
  </si>
  <si>
    <r>
      <t xml:space="preserve">Totale marche nazionali/
</t>
    </r>
    <r>
      <rPr>
        <i/>
        <sz val="8"/>
        <color theme="1" tint="0.14999847407452621"/>
        <rFont val="Trebuchet MS"/>
        <family val="2"/>
      </rPr>
      <t>Total domestic makes</t>
    </r>
  </si>
  <si>
    <r>
      <t xml:space="preserve">N.I. / </t>
    </r>
    <r>
      <rPr>
        <i/>
        <sz val="9"/>
        <rFont val="Trebuchet MS"/>
        <family val="2"/>
      </rPr>
      <t>not identified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</si>
  <si>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</si>
  <si>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 xml:space="preserve">Totale marche estere/
</t>
    </r>
    <r>
      <rPr>
        <i/>
        <sz val="9"/>
        <color theme="1" tint="0.14999847407452621"/>
        <rFont val="Trebuchet MS"/>
        <family val="2"/>
      </rPr>
      <t>Total foreign makes</t>
    </r>
  </si>
  <si>
    <t>19/18</t>
  </si>
  <si>
    <t>var. % / %chg.</t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</si>
  <si>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</si>
  <si>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</si>
  <si>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2019*</t>
  </si>
  <si>
    <r>
      <t xml:space="preserve">Nota* - dati provvisori / </t>
    </r>
    <r>
      <rPr>
        <i/>
        <sz val="8"/>
        <rFont val="Trebuchet MS"/>
        <family val="2"/>
      </rPr>
      <t>Note* - provisional data</t>
    </r>
  </si>
  <si>
    <t>21/20</t>
  </si>
  <si>
    <r>
      <t>Altre/</t>
    </r>
    <r>
      <rPr>
        <sz val="9"/>
        <rFont val="Trebuchet MS"/>
        <family val="2"/>
      </rPr>
      <t>Others</t>
    </r>
  </si>
  <si>
    <t>STELLANTIS Group</t>
  </si>
  <si>
    <t>Alfa Romeo</t>
  </si>
  <si>
    <t>Ds</t>
  </si>
  <si>
    <t>Jeep</t>
  </si>
  <si>
    <t>Lancia</t>
  </si>
  <si>
    <t>Maserati</t>
  </si>
  <si>
    <t>RENAULT Group</t>
  </si>
  <si>
    <t>DAIMLER Group</t>
  </si>
  <si>
    <t>VW Group</t>
  </si>
  <si>
    <t>Audi</t>
  </si>
  <si>
    <t>Seat</t>
  </si>
  <si>
    <t>TOYOTA Group</t>
  </si>
  <si>
    <t>Lexus</t>
  </si>
  <si>
    <t>Suzuki</t>
  </si>
  <si>
    <t>HYUNDAI Group</t>
  </si>
  <si>
    <t>Elaborazioni Anfia su dati del Ministero dei Trasporti presenti in archivio al 30/04/2022 (Aut. Min.D07161/H4).</t>
  </si>
  <si>
    <t xml:space="preserve">Prepared by Anfia on Ministry of Transports data as of April 30, 2022. </t>
  </si>
  <si>
    <t>Smart</t>
  </si>
  <si>
    <t>Jaguar</t>
  </si>
  <si>
    <t>22/21</t>
  </si>
  <si>
    <t>2022*</t>
  </si>
  <si>
    <t>Dodge</t>
  </si>
  <si>
    <t>JAGUAR LAND ROVER</t>
  </si>
  <si>
    <t>Dr Automobiles</t>
  </si>
  <si>
    <t>Evo</t>
  </si>
  <si>
    <t>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</si>
</sst>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0_-;\-* #,##0.00_-;_-* \-??_-;_-@_-"/>
    <numFmt numFmtId="167" formatCode="_-* #,##0_-;\-* #,##0_-;_-* \-_-;_-@_-"/>
    <numFmt numFmtId="168" formatCode="_-* #,##0.0_-;\-* #,##0.0_-;_-* &quot;-&quot;??_-;_-@_-"/>
  </numFmts>
  <fonts count="33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b/>
      <sz val="10"/>
      <name val="Arial"/>
      <family val="2"/>
    </font>
    <font>
      <i/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b/>
      <sz val="11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name val="Trebuchet MS"/>
      <family val="2"/>
    </font>
    <font>
      <i/>
      <sz val="9"/>
      <color theme="1" tint="0.14999847407452621"/>
      <name val="Trebuchet MS"/>
      <family val="2"/>
    </font>
    <font>
      <b/>
      <sz val="8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75">
    <xf numFmtId="0" fontId="0" fillId="0" borderId="0" xfId="0"/>
    <xf numFmtId="0" fontId="20" fillId="0" borderId="0" xfId="0" applyFont="1"/>
    <xf numFmtId="0" fontId="22" fillId="19" borderId="10" xfId="0" applyFont="1" applyFill="1" applyBorder="1" applyAlignment="1">
      <alignment horizontal="center" vertical="center"/>
    </xf>
    <xf numFmtId="0" fontId="22" fillId="19" borderId="12" xfId="0" applyFont="1" applyFill="1" applyBorder="1" applyAlignment="1">
      <alignment horizontal="center" vertical="center"/>
    </xf>
    <xf numFmtId="0" fontId="22" fillId="19" borderId="13" xfId="0" quotePrefix="1" applyFont="1" applyFill="1" applyBorder="1" applyAlignment="1">
      <alignment horizontal="center" vertical="center"/>
    </xf>
    <xf numFmtId="165" fontId="20" fillId="0" borderId="0" xfId="0" applyNumberFormat="1" applyFont="1"/>
    <xf numFmtId="0" fontId="21" fillId="0" borderId="14" xfId="0" applyFont="1" applyBorder="1" applyAlignment="1">
      <alignment horizontal="right"/>
    </xf>
    <xf numFmtId="0" fontId="21" fillId="0" borderId="14" xfId="0" applyFont="1" applyBorder="1"/>
    <xf numFmtId="0" fontId="24" fillId="0" borderId="0" xfId="0" applyFont="1"/>
    <xf numFmtId="165" fontId="22" fillId="18" borderId="12" xfId="29" applyNumberFormat="1" applyFont="1" applyFill="1" applyBorder="1" applyAlignment="1">
      <alignment vertical="center"/>
    </xf>
    <xf numFmtId="164" fontId="22" fillId="18" borderId="12" xfId="0" applyNumberFormat="1" applyFont="1" applyFill="1" applyBorder="1" applyAlignment="1">
      <alignment vertical="center"/>
    </xf>
    <xf numFmtId="165" fontId="25" fillId="0" borderId="12" xfId="0" applyNumberFormat="1" applyFont="1" applyBorder="1" applyAlignment="1">
      <alignment vertical="center"/>
    </xf>
    <xf numFmtId="0" fontId="23" fillId="18" borderId="18" xfId="0" applyFont="1" applyFill="1" applyBorder="1" applyAlignment="1">
      <alignment horizontal="left" vertical="center" indent="1"/>
    </xf>
    <xf numFmtId="165" fontId="23" fillId="18" borderId="18" xfId="29" applyNumberFormat="1" applyFont="1" applyFill="1" applyBorder="1" applyAlignment="1">
      <alignment vertical="center"/>
    </xf>
    <xf numFmtId="164" fontId="23" fillId="18" borderId="18" xfId="0" applyNumberFormat="1" applyFont="1" applyFill="1" applyBorder="1" applyAlignment="1">
      <alignment vertical="center"/>
    </xf>
    <xf numFmtId="0" fontId="23" fillId="18" borderId="19" xfId="0" applyFont="1" applyFill="1" applyBorder="1" applyAlignment="1">
      <alignment horizontal="left" vertical="center" indent="1"/>
    </xf>
    <xf numFmtId="165" fontId="23" fillId="18" borderId="19" xfId="29" applyNumberFormat="1" applyFont="1" applyFill="1" applyBorder="1" applyAlignment="1">
      <alignment vertical="center"/>
    </xf>
    <xf numFmtId="164" fontId="23" fillId="18" borderId="19" xfId="0" applyNumberFormat="1" applyFont="1" applyFill="1" applyBorder="1" applyAlignment="1">
      <alignment vertical="center"/>
    </xf>
    <xf numFmtId="165" fontId="23" fillId="18" borderId="19" xfId="29" applyNumberFormat="1" applyFont="1" applyFill="1" applyBorder="1" applyAlignment="1">
      <alignment horizontal="right" vertical="center"/>
    </xf>
    <xf numFmtId="0" fontId="23" fillId="18" borderId="20" xfId="0" applyFont="1" applyFill="1" applyBorder="1" applyAlignment="1">
      <alignment horizontal="left" vertical="center" indent="1"/>
    </xf>
    <xf numFmtId="165" fontId="23" fillId="18" borderId="20" xfId="29" applyNumberFormat="1" applyFont="1" applyFill="1" applyBorder="1" applyAlignment="1">
      <alignment vertical="center"/>
    </xf>
    <xf numFmtId="164" fontId="23" fillId="18" borderId="20" xfId="0" applyNumberFormat="1" applyFont="1" applyFill="1" applyBorder="1" applyAlignment="1">
      <alignment vertical="center"/>
    </xf>
    <xf numFmtId="165" fontId="23" fillId="18" borderId="21" xfId="29" applyNumberFormat="1" applyFont="1" applyFill="1" applyBorder="1" applyAlignment="1">
      <alignment vertical="center"/>
    </xf>
    <xf numFmtId="164" fontId="23" fillId="18" borderId="21" xfId="0" applyNumberFormat="1" applyFont="1" applyFill="1" applyBorder="1" applyAlignment="1">
      <alignment vertical="center"/>
    </xf>
    <xf numFmtId="165" fontId="23" fillId="18" borderId="22" xfId="29" applyNumberFormat="1" applyFont="1" applyFill="1" applyBorder="1" applyAlignment="1">
      <alignment vertical="center"/>
    </xf>
    <xf numFmtId="164" fontId="23" fillId="18" borderId="22" xfId="0" applyNumberFormat="1" applyFont="1" applyFill="1" applyBorder="1" applyAlignment="1">
      <alignment vertical="center"/>
    </xf>
    <xf numFmtId="165" fontId="23" fillId="18" borderId="22" xfId="29" applyNumberFormat="1" applyFont="1" applyFill="1" applyBorder="1" applyAlignment="1">
      <alignment horizontal="right" vertical="center"/>
    </xf>
    <xf numFmtId="164" fontId="23" fillId="18" borderId="22" xfId="0" applyNumberFormat="1" applyFont="1" applyFill="1" applyBorder="1" applyAlignment="1">
      <alignment horizontal="right" vertical="center"/>
    </xf>
    <xf numFmtId="165" fontId="23" fillId="18" borderId="23" xfId="29" applyNumberFormat="1" applyFont="1" applyFill="1" applyBorder="1" applyAlignment="1">
      <alignment vertical="center"/>
    </xf>
    <xf numFmtId="164" fontId="23" fillId="18" borderId="23" xfId="0" applyNumberFormat="1" applyFont="1" applyFill="1" applyBorder="1" applyAlignment="1">
      <alignment vertical="center"/>
    </xf>
    <xf numFmtId="0" fontId="23" fillId="18" borderId="21" xfId="0" applyFont="1" applyFill="1" applyBorder="1" applyAlignment="1">
      <alignment horizontal="left" vertical="center" indent="1"/>
    </xf>
    <xf numFmtId="0" fontId="23" fillId="18" borderId="22" xfId="0" applyFont="1" applyFill="1" applyBorder="1" applyAlignment="1">
      <alignment horizontal="left" vertical="center" indent="1"/>
    </xf>
    <xf numFmtId="0" fontId="23" fillId="18" borderId="23" xfId="0" applyFont="1" applyFill="1" applyBorder="1" applyAlignment="1">
      <alignment horizontal="left" vertical="center" indent="1"/>
    </xf>
    <xf numFmtId="0" fontId="22" fillId="18" borderId="11" xfId="0" applyFont="1" applyFill="1" applyBorder="1" applyAlignment="1">
      <alignment vertical="center" wrapText="1"/>
    </xf>
    <xf numFmtId="0" fontId="22" fillId="18" borderId="13" xfId="0" applyFont="1" applyFill="1" applyBorder="1" applyAlignment="1">
      <alignment vertical="center"/>
    </xf>
    <xf numFmtId="0" fontId="22" fillId="18" borderId="12" xfId="0" applyFont="1" applyFill="1" applyBorder="1" applyAlignment="1">
      <alignment horizontal="left" vertical="center" indent="1"/>
    </xf>
    <xf numFmtId="0" fontId="32" fillId="18" borderId="12" xfId="0" applyFont="1" applyFill="1" applyBorder="1" applyAlignment="1">
      <alignment vertical="center" wrapText="1"/>
    </xf>
    <xf numFmtId="0" fontId="29" fillId="0" borderId="0" xfId="0" applyFont="1" applyAlignment="1">
      <alignment horizontal="left" vertical="center"/>
    </xf>
    <xf numFmtId="1" fontId="19" fillId="0" borderId="12" xfId="0" applyNumberFormat="1" applyFont="1" applyBorder="1" applyAlignment="1">
      <alignment vertical="center"/>
    </xf>
    <xf numFmtId="1" fontId="22" fillId="18" borderId="12" xfId="0" applyNumberFormat="1" applyFont="1" applyFill="1" applyBorder="1" applyAlignment="1">
      <alignment vertical="center"/>
    </xf>
    <xf numFmtId="0" fontId="28" fillId="0" borderId="0" xfId="0" applyFont="1" applyAlignment="1">
      <alignment vertical="center"/>
    </xf>
    <xf numFmtId="0" fontId="22" fillId="18" borderId="22" xfId="0" applyFont="1" applyFill="1" applyBorder="1" applyAlignment="1">
      <alignment horizontal="left" vertical="center"/>
    </xf>
    <xf numFmtId="165" fontId="23" fillId="18" borderId="24" xfId="29" applyNumberFormat="1" applyFont="1" applyFill="1" applyBorder="1" applyAlignment="1">
      <alignment vertical="center"/>
    </xf>
    <xf numFmtId="164" fontId="23" fillId="18" borderId="24" xfId="0" applyNumberFormat="1" applyFont="1" applyFill="1" applyBorder="1" applyAlignment="1">
      <alignment vertical="center"/>
    </xf>
    <xf numFmtId="164" fontId="23" fillId="18" borderId="25" xfId="0" applyNumberFormat="1" applyFont="1" applyFill="1" applyBorder="1" applyAlignment="1">
      <alignment vertical="center"/>
    </xf>
    <xf numFmtId="165" fontId="22" fillId="18" borderId="18" xfId="29" applyNumberFormat="1" applyFont="1" applyFill="1" applyBorder="1" applyAlignment="1">
      <alignment vertical="center"/>
    </xf>
    <xf numFmtId="164" fontId="22" fillId="18" borderId="18" xfId="0" applyNumberFormat="1" applyFont="1" applyFill="1" applyBorder="1" applyAlignment="1">
      <alignment vertical="center"/>
    </xf>
    <xf numFmtId="0" fontId="22" fillId="18" borderId="24" xfId="0" applyFont="1" applyFill="1" applyBorder="1" applyAlignment="1">
      <alignment horizontal="left" vertical="center"/>
    </xf>
    <xf numFmtId="0" fontId="22" fillId="18" borderId="12" xfId="0" applyFont="1" applyFill="1" applyBorder="1" applyAlignment="1">
      <alignment horizontal="left" vertical="center"/>
    </xf>
    <xf numFmtId="165" fontId="22" fillId="18" borderId="24" xfId="29" applyNumberFormat="1" applyFont="1" applyFill="1" applyBorder="1" applyAlignment="1">
      <alignment vertical="center"/>
    </xf>
    <xf numFmtId="164" fontId="22" fillId="18" borderId="24" xfId="0" applyNumberFormat="1" applyFont="1" applyFill="1" applyBorder="1" applyAlignment="1">
      <alignment vertical="center"/>
    </xf>
    <xf numFmtId="164" fontId="22" fillId="18" borderId="25" xfId="0" applyNumberFormat="1" applyFont="1" applyFill="1" applyBorder="1" applyAlignment="1">
      <alignment vertical="center"/>
    </xf>
    <xf numFmtId="165" fontId="23" fillId="18" borderId="23" xfId="29" applyNumberFormat="1" applyFont="1" applyFill="1" applyBorder="1" applyAlignment="1">
      <alignment horizontal="right" vertical="center"/>
    </xf>
    <xf numFmtId="164" fontId="23" fillId="18" borderId="23" xfId="0" applyNumberFormat="1" applyFont="1" applyFill="1" applyBorder="1" applyAlignment="1">
      <alignment horizontal="right" vertical="center"/>
    </xf>
    <xf numFmtId="168" fontId="22" fillId="18" borderId="12" xfId="29" applyNumberFormat="1" applyFont="1" applyFill="1" applyBorder="1" applyAlignment="1">
      <alignment vertical="center"/>
    </xf>
    <xf numFmtId="0" fontId="24" fillId="18" borderId="16" xfId="0" applyFont="1" applyFill="1" applyBorder="1" applyAlignment="1">
      <alignment horizontal="left"/>
    </xf>
    <xf numFmtId="0" fontId="24" fillId="18" borderId="0" xfId="0" applyFont="1" applyFill="1" applyAlignment="1">
      <alignment horizontal="left"/>
    </xf>
    <xf numFmtId="0" fontId="26" fillId="0" borderId="0" xfId="0" applyFont="1" applyAlignment="1">
      <alignment horizontal="left"/>
    </xf>
    <xf numFmtId="0" fontId="22" fillId="19" borderId="11" xfId="0" applyFont="1" applyFill="1" applyBorder="1" applyAlignment="1">
      <alignment horizontal="left" vertical="center" indent="1"/>
    </xf>
    <xf numFmtId="0" fontId="22" fillId="19" borderId="13" xfId="0" applyFont="1" applyFill="1" applyBorder="1" applyAlignment="1">
      <alignment horizontal="left" vertical="center" indent="1"/>
    </xf>
    <xf numFmtId="0" fontId="22" fillId="19" borderId="15" xfId="0" applyFont="1" applyFill="1" applyBorder="1" applyAlignment="1">
      <alignment horizontal="center" vertical="center"/>
    </xf>
    <xf numFmtId="0" fontId="22" fillId="19" borderId="10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4" fillId="0" borderId="0" xfId="0" applyFont="1" applyAlignment="1">
      <alignment horizontal="left"/>
    </xf>
    <xf numFmtId="0" fontId="22" fillId="19" borderId="17" xfId="0" applyFont="1" applyFill="1" applyBorder="1" applyAlignment="1">
      <alignment horizontal="center" vertical="center"/>
    </xf>
    <xf numFmtId="0" fontId="23" fillId="18" borderId="26" xfId="0" applyFont="1" applyFill="1" applyBorder="1" applyAlignment="1">
      <alignment horizontal="left" vertical="center" indent="1"/>
    </xf>
    <xf numFmtId="165" fontId="23" fillId="18" borderId="26" xfId="29" applyNumberFormat="1" applyFont="1" applyFill="1" applyBorder="1" applyAlignment="1">
      <alignment vertical="center"/>
    </xf>
    <xf numFmtId="164" fontId="23" fillId="18" borderId="26" xfId="0" applyNumberFormat="1" applyFont="1" applyFill="1" applyBorder="1" applyAlignment="1">
      <alignment vertical="center"/>
    </xf>
    <xf numFmtId="164" fontId="23" fillId="18" borderId="27" xfId="0" applyNumberFormat="1" applyFont="1" applyFill="1" applyBorder="1" applyAlignment="1">
      <alignment vertical="center"/>
    </xf>
    <xf numFmtId="0" fontId="23" fillId="18" borderId="28" xfId="0" applyFont="1" applyFill="1" applyBorder="1" applyAlignment="1">
      <alignment horizontal="left" vertical="center" indent="1"/>
    </xf>
    <xf numFmtId="165" fontId="23" fillId="18" borderId="28" xfId="29" applyNumberFormat="1" applyFont="1" applyFill="1" applyBorder="1" applyAlignment="1">
      <alignment vertical="center"/>
    </xf>
    <xf numFmtId="164" fontId="23" fillId="18" borderId="28" xfId="0" applyNumberFormat="1" applyFont="1" applyFill="1" applyBorder="1" applyAlignment="1">
      <alignment vertical="center"/>
    </xf>
    <xf numFmtId="168" fontId="23" fillId="18" borderId="22" xfId="29" applyNumberFormat="1" applyFont="1" applyFill="1" applyBorder="1" applyAlignment="1">
      <alignment vertical="center"/>
    </xf>
    <xf numFmtId="165" fontId="23" fillId="18" borderId="23" xfId="29" applyNumberFormat="1" applyFont="1" applyFill="1" applyBorder="1" applyAlignment="1">
      <alignment horizontal="center" vertical="center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81E158E-2605-44B6-A807-906BF8D4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70BD016-FB09-4816-BEF7-F392941FB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FDEB-87DE-4DDC-9C76-AB3FFF133CA2}">
  <sheetPr>
    <pageSetUpPr fitToPage="1"/>
  </sheetPr>
  <dimension ref="A2:I57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5" x14ac:dyDescent="0.3"/>
  <cols>
    <col min="1" max="1" width="22.140625" style="1" customWidth="1"/>
    <col min="2" max="2" width="9.42578125" style="1" bestFit="1" customWidth="1"/>
    <col min="3" max="3" width="7" style="1" bestFit="1" customWidth="1"/>
    <col min="4" max="4" width="9.42578125" style="1" bestFit="1" customWidth="1"/>
    <col min="5" max="5" width="6.7109375" style="1" bestFit="1" customWidth="1"/>
    <col min="6" max="6" width="12.28515625" style="1" bestFit="1" customWidth="1"/>
    <col min="7" max="7" width="9.140625" style="1"/>
    <col min="8" max="9" width="10.7109375" style="1" customWidth="1"/>
    <col min="10" max="16384" width="9.140625" style="1"/>
  </cols>
  <sheetData>
    <row r="2" spans="1:9" ht="16.5" x14ac:dyDescent="0.3">
      <c r="B2" s="40" t="s">
        <v>0</v>
      </c>
      <c r="C2" s="40"/>
    </row>
    <row r="3" spans="1:9" ht="16.5" x14ac:dyDescent="0.3">
      <c r="B3" s="37" t="s">
        <v>37</v>
      </c>
      <c r="C3" s="37"/>
    </row>
    <row r="4" spans="1:9" x14ac:dyDescent="0.3">
      <c r="B4" s="7"/>
      <c r="C4" s="7"/>
      <c r="D4" s="7"/>
      <c r="E4" s="7"/>
      <c r="F4" s="7"/>
    </row>
    <row r="5" spans="1:9" x14ac:dyDescent="0.3">
      <c r="A5" s="58" t="s">
        <v>36</v>
      </c>
      <c r="B5" s="60" t="s">
        <v>71</v>
      </c>
      <c r="C5" s="61"/>
      <c r="D5" s="60">
        <v>2021</v>
      </c>
      <c r="E5" s="61"/>
      <c r="F5" s="60">
        <v>2020</v>
      </c>
      <c r="G5" s="61"/>
      <c r="H5" s="60" t="s">
        <v>44</v>
      </c>
      <c r="I5" s="61"/>
    </row>
    <row r="6" spans="1:9" x14ac:dyDescent="0.3">
      <c r="A6" s="59"/>
      <c r="B6" s="2" t="s">
        <v>38</v>
      </c>
      <c r="C6" s="3" t="s">
        <v>1</v>
      </c>
      <c r="D6" s="2" t="s">
        <v>38</v>
      </c>
      <c r="E6" s="3" t="s">
        <v>1</v>
      </c>
      <c r="F6" s="2" t="s">
        <v>38</v>
      </c>
      <c r="G6" s="3" t="s">
        <v>1</v>
      </c>
      <c r="H6" s="4" t="s">
        <v>70</v>
      </c>
      <c r="I6" s="4" t="s">
        <v>49</v>
      </c>
    </row>
    <row r="7" spans="1:9" ht="15" customHeight="1" x14ac:dyDescent="0.3">
      <c r="A7" s="41" t="s">
        <v>51</v>
      </c>
      <c r="B7" s="45">
        <f>SUM(B8:B17)</f>
        <v>76223</v>
      </c>
      <c r="C7" s="46">
        <f>B7/$D$54*100</f>
        <v>41.566961510355881</v>
      </c>
      <c r="D7" s="45">
        <v>91560</v>
      </c>
      <c r="E7" s="46">
        <f>D7/$D$54*100</f>
        <v>49.930742635269993</v>
      </c>
      <c r="F7" s="45">
        <v>78791</v>
      </c>
      <c r="G7" s="46">
        <f>F7/$F$54*100</f>
        <v>49.370887900244377</v>
      </c>
      <c r="H7" s="46">
        <f>(B7-D7)/D7*100</f>
        <v>-16.750764525993883</v>
      </c>
      <c r="I7" s="46">
        <f>(D7-F7)/F7*100</f>
        <v>16.206165678821186</v>
      </c>
    </row>
    <row r="8" spans="1:9" ht="15" customHeight="1" x14ac:dyDescent="0.3">
      <c r="A8" s="31" t="s">
        <v>52</v>
      </c>
      <c r="B8" s="16">
        <v>451</v>
      </c>
      <c r="C8" s="17">
        <f>B8/$D$54*100</f>
        <v>0.24594544482860167</v>
      </c>
      <c r="D8" s="16">
        <v>389</v>
      </c>
      <c r="E8" s="17">
        <f>D8/$D$54*100</f>
        <v>0.21213476283442581</v>
      </c>
      <c r="F8" s="16">
        <v>210</v>
      </c>
      <c r="G8" s="17">
        <f>F8/$F$54*100</f>
        <v>0.13158719217996115</v>
      </c>
      <c r="H8" s="17">
        <f t="shared" ref="H8:H54" si="0">(B8-D8)/D8*100</f>
        <v>15.938303341902312</v>
      </c>
      <c r="I8" s="17">
        <f t="shared" ref="I8:I54" si="1">(D8-F8)/F8*100</f>
        <v>85.238095238095241</v>
      </c>
    </row>
    <row r="9" spans="1:9" ht="15" customHeight="1" x14ac:dyDescent="0.3">
      <c r="A9" s="31" t="s">
        <v>4</v>
      </c>
      <c r="B9" s="16">
        <v>10353</v>
      </c>
      <c r="C9" s="17">
        <f>B9/$D$54*100</f>
        <v>5.6458385594468137</v>
      </c>
      <c r="D9" s="16">
        <v>14437</v>
      </c>
      <c r="E9" s="17">
        <f>D9/$D$54*100</f>
        <v>7.8729809024180089</v>
      </c>
      <c r="F9" s="16">
        <v>12103</v>
      </c>
      <c r="G9" s="17">
        <f>F9/$F$54*100</f>
        <v>7.5838085093050944</v>
      </c>
      <c r="H9" s="17">
        <f t="shared" si="0"/>
        <v>-28.288425573180024</v>
      </c>
      <c r="I9" s="17">
        <f t="shared" si="1"/>
        <v>19.284474923572667</v>
      </c>
    </row>
    <row r="10" spans="1:9" ht="15" customHeight="1" x14ac:dyDescent="0.3">
      <c r="A10" s="31" t="s">
        <v>53</v>
      </c>
      <c r="B10" s="18">
        <v>139</v>
      </c>
      <c r="C10" s="17">
        <f>B10/$D$54*100</f>
        <v>7.580136769662002E-2</v>
      </c>
      <c r="D10" s="18">
        <v>143</v>
      </c>
      <c r="E10" s="17">
        <f>D10/$D$54*100</f>
        <v>7.7982702018824915E-2</v>
      </c>
      <c r="F10" s="18">
        <v>93</v>
      </c>
      <c r="G10" s="17">
        <f>F10/$F$54*100</f>
        <v>5.827432796541137E-2</v>
      </c>
      <c r="H10" s="17">
        <f t="shared" si="0"/>
        <v>-2.7972027972027971</v>
      </c>
      <c r="I10" s="17">
        <f t="shared" si="1"/>
        <v>53.763440860215049</v>
      </c>
    </row>
    <row r="11" spans="1:9" ht="15" customHeight="1" x14ac:dyDescent="0.3">
      <c r="A11" s="31" t="s">
        <v>24</v>
      </c>
      <c r="B11" s="24">
        <v>47703</v>
      </c>
      <c r="C11" s="25">
        <f>B11/$D$54*100</f>
        <v>26.014047793035001</v>
      </c>
      <c r="D11" s="24">
        <v>54906</v>
      </c>
      <c r="E11" s="25">
        <f>D11/$D$54*100</f>
        <v>29.942085573745459</v>
      </c>
      <c r="F11" s="24">
        <v>47546</v>
      </c>
      <c r="G11" s="25">
        <f>F11/$F$54*100</f>
        <v>29.792593520897299</v>
      </c>
      <c r="H11" s="17">
        <f t="shared" si="0"/>
        <v>-13.11878483225877</v>
      </c>
      <c r="I11" s="17">
        <f t="shared" si="1"/>
        <v>15.479745930257014</v>
      </c>
    </row>
    <row r="12" spans="1:9" ht="15" customHeight="1" x14ac:dyDescent="0.3">
      <c r="A12" s="31" t="s">
        <v>54</v>
      </c>
      <c r="B12" s="24">
        <v>2166</v>
      </c>
      <c r="C12" s="25">
        <f>B12/$D$54*100</f>
        <v>1.1811925354739494</v>
      </c>
      <c r="D12" s="24">
        <v>1787</v>
      </c>
      <c r="E12" s="25">
        <f>D12/$D$54*100</f>
        <v>0.97451110844503586</v>
      </c>
      <c r="F12" s="24">
        <v>822</v>
      </c>
      <c r="G12" s="25">
        <f>F12/$F$54*100</f>
        <v>0.51506986653299081</v>
      </c>
      <c r="H12" s="17">
        <f t="shared" si="0"/>
        <v>21.208729714605486</v>
      </c>
      <c r="I12" s="17">
        <f t="shared" si="1"/>
        <v>117.39659367396594</v>
      </c>
    </row>
    <row r="13" spans="1:9" ht="15" customHeight="1" x14ac:dyDescent="0.3">
      <c r="A13" s="31" t="s">
        <v>55</v>
      </c>
      <c r="B13" s="24">
        <v>32</v>
      </c>
      <c r="C13" s="25">
        <f>B13/$D$54*100</f>
        <v>1.7450674577639141E-2</v>
      </c>
      <c r="D13" s="24">
        <v>44</v>
      </c>
      <c r="E13" s="25">
        <f>D13/$D$54*100</f>
        <v>2.3994677544253818E-2</v>
      </c>
      <c r="F13" s="24">
        <v>11</v>
      </c>
      <c r="G13" s="25">
        <f>F13/$F$54*100</f>
        <v>6.8926624475217748E-3</v>
      </c>
      <c r="H13" s="17">
        <f t="shared" si="0"/>
        <v>-27.27272727272727</v>
      </c>
      <c r="I13" s="17">
        <f t="shared" si="1"/>
        <v>300</v>
      </c>
    </row>
    <row r="14" spans="1:9" ht="15" customHeight="1" x14ac:dyDescent="0.3">
      <c r="A14" s="31" t="s">
        <v>56</v>
      </c>
      <c r="B14" s="24">
        <v>32</v>
      </c>
      <c r="C14" s="25">
        <f>B14/$D$54*100</f>
        <v>1.7450674577639141E-2</v>
      </c>
      <c r="D14" s="24">
        <v>29</v>
      </c>
      <c r="E14" s="25">
        <f>D14/$D$54*100</f>
        <v>1.5814673835985473E-2</v>
      </c>
      <c r="F14" s="24">
        <v>30</v>
      </c>
      <c r="G14" s="25">
        <f>F14/$F$54*100</f>
        <v>1.8798170311423022E-2</v>
      </c>
      <c r="H14" s="17">
        <f t="shared" si="0"/>
        <v>10.344827586206897</v>
      </c>
      <c r="I14" s="17">
        <f t="shared" si="1"/>
        <v>-3.3333333333333335</v>
      </c>
    </row>
    <row r="15" spans="1:9" ht="15" customHeight="1" x14ac:dyDescent="0.3">
      <c r="A15" s="31" t="s">
        <v>30</v>
      </c>
      <c r="B15" s="24">
        <v>6745</v>
      </c>
      <c r="C15" s="25">
        <f>B15/$D$54*100</f>
        <v>3.6782750008180001</v>
      </c>
      <c r="D15" s="24">
        <v>6000</v>
      </c>
      <c r="E15" s="25">
        <f>D15/$D$54*100</f>
        <v>3.2720014833073394</v>
      </c>
      <c r="F15" s="24">
        <v>6413</v>
      </c>
      <c r="G15" s="25">
        <f>F15/$F$54*100</f>
        <v>4.0184222069051945</v>
      </c>
      <c r="H15" s="17">
        <f t="shared" si="0"/>
        <v>12.416666666666666</v>
      </c>
      <c r="I15" s="17">
        <f t="shared" si="1"/>
        <v>-6.4400436613129584</v>
      </c>
    </row>
    <row r="16" spans="1:9" ht="15" customHeight="1" x14ac:dyDescent="0.3">
      <c r="A16" s="66" t="s">
        <v>16</v>
      </c>
      <c r="B16" s="67">
        <v>8599</v>
      </c>
      <c r="C16" s="68">
        <f>B16/$D$54*100</f>
        <v>4.6893234591599686</v>
      </c>
      <c r="D16" s="67">
        <v>13825</v>
      </c>
      <c r="E16" s="68">
        <f>D16/$D$54*100</f>
        <v>7.5392367511206606</v>
      </c>
      <c r="F16" s="67">
        <v>11563</v>
      </c>
      <c r="G16" s="68">
        <f>F16/$F$54*100</f>
        <v>7.2454414436994794</v>
      </c>
      <c r="H16" s="69">
        <f t="shared" ref="H16" si="2">(B16-D16)/D16*100</f>
        <v>-37.801084990958408</v>
      </c>
      <c r="I16" s="69">
        <f t="shared" ref="I16" si="3">(D16-F16)/F16*100</f>
        <v>19.562397301738301</v>
      </c>
    </row>
    <row r="17" spans="1:9" ht="15" customHeight="1" x14ac:dyDescent="0.3">
      <c r="A17" s="70" t="s">
        <v>72</v>
      </c>
      <c r="B17" s="71">
        <v>3</v>
      </c>
      <c r="C17" s="72">
        <f>B17/$D$54*100</f>
        <v>1.6360007416536698E-3</v>
      </c>
      <c r="D17" s="71">
        <v>0</v>
      </c>
      <c r="E17" s="68">
        <f>D17/$D$54*100</f>
        <v>0</v>
      </c>
      <c r="F17" s="71">
        <v>0</v>
      </c>
      <c r="G17" s="68">
        <f>F17/$F$54*100</f>
        <v>0</v>
      </c>
      <c r="H17" s="69" t="e">
        <f t="shared" ref="H17" si="4">(B17-D17)/D17*100</f>
        <v>#DIV/0!</v>
      </c>
      <c r="I17" s="69" t="e">
        <f t="shared" ref="I17" si="5">(D17-F17)/F17*100</f>
        <v>#DIV/0!</v>
      </c>
    </row>
    <row r="18" spans="1:9" ht="15" customHeight="1" x14ac:dyDescent="0.3">
      <c r="A18" s="48" t="s">
        <v>6</v>
      </c>
      <c r="B18" s="9">
        <v>21057</v>
      </c>
      <c r="C18" s="10">
        <f>B18/$D$54*100</f>
        <v>11.483089205667106</v>
      </c>
      <c r="D18" s="9">
        <v>21659</v>
      </c>
      <c r="E18" s="10">
        <f>D18/$D$54*100</f>
        <v>11.811380021158943</v>
      </c>
      <c r="F18" s="9">
        <v>20957</v>
      </c>
      <c r="G18" s="10">
        <f>F18/$F$54*100</f>
        <v>13.131775173883076</v>
      </c>
      <c r="H18" s="10">
        <f t="shared" si="0"/>
        <v>-2.7794450343967867</v>
      </c>
      <c r="I18" s="10">
        <f t="shared" si="1"/>
        <v>3.3497160853175547</v>
      </c>
    </row>
    <row r="19" spans="1:9" ht="15" customHeight="1" x14ac:dyDescent="0.3">
      <c r="A19" s="48" t="s">
        <v>2</v>
      </c>
      <c r="B19" s="9">
        <v>13921</v>
      </c>
      <c r="C19" s="10">
        <f>B19/$D$54*100</f>
        <v>7.5915887748535775</v>
      </c>
      <c r="D19" s="9">
        <v>13792</v>
      </c>
      <c r="E19" s="10">
        <f>D19/$D$54*100</f>
        <v>7.5212407429624708</v>
      </c>
      <c r="F19" s="9">
        <v>10570</v>
      </c>
      <c r="G19" s="10">
        <f>F19/$F$54*100</f>
        <v>6.6232220063913783</v>
      </c>
      <c r="H19" s="10">
        <f>(B19-D19)/D19*100</f>
        <v>0.93532482598607891</v>
      </c>
      <c r="I19" s="10">
        <f>(D19-F19)/F19*100</f>
        <v>30.482497634815513</v>
      </c>
    </row>
    <row r="20" spans="1:9" ht="15" customHeight="1" x14ac:dyDescent="0.3">
      <c r="A20" s="47" t="s">
        <v>57</v>
      </c>
      <c r="B20" s="49">
        <f>SUM(B21:B22)</f>
        <v>13908</v>
      </c>
      <c r="C20" s="50">
        <f>B20/$D$54*100</f>
        <v>7.5844994383064117</v>
      </c>
      <c r="D20" s="49">
        <v>17861</v>
      </c>
      <c r="E20" s="50">
        <f>D20/$D$54*100</f>
        <v>9.7402030822253973</v>
      </c>
      <c r="F20" s="49">
        <v>15670</v>
      </c>
      <c r="G20" s="50">
        <f>F20/$F$54*100</f>
        <v>9.8189109593332926</v>
      </c>
      <c r="H20" s="51">
        <f t="shared" si="0"/>
        <v>-22.132019483791503</v>
      </c>
      <c r="I20" s="51">
        <f t="shared" si="1"/>
        <v>13.982131461391193</v>
      </c>
    </row>
    <row r="21" spans="1:9" ht="15" customHeight="1" x14ac:dyDescent="0.3">
      <c r="A21" s="31" t="s">
        <v>5</v>
      </c>
      <c r="B21" s="24">
        <v>1236</v>
      </c>
      <c r="C21" s="25">
        <f>B21/$D$54*100</f>
        <v>0.67403230556131188</v>
      </c>
      <c r="D21" s="24">
        <v>3127</v>
      </c>
      <c r="E21" s="25">
        <f>D21/$D$54*100</f>
        <v>1.7052581063836749</v>
      </c>
      <c r="F21" s="24">
        <v>3456</v>
      </c>
      <c r="G21" s="25">
        <f>F21/$F$54*100</f>
        <v>2.1655492198759321</v>
      </c>
      <c r="H21" s="17">
        <f t="shared" si="0"/>
        <v>-60.473297089862484</v>
      </c>
      <c r="I21" s="17">
        <f t="shared" si="1"/>
        <v>-9.5196759259259256</v>
      </c>
    </row>
    <row r="22" spans="1:9" ht="15" customHeight="1" x14ac:dyDescent="0.3">
      <c r="A22" s="32" t="s">
        <v>17</v>
      </c>
      <c r="B22" s="28">
        <v>12672</v>
      </c>
      <c r="C22" s="29">
        <f>B22/$D$54*100</f>
        <v>6.9104671327450999</v>
      </c>
      <c r="D22" s="28">
        <v>14734</v>
      </c>
      <c r="E22" s="29">
        <f>D22/$D$54*100</f>
        <v>8.0349449758417215</v>
      </c>
      <c r="F22" s="28">
        <v>12214</v>
      </c>
      <c r="G22" s="29">
        <f>F22/$F$54*100</f>
        <v>7.6533617394573596</v>
      </c>
      <c r="H22" s="21">
        <f t="shared" si="0"/>
        <v>-13.99484186235917</v>
      </c>
      <c r="I22" s="21">
        <f t="shared" si="1"/>
        <v>20.632061568691665</v>
      </c>
    </row>
    <row r="23" spans="1:9" ht="15" customHeight="1" x14ac:dyDescent="0.3">
      <c r="A23" s="47" t="s">
        <v>58</v>
      </c>
      <c r="B23" s="49">
        <f>SUM(B24:B25)</f>
        <v>5895</v>
      </c>
      <c r="C23" s="50">
        <f>B23/$D$54*100</f>
        <v>3.2147414573494606</v>
      </c>
      <c r="D23" s="49">
        <v>7493</v>
      </c>
      <c r="E23" s="50">
        <f>D23/$D$54*100</f>
        <v>4.0861845190703159</v>
      </c>
      <c r="F23" s="49">
        <v>7577</v>
      </c>
      <c r="G23" s="50">
        <f>F23/$F$54*100</f>
        <v>4.7477912149884078</v>
      </c>
      <c r="H23" s="51">
        <f t="shared" si="0"/>
        <v>-21.326571466702255</v>
      </c>
      <c r="I23" s="51">
        <f t="shared" si="1"/>
        <v>-1.1086181866173948</v>
      </c>
    </row>
    <row r="24" spans="1:9" ht="15" customHeight="1" x14ac:dyDescent="0.3">
      <c r="A24" s="31" t="s">
        <v>68</v>
      </c>
      <c r="B24" s="24">
        <v>0</v>
      </c>
      <c r="C24" s="25">
        <f>B24/$D$54*100</f>
        <v>0</v>
      </c>
      <c r="D24" s="24">
        <v>1</v>
      </c>
      <c r="E24" s="25">
        <f>D24/$D$54*100</f>
        <v>5.4533358055122315E-4</v>
      </c>
      <c r="F24" s="24">
        <v>2</v>
      </c>
      <c r="G24" s="25">
        <f>F24/$F$54*100</f>
        <v>1.2532113540948682E-3</v>
      </c>
      <c r="H24" s="17">
        <f t="shared" si="0"/>
        <v>-100</v>
      </c>
      <c r="I24" s="17">
        <f t="shared" si="1"/>
        <v>-50</v>
      </c>
    </row>
    <row r="25" spans="1:9" ht="15" customHeight="1" x14ac:dyDescent="0.3">
      <c r="A25" s="32" t="s">
        <v>13</v>
      </c>
      <c r="B25" s="28">
        <v>5895</v>
      </c>
      <c r="C25" s="29">
        <f>B25/$D$54*100</f>
        <v>3.2147414573494606</v>
      </c>
      <c r="D25" s="28">
        <v>7492</v>
      </c>
      <c r="E25" s="29">
        <f>D25/$D$54*100</f>
        <v>4.0856391854897636</v>
      </c>
      <c r="F25" s="28">
        <v>7575</v>
      </c>
      <c r="G25" s="29">
        <f>F25/$F$54*100</f>
        <v>4.7465380036343134</v>
      </c>
      <c r="H25" s="21">
        <f t="shared" si="0"/>
        <v>-21.316070475173518</v>
      </c>
      <c r="I25" s="21">
        <f t="shared" si="1"/>
        <v>-1.0957095709570956</v>
      </c>
    </row>
    <row r="26" spans="1:9" ht="15" customHeight="1" x14ac:dyDescent="0.3">
      <c r="A26" s="47" t="s">
        <v>59</v>
      </c>
      <c r="B26" s="49">
        <f>SUM(B27:B30)</f>
        <v>4862</v>
      </c>
      <c r="C26" s="50">
        <f>B26/$D$54*100</f>
        <v>2.651411868640047</v>
      </c>
      <c r="D26" s="49">
        <v>6765</v>
      </c>
      <c r="E26" s="50">
        <f>D26/$D$54*100</f>
        <v>3.6891816724290245</v>
      </c>
      <c r="F26" s="49">
        <v>7111</v>
      </c>
      <c r="G26" s="50">
        <f>F26/$F$54*100</f>
        <v>4.4557929694843033</v>
      </c>
      <c r="H26" s="51">
        <f t="shared" si="0"/>
        <v>-28.130081300813011</v>
      </c>
      <c r="I26" s="51">
        <f t="shared" si="1"/>
        <v>-4.8657010265785399</v>
      </c>
    </row>
    <row r="27" spans="1:9" ht="15" customHeight="1" x14ac:dyDescent="0.3">
      <c r="A27" s="31" t="s">
        <v>60</v>
      </c>
      <c r="B27" s="24">
        <v>2</v>
      </c>
      <c r="C27" s="25">
        <f>B27/$D$54*100</f>
        <v>1.0906671611024463E-3</v>
      </c>
      <c r="D27" s="24">
        <v>1</v>
      </c>
      <c r="E27" s="25">
        <f>D27/$D$54*100</f>
        <v>5.4533358055122315E-4</v>
      </c>
      <c r="F27" s="24">
        <v>2</v>
      </c>
      <c r="G27" s="25">
        <f>F27/$F$54*100</f>
        <v>1.2532113540948682E-3</v>
      </c>
      <c r="H27" s="17">
        <f t="shared" si="0"/>
        <v>100</v>
      </c>
      <c r="I27" s="17">
        <f t="shared" si="1"/>
        <v>-50</v>
      </c>
    </row>
    <row r="28" spans="1:9" ht="15" customHeight="1" x14ac:dyDescent="0.3">
      <c r="A28" s="31" t="s">
        <v>61</v>
      </c>
      <c r="B28" s="24">
        <v>15</v>
      </c>
      <c r="C28" s="25">
        <f>B28/$D$54*100</f>
        <v>8.1800037082683484E-3</v>
      </c>
      <c r="D28" s="24">
        <v>10</v>
      </c>
      <c r="E28" s="25">
        <f>D28/$D$54*100</f>
        <v>5.4533358055122317E-3</v>
      </c>
      <c r="F28" s="24">
        <v>20</v>
      </c>
      <c r="G28" s="25">
        <f>F28/$F$54*100</f>
        <v>1.2532113540948681E-2</v>
      </c>
      <c r="H28" s="17">
        <f t="shared" si="0"/>
        <v>50</v>
      </c>
      <c r="I28" s="17">
        <f t="shared" si="1"/>
        <v>-50</v>
      </c>
    </row>
    <row r="29" spans="1:9" ht="15" customHeight="1" x14ac:dyDescent="0.3">
      <c r="A29" s="31" t="s">
        <v>18</v>
      </c>
      <c r="B29" s="26">
        <v>29</v>
      </c>
      <c r="C29" s="25">
        <f>B29/$D$54*100</f>
        <v>1.5814673835985473E-2</v>
      </c>
      <c r="D29" s="26">
        <v>40</v>
      </c>
      <c r="E29" s="25">
        <f>D29/$D$54*100</f>
        <v>2.1813343222048927E-2</v>
      </c>
      <c r="F29" s="26">
        <v>27</v>
      </c>
      <c r="G29" s="27">
        <f>F29/$F$54*100</f>
        <v>1.6918353280280719E-2</v>
      </c>
      <c r="H29" s="26">
        <f t="shared" si="0"/>
        <v>-27.500000000000004</v>
      </c>
      <c r="I29" s="26">
        <f t="shared" si="1"/>
        <v>48.148148148148145</v>
      </c>
    </row>
    <row r="30" spans="1:9" ht="15" customHeight="1" x14ac:dyDescent="0.3">
      <c r="A30" s="32" t="s">
        <v>21</v>
      </c>
      <c r="B30" s="28">
        <v>4816</v>
      </c>
      <c r="C30" s="29">
        <f>B30/$D$54*100</f>
        <v>2.6263265239346909</v>
      </c>
      <c r="D30" s="28">
        <v>6714</v>
      </c>
      <c r="E30" s="29">
        <f>D30/$D$54*100</f>
        <v>3.6613696598209122</v>
      </c>
      <c r="F30" s="28">
        <v>7062</v>
      </c>
      <c r="G30" s="29">
        <f>F30/$F$54*100</f>
        <v>4.4250892913089794</v>
      </c>
      <c r="H30" s="21">
        <f t="shared" si="0"/>
        <v>-28.269288054810843</v>
      </c>
      <c r="I30" s="21">
        <f t="shared" si="1"/>
        <v>-4.9277824978759561</v>
      </c>
    </row>
    <row r="31" spans="1:9" ht="15" customHeight="1" x14ac:dyDescent="0.3">
      <c r="A31" s="48" t="s">
        <v>3</v>
      </c>
      <c r="B31" s="9">
        <v>3886</v>
      </c>
      <c r="C31" s="10">
        <f>B31/$D$54*100</f>
        <v>2.1191662940220533</v>
      </c>
      <c r="D31" s="9">
        <v>3257</v>
      </c>
      <c r="E31" s="10">
        <f>D31/$D$54*100</f>
        <v>1.7761514718553337</v>
      </c>
      <c r="F31" s="9">
        <v>2579</v>
      </c>
      <c r="G31" s="10">
        <f>F31/$F$54*100</f>
        <v>1.6160160411053324</v>
      </c>
      <c r="H31" s="10">
        <f>(B31-D31)/D31*100</f>
        <v>19.312250537304269</v>
      </c>
      <c r="I31" s="10">
        <f>(D31-F31)/F31*100</f>
        <v>26.28925940286933</v>
      </c>
    </row>
    <row r="32" spans="1:9" ht="15" customHeight="1" x14ac:dyDescent="0.3">
      <c r="A32" s="47" t="s">
        <v>62</v>
      </c>
      <c r="B32" s="49">
        <f>SUM(B33:B34)</f>
        <v>3884</v>
      </c>
      <c r="C32" s="43">
        <f>B32/$D$54*100</f>
        <v>2.1180756268609509</v>
      </c>
      <c r="D32" s="42">
        <v>4766</v>
      </c>
      <c r="E32" s="43">
        <f>D32/$D$54*100</f>
        <v>2.5990598449071296</v>
      </c>
      <c r="F32" s="42">
        <v>2683</v>
      </c>
      <c r="G32" s="43">
        <f>F32/$F$54*100</f>
        <v>1.6811830315182654</v>
      </c>
      <c r="H32" s="44">
        <f t="shared" si="0"/>
        <v>-18.506084767100294</v>
      </c>
      <c r="I32" s="44">
        <f t="shared" si="1"/>
        <v>77.636973537085353</v>
      </c>
    </row>
    <row r="33" spans="1:9" ht="15" customHeight="1" x14ac:dyDescent="0.3">
      <c r="A33" s="31" t="s">
        <v>63</v>
      </c>
      <c r="B33" s="24">
        <v>0</v>
      </c>
      <c r="C33" s="25">
        <f>B33/$D$54*100</f>
        <v>0</v>
      </c>
      <c r="D33" s="24">
        <v>1</v>
      </c>
      <c r="E33" s="25">
        <f>D33/$D$54*100</f>
        <v>5.4533358055122315E-4</v>
      </c>
      <c r="F33" s="24">
        <v>0</v>
      </c>
      <c r="G33" s="25">
        <f>F33/$F$54*100</f>
        <v>0</v>
      </c>
      <c r="H33" s="24">
        <f>(B33-D33)/D33*100</f>
        <v>-100</v>
      </c>
      <c r="I33" s="24">
        <v>0</v>
      </c>
    </row>
    <row r="34" spans="1:9" ht="15" customHeight="1" x14ac:dyDescent="0.3">
      <c r="A34" s="32" t="s">
        <v>31</v>
      </c>
      <c r="B34" s="28">
        <v>3884</v>
      </c>
      <c r="C34" s="29">
        <f>B34/$D$54*100</f>
        <v>2.1180756268609509</v>
      </c>
      <c r="D34" s="28">
        <v>4765</v>
      </c>
      <c r="E34" s="29">
        <f>D34/$D$54*100</f>
        <v>2.5985145113265782</v>
      </c>
      <c r="F34" s="28">
        <v>2683</v>
      </c>
      <c r="G34" s="29">
        <f>F34/$F$54*100</f>
        <v>1.6811830315182654</v>
      </c>
      <c r="H34" s="21">
        <f t="shared" si="0"/>
        <v>-18.488982161594965</v>
      </c>
      <c r="I34" s="21">
        <f t="shared" si="1"/>
        <v>77.599701826313833</v>
      </c>
    </row>
    <row r="35" spans="1:9" ht="15" customHeight="1" x14ac:dyDescent="0.3">
      <c r="A35" s="48" t="s">
        <v>9</v>
      </c>
      <c r="B35" s="9">
        <v>3158</v>
      </c>
      <c r="C35" s="10">
        <f>B35/$D$54*100</f>
        <v>1.7221634473807628</v>
      </c>
      <c r="D35" s="9">
        <v>2969</v>
      </c>
      <c r="E35" s="10">
        <f>D35/$D$54*100</f>
        <v>1.6190954006565819</v>
      </c>
      <c r="F35" s="9">
        <v>2546</v>
      </c>
      <c r="G35" s="10">
        <f>F35/$F$54*100</f>
        <v>1.595338053762767</v>
      </c>
      <c r="H35" s="10">
        <f>(B35-D35)/D35*100</f>
        <v>6.3657797238127314</v>
      </c>
      <c r="I35" s="10">
        <f>(D35-F35)/F35*100</f>
        <v>16.614296936370778</v>
      </c>
    </row>
    <row r="36" spans="1:9" ht="15" customHeight="1" x14ac:dyDescent="0.3">
      <c r="A36" s="47" t="s">
        <v>73</v>
      </c>
      <c r="B36" s="49">
        <f>SUM(B37:B38)</f>
        <v>2686</v>
      </c>
      <c r="C36" s="43">
        <f>B36/$D$54*100</f>
        <v>1.4647659973605853</v>
      </c>
      <c r="D36" s="49">
        <f>SUM(D37:D38)</f>
        <v>2085</v>
      </c>
      <c r="E36" s="43">
        <f>D36/$D$54*100</f>
        <v>1.1370205154493003</v>
      </c>
      <c r="F36" s="49">
        <f>SUM(F37:F38)</f>
        <v>2181</v>
      </c>
      <c r="G36" s="43">
        <f>F36/$F$54*100</f>
        <v>1.3666269816404535</v>
      </c>
      <c r="H36" s="44">
        <f t="shared" ref="H36" si="6">(B36-D36)/D36*100</f>
        <v>28.824940047961629</v>
      </c>
      <c r="I36" s="44">
        <f t="shared" ref="I36" si="7">(D36-F36)/F36*100</f>
        <v>-4.4016506189821181</v>
      </c>
    </row>
    <row r="37" spans="1:9" ht="15" customHeight="1" x14ac:dyDescent="0.3">
      <c r="A37" s="31" t="s">
        <v>69</v>
      </c>
      <c r="B37" s="24">
        <v>481</v>
      </c>
      <c r="C37" s="25">
        <v>0.26230545224513835</v>
      </c>
      <c r="D37" s="24">
        <v>559</v>
      </c>
      <c r="E37" s="25">
        <v>0.30484147152813379</v>
      </c>
      <c r="F37" s="24">
        <v>376</v>
      </c>
      <c r="G37" s="25">
        <v>0.23560373456983519</v>
      </c>
      <c r="H37" s="73">
        <v>-13.953488372093023</v>
      </c>
      <c r="I37" s="73">
        <v>48.670212765957451</v>
      </c>
    </row>
    <row r="38" spans="1:9" ht="15" customHeight="1" x14ac:dyDescent="0.3">
      <c r="A38" s="32" t="s">
        <v>11</v>
      </c>
      <c r="B38" s="28">
        <v>2205</v>
      </c>
      <c r="C38" s="29">
        <f>B38/$D$54*100</f>
        <v>1.2024605451154471</v>
      </c>
      <c r="D38" s="28">
        <v>1526</v>
      </c>
      <c r="E38" s="25">
        <v>0</v>
      </c>
      <c r="F38" s="28">
        <v>1805</v>
      </c>
      <c r="G38" s="29">
        <v>0</v>
      </c>
      <c r="H38" s="21">
        <v>-13.953488372093023</v>
      </c>
      <c r="I38" s="21">
        <v>48.670212765957451</v>
      </c>
    </row>
    <row r="39" spans="1:9" ht="15" customHeight="1" x14ac:dyDescent="0.3">
      <c r="A39" s="48" t="s">
        <v>14</v>
      </c>
      <c r="B39" s="9">
        <v>2403</v>
      </c>
      <c r="C39" s="10">
        <f>B39/$D$54*100</f>
        <v>1.3104365940645892</v>
      </c>
      <c r="D39" s="9">
        <v>1847</v>
      </c>
      <c r="E39" s="10">
        <f>D39/$D$54*100</f>
        <v>1.0072311232781093</v>
      </c>
      <c r="F39" s="9">
        <v>1387</v>
      </c>
      <c r="G39" s="10">
        <f>F39/$F$54*100</f>
        <v>0.86910207406479101</v>
      </c>
      <c r="H39" s="10">
        <f>(B39-D39)/D39*100</f>
        <v>30.102869518137521</v>
      </c>
      <c r="I39" s="10">
        <f>(D39-F39)/F39*100</f>
        <v>33.16510454217736</v>
      </c>
    </row>
    <row r="40" spans="1:9" ht="15" customHeight="1" x14ac:dyDescent="0.3">
      <c r="A40" s="48" t="s">
        <v>64</v>
      </c>
      <c r="B40" s="9">
        <v>2292</v>
      </c>
      <c r="C40" s="10">
        <f>B40/$D$54*100</f>
        <v>1.2499045666234034</v>
      </c>
      <c r="D40" s="9">
        <v>1567</v>
      </c>
      <c r="E40" s="10">
        <f>D40/$D$54*100</f>
        <v>0.85453772072376677</v>
      </c>
      <c r="F40" s="9">
        <v>30</v>
      </c>
      <c r="G40" s="10">
        <f>F40/$F$54*100</f>
        <v>1.8798170311423022E-2</v>
      </c>
      <c r="H40" s="10">
        <f>(B40-D40)/D40*100</f>
        <v>46.266751754945759</v>
      </c>
      <c r="I40" s="10">
        <f>(D40-F40)/F40*100</f>
        <v>5123.333333333333</v>
      </c>
    </row>
    <row r="41" spans="1:9" ht="15" customHeight="1" x14ac:dyDescent="0.3">
      <c r="A41" s="48" t="s">
        <v>15</v>
      </c>
      <c r="B41" s="9">
        <v>2104</v>
      </c>
      <c r="C41" s="10">
        <f>B41/$D$54*100</f>
        <v>1.1473818534797735</v>
      </c>
      <c r="D41" s="9">
        <v>2721</v>
      </c>
      <c r="E41" s="10">
        <f>D41/$D$54*100</f>
        <v>1.4838526726798782</v>
      </c>
      <c r="F41" s="9">
        <v>3563</v>
      </c>
      <c r="G41" s="10">
        <f>F41/$F$54*100</f>
        <v>2.2325960273200076</v>
      </c>
      <c r="H41" s="10">
        <f t="shared" si="0"/>
        <v>-22.675486953325983</v>
      </c>
      <c r="I41" s="10">
        <f t="shared" si="1"/>
        <v>-23.63177097951165</v>
      </c>
    </row>
    <row r="42" spans="1:9" ht="15" customHeight="1" x14ac:dyDescent="0.3">
      <c r="A42" s="48" t="s">
        <v>22</v>
      </c>
      <c r="B42" s="9">
        <v>1458</v>
      </c>
      <c r="C42" s="10">
        <f>B42/$D$54*100</f>
        <v>0.79509636044368337</v>
      </c>
      <c r="D42" s="9">
        <v>1055</v>
      </c>
      <c r="E42" s="10">
        <f>D42/$D$54*100</f>
        <v>0.57532692748154046</v>
      </c>
      <c r="F42" s="9">
        <v>1105</v>
      </c>
      <c r="G42" s="10">
        <f>F42/$F$54*100</f>
        <v>0.69239927313741467</v>
      </c>
      <c r="H42" s="10">
        <f t="shared" si="0"/>
        <v>38.199052132701425</v>
      </c>
      <c r="I42" s="10">
        <f t="shared" si="1"/>
        <v>-4.5248868778280542</v>
      </c>
    </row>
    <row r="43" spans="1:9" ht="15" customHeight="1" x14ac:dyDescent="0.3">
      <c r="A43" s="48" t="s">
        <v>35</v>
      </c>
      <c r="B43" s="9">
        <v>740</v>
      </c>
      <c r="C43" s="10">
        <f>B43/$D$54*100</f>
        <v>0.40354684960790516</v>
      </c>
      <c r="D43" s="9">
        <v>593</v>
      </c>
      <c r="E43" s="10">
        <f>D43/$D$54*100</f>
        <v>0.32338281326687535</v>
      </c>
      <c r="F43" s="9">
        <v>140</v>
      </c>
      <c r="G43" s="10">
        <f>F43/$F$54*100</f>
        <v>8.7724794786640775E-2</v>
      </c>
      <c r="H43" s="10">
        <f>(B43-D43)/D43*100</f>
        <v>24.789207419898819</v>
      </c>
      <c r="I43" s="10">
        <f>(D43-F43)/F43*100</f>
        <v>323.57142857142856</v>
      </c>
    </row>
    <row r="44" spans="1:9" ht="15" customHeight="1" x14ac:dyDescent="0.3">
      <c r="A44" s="48" t="s">
        <v>7</v>
      </c>
      <c r="B44" s="9">
        <v>567</v>
      </c>
      <c r="C44" s="10">
        <f>B44/$D$54*100</f>
        <v>0.30920414017254355</v>
      </c>
      <c r="D44" s="9">
        <v>411</v>
      </c>
      <c r="E44" s="10">
        <f>D44/$D$54*100</f>
        <v>0.22413210160655275</v>
      </c>
      <c r="F44" s="9">
        <v>377</v>
      </c>
      <c r="G44" s="10">
        <f>F44/$F$54*100</f>
        <v>0.23623034024688266</v>
      </c>
      <c r="H44" s="10">
        <f>(B44-D44)/D44*100</f>
        <v>37.956204379562038</v>
      </c>
      <c r="I44" s="10">
        <f>(D44-F44)/F44*100</f>
        <v>9.0185676392572933</v>
      </c>
    </row>
    <row r="45" spans="1:9" x14ac:dyDescent="0.3">
      <c r="A45" s="48" t="s">
        <v>25</v>
      </c>
      <c r="B45" s="9">
        <v>521</v>
      </c>
      <c r="C45" s="10">
        <f>B45/$D$54*100</f>
        <v>0.28411879546718727</v>
      </c>
      <c r="D45" s="9">
        <v>444</v>
      </c>
      <c r="E45" s="10">
        <f>D45/$D$54*100</f>
        <v>0.24212810976474308</v>
      </c>
      <c r="F45" s="9">
        <v>242</v>
      </c>
      <c r="G45" s="10">
        <f>F45/$F$54*100</f>
        <v>0.15163857384547905</v>
      </c>
      <c r="H45" s="10">
        <f>(B45-D45)/D45*100</f>
        <v>17.342342342342342</v>
      </c>
      <c r="I45" s="10">
        <f>(D45-F45)/F45*100</f>
        <v>83.471074380165291</v>
      </c>
    </row>
    <row r="46" spans="1:9" x14ac:dyDescent="0.3">
      <c r="A46" s="47" t="s">
        <v>74</v>
      </c>
      <c r="B46" s="49">
        <f>SUM(B47:B48)</f>
        <v>477</v>
      </c>
      <c r="C46" s="50">
        <f>B46/$D$54*100</f>
        <v>0.2601241179229335</v>
      </c>
      <c r="D46" s="49">
        <v>0</v>
      </c>
      <c r="E46" s="50">
        <f>D46/$D$54*100</f>
        <v>0</v>
      </c>
      <c r="F46" s="49">
        <v>0</v>
      </c>
      <c r="G46" s="50">
        <f>F46/$F$54*100</f>
        <v>0</v>
      </c>
      <c r="H46" s="51" t="e">
        <f t="shared" ref="H46:H48" si="8">(B46-D46)/D46*100</f>
        <v>#DIV/0!</v>
      </c>
      <c r="I46" s="51" t="e">
        <f t="shared" ref="I46:I48" si="9">(D46-F46)/F46*100</f>
        <v>#DIV/0!</v>
      </c>
    </row>
    <row r="47" spans="1:9" x14ac:dyDescent="0.3">
      <c r="A47" s="31" t="s">
        <v>75</v>
      </c>
      <c r="B47" s="24">
        <v>476</v>
      </c>
      <c r="C47" s="25">
        <f>B47/$D$54*100</f>
        <v>0.25957878434238224</v>
      </c>
      <c r="D47" s="24">
        <v>0</v>
      </c>
      <c r="E47" s="25">
        <f t="shared" ref="E47:E48" si="10">D47/$D$54*100</f>
        <v>0</v>
      </c>
      <c r="F47" s="24">
        <v>0</v>
      </c>
      <c r="G47" s="25">
        <f t="shared" ref="G47:G48" si="11">F47/$F$54*100</f>
        <v>0</v>
      </c>
      <c r="H47" s="17" t="e">
        <f t="shared" si="8"/>
        <v>#DIV/0!</v>
      </c>
      <c r="I47" s="17" t="e">
        <f t="shared" si="9"/>
        <v>#DIV/0!</v>
      </c>
    </row>
    <row r="48" spans="1:9" s="8" customFormat="1" x14ac:dyDescent="0.3">
      <c r="A48" s="32" t="s">
        <v>76</v>
      </c>
      <c r="B48" s="52">
        <v>1</v>
      </c>
      <c r="C48" s="29">
        <f>B48/$D$54*100</f>
        <v>5.4533358055122315E-4</v>
      </c>
      <c r="D48" s="52">
        <v>0</v>
      </c>
      <c r="E48" s="29">
        <f t="shared" si="10"/>
        <v>0</v>
      </c>
      <c r="F48" s="52">
        <v>0</v>
      </c>
      <c r="G48" s="53">
        <f t="shared" si="11"/>
        <v>0</v>
      </c>
      <c r="H48" s="74" t="e">
        <f t="shared" si="8"/>
        <v>#DIV/0!</v>
      </c>
      <c r="I48" s="74" t="e">
        <f t="shared" si="9"/>
        <v>#DIV/0!</v>
      </c>
    </row>
    <row r="49" spans="1:9" x14ac:dyDescent="0.3">
      <c r="A49" s="47" t="s">
        <v>65</v>
      </c>
      <c r="B49" s="49">
        <v>228</v>
      </c>
      <c r="C49" s="50">
        <f>B49/$D$54*100</f>
        <v>0.12433605636567888</v>
      </c>
      <c r="D49" s="49">
        <v>482</v>
      </c>
      <c r="E49" s="50">
        <f>D49/$D$54*100</f>
        <v>0.26285078582568955</v>
      </c>
      <c r="F49" s="49">
        <v>526</v>
      </c>
      <c r="G49" s="50">
        <f>F49/$F$54*100</f>
        <v>0.32959458612695031</v>
      </c>
      <c r="H49" s="51">
        <f t="shared" si="0"/>
        <v>-52.697095435684652</v>
      </c>
      <c r="I49" s="51">
        <f t="shared" si="1"/>
        <v>-8.3650190114068437</v>
      </c>
    </row>
    <row r="50" spans="1:9" x14ac:dyDescent="0.3">
      <c r="A50" s="31" t="s">
        <v>8</v>
      </c>
      <c r="B50" s="24">
        <v>6</v>
      </c>
      <c r="C50" s="25">
        <f>B50/$D$54*100</f>
        <v>3.2720014833073395E-3</v>
      </c>
      <c r="D50" s="24">
        <v>10</v>
      </c>
      <c r="E50" s="25">
        <f>D50/$D$54*100</f>
        <v>5.4533358055122317E-3</v>
      </c>
      <c r="F50" s="24">
        <v>167</v>
      </c>
      <c r="G50" s="25">
        <f>F50/$F$54*100</f>
        <v>0.10464314806692149</v>
      </c>
      <c r="H50" s="17">
        <f t="shared" si="0"/>
        <v>-40</v>
      </c>
      <c r="I50" s="17">
        <f t="shared" si="1"/>
        <v>-94.011976047904184</v>
      </c>
    </row>
    <row r="51" spans="1:9" x14ac:dyDescent="0.3">
      <c r="A51" s="32" t="s">
        <v>10</v>
      </c>
      <c r="B51" s="52">
        <v>222</v>
      </c>
      <c r="C51" s="29">
        <f>B51/$D$54*100</f>
        <v>0.12106405488237154</v>
      </c>
      <c r="D51" s="52">
        <v>472</v>
      </c>
      <c r="E51" s="29">
        <f>D51/$D$54*100</f>
        <v>0.25739745002017733</v>
      </c>
      <c r="F51" s="52">
        <v>359</v>
      </c>
      <c r="G51" s="53">
        <f>F51/$F$54*100</f>
        <v>0.22495143806002879</v>
      </c>
      <c r="H51" s="52">
        <f t="shared" si="0"/>
        <v>-52.96610169491526</v>
      </c>
      <c r="I51" s="52">
        <f t="shared" si="1"/>
        <v>31.47632311977716</v>
      </c>
    </row>
    <row r="52" spans="1:9" x14ac:dyDescent="0.3">
      <c r="A52" s="48" t="s">
        <v>50</v>
      </c>
      <c r="B52" s="9">
        <v>526</v>
      </c>
      <c r="C52" s="10">
        <f>B52/$D$54*100</f>
        <v>0.28684546336994338</v>
      </c>
      <c r="D52" s="9">
        <f>2047-D53</f>
        <v>232</v>
      </c>
      <c r="E52" s="10">
        <f>D52/$D$54*100</f>
        <v>0.12651739068788379</v>
      </c>
      <c r="F52" s="9">
        <f>1555-F53</f>
        <v>253</v>
      </c>
      <c r="G52" s="10">
        <f>F52/$F$54*100</f>
        <v>0.15853123629300081</v>
      </c>
      <c r="H52" s="10">
        <f t="shared" si="0"/>
        <v>126.72413793103448</v>
      </c>
      <c r="I52" s="10">
        <f t="shared" si="1"/>
        <v>-8.3003952569169961</v>
      </c>
    </row>
    <row r="53" spans="1:9" x14ac:dyDescent="0.3">
      <c r="A53" s="48" t="s">
        <v>40</v>
      </c>
      <c r="B53" s="9">
        <v>11</v>
      </c>
      <c r="C53" s="10">
        <f>B53/$D$54*100</f>
        <v>5.9986693860634545E-3</v>
      </c>
      <c r="D53" s="9">
        <v>1815</v>
      </c>
      <c r="E53" s="10">
        <f>D53/$D$54*100</f>
        <v>0.98978044870046999</v>
      </c>
      <c r="F53" s="9">
        <v>1302</v>
      </c>
      <c r="G53" s="10">
        <f>F53/$F$54*100</f>
        <v>0.81584059151575905</v>
      </c>
      <c r="H53" s="10">
        <f t="shared" si="0"/>
        <v>-99.393939393939391</v>
      </c>
      <c r="I53" s="10">
        <f t="shared" si="1"/>
        <v>39.400921658986178</v>
      </c>
    </row>
    <row r="54" spans="1:9" x14ac:dyDescent="0.3">
      <c r="A54" s="34" t="s">
        <v>41</v>
      </c>
      <c r="B54" s="9">
        <f>SUM(B7+B18+B20+B19+B23+B26+B32+B36+B41+B31+B35+B39+B42+B40+B49++B44+B43+B45+B52+B53+B46)</f>
        <v>160807</v>
      </c>
      <c r="C54" s="54">
        <f t="shared" ref="C54:G54" si="12">SUM(C7+C18+C20+C19+C23+C26+C32+C36+C41+C31+C35+C39+C42+C40+C49++C44+C43+C45+C52+C53+C46)</f>
        <v>87.693457087700537</v>
      </c>
      <c r="D54" s="9">
        <f t="shared" si="12"/>
        <v>183374</v>
      </c>
      <c r="E54" s="54">
        <f t="shared" si="12"/>
        <v>99.999999999999986</v>
      </c>
      <c r="F54" s="9">
        <f t="shared" si="12"/>
        <v>159590</v>
      </c>
      <c r="G54" s="54">
        <f t="shared" si="12"/>
        <v>99.999999999999986</v>
      </c>
      <c r="H54" s="10">
        <f t="shared" si="0"/>
        <v>-12.306542912299454</v>
      </c>
      <c r="I54" s="10">
        <f t="shared" si="1"/>
        <v>14.903189422896171</v>
      </c>
    </row>
    <row r="55" spans="1:9" x14ac:dyDescent="0.3">
      <c r="A55" s="55" t="s">
        <v>48</v>
      </c>
      <c r="B55" s="56"/>
      <c r="C55" s="56"/>
      <c r="D55" s="56"/>
      <c r="E55" s="56"/>
      <c r="F55" s="8"/>
      <c r="G55" s="8"/>
      <c r="H55" s="8"/>
      <c r="I55" s="8"/>
    </row>
    <row r="56" spans="1:9" x14ac:dyDescent="0.3">
      <c r="A56" s="8" t="s">
        <v>66</v>
      </c>
      <c r="B56" s="8"/>
      <c r="C56" s="8"/>
      <c r="D56" s="8"/>
      <c r="E56" s="8"/>
      <c r="F56" s="8"/>
    </row>
    <row r="57" spans="1:9" x14ac:dyDescent="0.3">
      <c r="A57" s="57" t="s">
        <v>67</v>
      </c>
      <c r="B57" s="57"/>
      <c r="C57" s="57"/>
      <c r="D57" s="57"/>
      <c r="E57" s="57"/>
      <c r="F57" s="57"/>
    </row>
  </sheetData>
  <mergeCells count="7">
    <mergeCell ref="H5:I5"/>
    <mergeCell ref="A55:E55"/>
    <mergeCell ref="A57:F57"/>
    <mergeCell ref="A5:A6"/>
    <mergeCell ref="D5:E5"/>
    <mergeCell ref="F5:G5"/>
    <mergeCell ref="B5:C5"/>
  </mergeCells>
  <pageMargins left="0.47244094488188981" right="0.47244094488188981" top="0.74803149606299213" bottom="0.74803149606299213" header="0.31496062992125984" footer="0.31496062992125984"/>
  <pageSetup paperSize="9" scale="7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ignoredErrors>
    <ignoredError sqref="B7 B20 B26 B32 B46 B36" formulaRange="1"/>
    <ignoredError sqref="C36 D52" formula="1"/>
    <ignoredError sqref="D36:F36" formula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44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RowHeight="15" x14ac:dyDescent="0.3"/>
  <cols>
    <col min="1" max="1" width="22.140625" style="1" customWidth="1"/>
    <col min="2" max="2" width="9.42578125" style="1" bestFit="1" customWidth="1"/>
    <col min="3" max="3" width="4.5703125" style="1" bestFit="1" customWidth="1"/>
    <col min="4" max="4" width="9.42578125" style="1" bestFit="1" customWidth="1"/>
    <col min="5" max="5" width="4.5703125" style="1" bestFit="1" customWidth="1"/>
    <col min="6" max="6" width="9.42578125" style="1" bestFit="1" customWidth="1"/>
    <col min="7" max="7" width="4.5703125" style="1" bestFit="1" customWidth="1"/>
    <col min="8" max="8" width="9.42578125" style="1" bestFit="1" customWidth="1"/>
    <col min="9" max="9" width="4.5703125" style="1" bestFit="1" customWidth="1"/>
    <col min="10" max="10" width="9.42578125" style="1" bestFit="1" customWidth="1"/>
    <col min="11" max="11" width="4.5703125" style="1" bestFit="1" customWidth="1"/>
    <col min="12" max="12" width="9.42578125" style="1" bestFit="1" customWidth="1"/>
    <col min="13" max="13" width="4.5703125" style="1" bestFit="1" customWidth="1"/>
    <col min="14" max="14" width="9.42578125" style="1" bestFit="1" customWidth="1"/>
    <col min="15" max="15" width="4.5703125" style="1" bestFit="1" customWidth="1"/>
    <col min="16" max="16" width="9.42578125" style="1" bestFit="1" customWidth="1"/>
    <col min="17" max="17" width="4.5703125" style="1" bestFit="1" customWidth="1"/>
    <col min="18" max="19" width="6.7109375" style="1" bestFit="1" customWidth="1"/>
    <col min="20" max="24" width="5.7109375" style="1" bestFit="1" customWidth="1"/>
    <col min="25" max="16384" width="9.140625" style="1"/>
  </cols>
  <sheetData>
    <row r="2" spans="1:24" ht="16.5" x14ac:dyDescent="0.3">
      <c r="D2" s="62" t="s">
        <v>0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</row>
    <row r="3" spans="1:24" ht="16.5" x14ac:dyDescent="0.3">
      <c r="D3" s="63" t="s">
        <v>37</v>
      </c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4" x14ac:dyDescent="0.3">
      <c r="B4" s="7"/>
      <c r="C4" s="7"/>
      <c r="D4" s="7"/>
      <c r="E4" s="7"/>
      <c r="F4" s="7"/>
      <c r="G4" s="7"/>
      <c r="H4" s="7"/>
      <c r="I4" s="7"/>
      <c r="J4" s="7"/>
      <c r="K4" s="7"/>
      <c r="L4" s="7"/>
      <c r="O4" s="6"/>
      <c r="R4" s="7"/>
      <c r="S4" s="7"/>
      <c r="T4" s="7"/>
      <c r="U4" s="7"/>
      <c r="V4" s="7"/>
    </row>
    <row r="5" spans="1:24" x14ac:dyDescent="0.3">
      <c r="A5" s="58" t="s">
        <v>36</v>
      </c>
      <c r="B5" s="60" t="s">
        <v>47</v>
      </c>
      <c r="C5" s="61"/>
      <c r="D5" s="60">
        <v>2018</v>
      </c>
      <c r="E5" s="61"/>
      <c r="F5" s="60">
        <v>2017</v>
      </c>
      <c r="G5" s="61"/>
      <c r="H5" s="60">
        <v>2016</v>
      </c>
      <c r="I5" s="61"/>
      <c r="J5" s="60">
        <v>2015</v>
      </c>
      <c r="K5" s="61"/>
      <c r="L5" s="60">
        <v>2014</v>
      </c>
      <c r="M5" s="61"/>
      <c r="N5" s="60">
        <v>2013</v>
      </c>
      <c r="O5" s="61"/>
      <c r="P5" s="60">
        <v>2012</v>
      </c>
      <c r="Q5" s="61"/>
      <c r="R5" s="60" t="s">
        <v>44</v>
      </c>
      <c r="S5" s="65"/>
      <c r="T5" s="65"/>
      <c r="U5" s="65"/>
      <c r="V5" s="65"/>
      <c r="W5" s="65"/>
      <c r="X5" s="61"/>
    </row>
    <row r="6" spans="1:24" x14ac:dyDescent="0.3">
      <c r="A6" s="59"/>
      <c r="B6" s="2" t="s">
        <v>38</v>
      </c>
      <c r="C6" s="3" t="s">
        <v>1</v>
      </c>
      <c r="D6" s="2" t="s">
        <v>38</v>
      </c>
      <c r="E6" s="3" t="s">
        <v>1</v>
      </c>
      <c r="F6" s="2" t="s">
        <v>38</v>
      </c>
      <c r="G6" s="3" t="s">
        <v>1</v>
      </c>
      <c r="H6" s="2" t="s">
        <v>38</v>
      </c>
      <c r="I6" s="3" t="s">
        <v>1</v>
      </c>
      <c r="J6" s="2" t="s">
        <v>38</v>
      </c>
      <c r="K6" s="3" t="s">
        <v>1</v>
      </c>
      <c r="L6" s="2" t="s">
        <v>38</v>
      </c>
      <c r="M6" s="3" t="s">
        <v>1</v>
      </c>
      <c r="N6" s="2" t="s">
        <v>38</v>
      </c>
      <c r="O6" s="3" t="s">
        <v>1</v>
      </c>
      <c r="P6" s="2" t="s">
        <v>38</v>
      </c>
      <c r="Q6" s="3" t="s">
        <v>1</v>
      </c>
      <c r="R6" s="4" t="s">
        <v>43</v>
      </c>
      <c r="S6" s="4" t="s">
        <v>34</v>
      </c>
      <c r="T6" s="4" t="s">
        <v>33</v>
      </c>
      <c r="U6" s="4" t="s">
        <v>32</v>
      </c>
      <c r="V6" s="4" t="s">
        <v>28</v>
      </c>
      <c r="W6" s="4" t="s">
        <v>27</v>
      </c>
      <c r="X6" s="4" t="s">
        <v>29</v>
      </c>
    </row>
    <row r="7" spans="1:24" ht="15" customHeight="1" x14ac:dyDescent="0.3">
      <c r="A7" s="12" t="s">
        <v>24</v>
      </c>
      <c r="B7" s="13">
        <v>55790</v>
      </c>
      <c r="C7" s="14">
        <f>B7/$B$38*100</f>
        <v>29.70349744174036</v>
      </c>
      <c r="D7" s="13">
        <v>55898</v>
      </c>
      <c r="E7" s="14">
        <f>D7/$D$38*100</f>
        <v>30.796438724463936</v>
      </c>
      <c r="F7" s="13">
        <v>60262</v>
      </c>
      <c r="G7" s="14">
        <f>F7/$F$38*100</f>
        <v>31.188121373970741</v>
      </c>
      <c r="H7" s="13">
        <v>72201</v>
      </c>
      <c r="I7" s="14">
        <f>H7/$H$38*100</f>
        <v>36.051289989164793</v>
      </c>
      <c r="J7" s="13">
        <v>45171</v>
      </c>
      <c r="K7" s="14">
        <f>J7/$J$38*100</f>
        <v>34.022249169610376</v>
      </c>
      <c r="L7" s="13">
        <v>45379</v>
      </c>
      <c r="M7" s="14">
        <f>L7/$L$38*100</f>
        <v>38.548250084947334</v>
      </c>
      <c r="N7" s="13">
        <v>37945</v>
      </c>
      <c r="O7" s="14">
        <f>N7/$N$38*100</f>
        <v>37.981462203715566</v>
      </c>
      <c r="P7" s="13">
        <v>45604</v>
      </c>
      <c r="Q7" s="14">
        <f>P7/$P$38*100</f>
        <v>40.262388868779084</v>
      </c>
      <c r="R7" s="14">
        <f t="shared" ref="R7:R13" si="0">(B7-D7)/D7*100</f>
        <v>-0.19320905935811658</v>
      </c>
      <c r="S7" s="14">
        <f>(D7-F7)/F7*100</f>
        <v>-7.2417111944508976</v>
      </c>
      <c r="T7" s="14">
        <f>(F7-H7)/H7*100</f>
        <v>-16.535782052880155</v>
      </c>
      <c r="U7" s="14">
        <f>(H7-J7)/J7*100</f>
        <v>59.839277412499172</v>
      </c>
      <c r="V7" s="14">
        <f>(J7-L7)/L7*100</f>
        <v>-0.4583617973071244</v>
      </c>
      <c r="W7" s="14">
        <f>(L7-N7)/N7*100</f>
        <v>19.591514033469494</v>
      </c>
      <c r="X7" s="14">
        <f>(N7-P7)/P7*100</f>
        <v>-16.794579422857645</v>
      </c>
    </row>
    <row r="8" spans="1:24" ht="15" customHeight="1" x14ac:dyDescent="0.3">
      <c r="A8" s="15" t="s">
        <v>25</v>
      </c>
      <c r="B8" s="16">
        <v>243</v>
      </c>
      <c r="C8" s="17">
        <f>B8/$D$38*100</f>
        <v>0.13387839654450492</v>
      </c>
      <c r="D8" s="16">
        <v>205</v>
      </c>
      <c r="E8" s="17">
        <f>D8/$D$38*100</f>
        <v>0.11294268021244241</v>
      </c>
      <c r="F8" s="16">
        <v>155</v>
      </c>
      <c r="G8" s="17">
        <f>F8/$F$38*100</f>
        <v>8.0219023812111517E-2</v>
      </c>
      <c r="H8" s="16">
        <v>213</v>
      </c>
      <c r="I8" s="17">
        <f>H8/$H$38*100</f>
        <v>0.10635482566297004</v>
      </c>
      <c r="J8" s="16">
        <v>82</v>
      </c>
      <c r="K8" s="17">
        <f>J8/$J$38*100</f>
        <v>6.176140514728589E-2</v>
      </c>
      <c r="L8" s="16">
        <v>129</v>
      </c>
      <c r="M8" s="17">
        <f>L8/$L$38*100</f>
        <v>0.10958205912334353</v>
      </c>
      <c r="N8" s="16">
        <v>467</v>
      </c>
      <c r="O8" s="17">
        <f>N8/$N$38*100</f>
        <v>0.46744875080076875</v>
      </c>
      <c r="P8" s="16">
        <v>286</v>
      </c>
      <c r="Q8" s="17">
        <f>P8/$P$38*100</f>
        <v>0.25250072836748566</v>
      </c>
      <c r="R8" s="17">
        <f t="shared" si="0"/>
        <v>18.536585365853657</v>
      </c>
      <c r="S8" s="17">
        <f>(D8-F8)/F8*100</f>
        <v>32.258064516129032</v>
      </c>
      <c r="T8" s="17">
        <f>(F8-H8)/H8*100</f>
        <v>-27.230046948356808</v>
      </c>
      <c r="U8" s="17">
        <f>(H8-J8)/J8*100</f>
        <v>159.7560975609756</v>
      </c>
      <c r="V8" s="17">
        <f>(J8-L8)/L8*100</f>
        <v>-36.434108527131784</v>
      </c>
      <c r="W8" s="17">
        <f>(L8-N8)/N8*100</f>
        <v>-72.376873661670231</v>
      </c>
      <c r="X8" s="17">
        <f>(N8-P8)/P8*100</f>
        <v>63.286713286713294</v>
      </c>
    </row>
    <row r="9" spans="1:24" ht="15" customHeight="1" x14ac:dyDescent="0.3">
      <c r="A9" s="15" t="s">
        <v>2</v>
      </c>
      <c r="B9" s="16">
        <v>12555</v>
      </c>
      <c r="C9" s="17">
        <f t="shared" ref="C9:C38" si="1">B9/$B$38*100</f>
        <v>6.6844848607465535</v>
      </c>
      <c r="D9" s="16">
        <v>11939</v>
      </c>
      <c r="E9" s="17">
        <f>D9/$D$38*100</f>
        <v>6.5776715075919521</v>
      </c>
      <c r="F9" s="16">
        <v>11449</v>
      </c>
      <c r="G9" s="17">
        <f>F9/$F$38*100</f>
        <v>5.9253393782249342</v>
      </c>
      <c r="H9" s="16">
        <v>11137</v>
      </c>
      <c r="I9" s="17">
        <f>H9/$H$38*100</f>
        <v>5.5609093587253398</v>
      </c>
      <c r="J9" s="16">
        <v>9475</v>
      </c>
      <c r="K9" s="17">
        <f>J9/$J$38*100</f>
        <v>7.1364550459821192</v>
      </c>
      <c r="L9" s="16">
        <v>7316</v>
      </c>
      <c r="M9" s="17">
        <f>L9/$L$38*100</f>
        <v>6.2147468569486923</v>
      </c>
      <c r="N9" s="16">
        <v>7217</v>
      </c>
      <c r="O9" s="17">
        <f>N9/$N$38*100</f>
        <v>7.2239349775784749</v>
      </c>
      <c r="P9" s="16">
        <v>6341</v>
      </c>
      <c r="Q9" s="17">
        <f>P9/$P$38*100</f>
        <v>5.5982766383854079</v>
      </c>
      <c r="R9" s="17">
        <f t="shared" si="0"/>
        <v>5.1595611022698717</v>
      </c>
      <c r="S9" s="17">
        <f>(D9-F9)/F9*100</f>
        <v>4.2798497685387371</v>
      </c>
      <c r="T9" s="17">
        <f>(F9-H9)/H9*100</f>
        <v>2.8014725689144293</v>
      </c>
      <c r="U9" s="17">
        <f>(H9-J9)/J9*100</f>
        <v>17.540897097625329</v>
      </c>
      <c r="V9" s="17">
        <f>(J9-L9)/L9*100</f>
        <v>29.510661563696011</v>
      </c>
      <c r="W9" s="17">
        <f>(L9-N9)/N9*100</f>
        <v>1.3717611195787724</v>
      </c>
      <c r="X9" s="17">
        <f>(N9-P9)/P9*100</f>
        <v>13.814855700993533</v>
      </c>
    </row>
    <row r="10" spans="1:24" ht="15" customHeight="1" x14ac:dyDescent="0.3">
      <c r="A10" s="15" t="s">
        <v>3</v>
      </c>
      <c r="B10" s="18">
        <v>2818</v>
      </c>
      <c r="C10" s="17">
        <f t="shared" si="1"/>
        <v>1.5003487325833365</v>
      </c>
      <c r="D10" s="18">
        <v>2662</v>
      </c>
      <c r="E10" s="17">
        <f>D10/$D$38*100</f>
        <v>1.4666020230513257</v>
      </c>
      <c r="F10" s="18">
        <v>2302</v>
      </c>
      <c r="G10" s="17">
        <f>F10/$F$38*100</f>
        <v>1.1913818891321337</v>
      </c>
      <c r="H10" s="18">
        <v>2150</v>
      </c>
      <c r="I10" s="17">
        <f>H10/$H$38*100</f>
        <v>1.0735346252365521</v>
      </c>
      <c r="J10" s="18">
        <v>1993</v>
      </c>
      <c r="K10" s="17">
        <f>J10/$J$38*100</f>
        <v>1.5011034202261071</v>
      </c>
      <c r="L10" s="16">
        <v>1599</v>
      </c>
      <c r="M10" s="17">
        <f>L10/$L$38*100</f>
        <v>1.3583078491335372</v>
      </c>
      <c r="N10" s="16">
        <v>1390</v>
      </c>
      <c r="O10" s="17">
        <f>N10/$N$38*100</f>
        <v>1.3913356822549647</v>
      </c>
      <c r="P10" s="16">
        <v>1909</v>
      </c>
      <c r="Q10" s="17">
        <f>P10/$P$38*100</f>
        <v>1.6853982183689866</v>
      </c>
      <c r="R10" s="17">
        <f t="shared" si="0"/>
        <v>5.8602554470323067</v>
      </c>
      <c r="S10" s="17">
        <f>(D10-F10)/F10*100</f>
        <v>15.638575152041703</v>
      </c>
      <c r="T10" s="17">
        <f>(F10-H10)/H10*100</f>
        <v>7.0697674418604652</v>
      </c>
      <c r="U10" s="17">
        <f>(H10-J10)/J10*100</f>
        <v>7.8775715002508777</v>
      </c>
      <c r="V10" s="17">
        <f>(J10-L10)/L10*100</f>
        <v>24.640400250156347</v>
      </c>
      <c r="W10" s="17">
        <f>(L10-N10)/N10*100</f>
        <v>15.035971223021583</v>
      </c>
      <c r="X10" s="17">
        <f>(N10-P10)/P10*100</f>
        <v>-27.187008905185962</v>
      </c>
    </row>
    <row r="11" spans="1:24" ht="15" customHeight="1" x14ac:dyDescent="0.3">
      <c r="A11" s="19" t="s">
        <v>26</v>
      </c>
      <c r="B11" s="20">
        <v>333</v>
      </c>
      <c r="C11" s="21">
        <f t="shared" si="1"/>
        <v>0.17729458053593011</v>
      </c>
      <c r="D11" s="20">
        <v>248</v>
      </c>
      <c r="E11" s="21">
        <f t="shared" ref="E11:E38" si="2">D11/$D$38*100</f>
        <v>0.13663309606188156</v>
      </c>
      <c r="F11" s="20">
        <v>395</v>
      </c>
      <c r="G11" s="21">
        <f t="shared" ref="G11:G38" si="3">F11/$F$38*100</f>
        <v>0.20442912519860676</v>
      </c>
      <c r="H11" s="20">
        <v>196</v>
      </c>
      <c r="I11" s="21">
        <f t="shared" ref="I11:I38" si="4">H11/$H$38*100</f>
        <v>9.7866412347146159E-2</v>
      </c>
      <c r="J11" s="20">
        <v>144</v>
      </c>
      <c r="K11" s="21">
        <f t="shared" ref="K11:K38" si="5">J11/$J$38*100</f>
        <v>0.10845905294157522</v>
      </c>
      <c r="L11" s="20">
        <v>120</v>
      </c>
      <c r="M11" s="21">
        <f t="shared" ref="M11:M38" si="6">L11/$L$38*100</f>
        <v>0.10193679918450561</v>
      </c>
      <c r="N11" s="20">
        <v>18</v>
      </c>
      <c r="O11" s="21">
        <f t="shared" ref="O11:O38" si="7">N11/$N$38*100</f>
        <v>1.8017296604740551E-2</v>
      </c>
      <c r="P11" s="20">
        <v>83</v>
      </c>
      <c r="Q11" s="21">
        <f t="shared" ref="Q11:Q38" si="8">P11/$P$38*100</f>
        <v>7.327818340734725E-2</v>
      </c>
      <c r="R11" s="21">
        <f t="shared" si="0"/>
        <v>34.274193548387096</v>
      </c>
      <c r="S11" s="21">
        <f t="shared" ref="S11:S21" si="9">(D11-F11)/F11*100</f>
        <v>-37.215189873417721</v>
      </c>
      <c r="T11" s="21">
        <f t="shared" ref="T11:T21" si="10">(F11-H11)/H11*100</f>
        <v>101.53061224489797</v>
      </c>
      <c r="U11" s="21">
        <f t="shared" ref="U11:U21" si="11">(H11-J11)/J11*100</f>
        <v>36.111111111111107</v>
      </c>
      <c r="V11" s="21">
        <f t="shared" ref="V11:V21" si="12">(J11-L11)/L11*100</f>
        <v>20</v>
      </c>
      <c r="W11" s="21">
        <f t="shared" ref="W11:W21" si="13">(L11-N11)/N11*100</f>
        <v>566.66666666666674</v>
      </c>
      <c r="X11" s="21">
        <f t="shared" ref="X11:X21" si="14">(N11-P11)/P11*100</f>
        <v>-78.313253012048193</v>
      </c>
    </row>
    <row r="12" spans="1:24" ht="27" x14ac:dyDescent="0.3">
      <c r="A12" s="36" t="s">
        <v>39</v>
      </c>
      <c r="B12" s="9">
        <f>SUM(B7:B11)</f>
        <v>71739</v>
      </c>
      <c r="C12" s="10">
        <f t="shared" si="1"/>
        <v>38.195002741943213</v>
      </c>
      <c r="D12" s="9">
        <f>SUM(D7:D11)</f>
        <v>70952</v>
      </c>
      <c r="E12" s="10">
        <f t="shared" si="2"/>
        <v>39.09028803138154</v>
      </c>
      <c r="F12" s="9">
        <f>SUM(F7:F11)</f>
        <v>74563</v>
      </c>
      <c r="G12" s="10">
        <f t="shared" si="3"/>
        <v>38.589490790338523</v>
      </c>
      <c r="H12" s="9">
        <f>SUM(H7:H11)</f>
        <v>85897</v>
      </c>
      <c r="I12" s="10">
        <f t="shared" si="4"/>
        <v>42.889955211136801</v>
      </c>
      <c r="J12" s="9">
        <f>SUM(J7:J11)</f>
        <v>56865</v>
      </c>
      <c r="K12" s="10">
        <f t="shared" si="5"/>
        <v>42.830028093907465</v>
      </c>
      <c r="L12" s="9">
        <f>SUM(L7:L11)</f>
        <v>54543</v>
      </c>
      <c r="M12" s="10">
        <f t="shared" si="6"/>
        <v>46.332823649337413</v>
      </c>
      <c r="N12" s="9">
        <f>SUM(N7:N11)</f>
        <v>47037</v>
      </c>
      <c r="O12" s="10">
        <f t="shared" si="7"/>
        <v>47.082198910954517</v>
      </c>
      <c r="P12" s="9">
        <f>SUM(P7:P11)</f>
        <v>54223</v>
      </c>
      <c r="Q12" s="10">
        <f t="shared" si="8"/>
        <v>47.871842637308312</v>
      </c>
      <c r="R12" s="10">
        <f t="shared" si="0"/>
        <v>1.1092005863118728</v>
      </c>
      <c r="S12" s="10">
        <f t="shared" si="9"/>
        <v>-4.8428845405898366</v>
      </c>
      <c r="T12" s="10">
        <f t="shared" si="10"/>
        <v>-13.194872929205909</v>
      </c>
      <c r="U12" s="10">
        <f t="shared" si="11"/>
        <v>51.054251296931326</v>
      </c>
      <c r="V12" s="10">
        <f t="shared" si="12"/>
        <v>4.2571915736208128</v>
      </c>
      <c r="W12" s="10">
        <f t="shared" si="13"/>
        <v>15.957650360354613</v>
      </c>
      <c r="X12" s="10">
        <f t="shared" si="14"/>
        <v>-13.252678752558877</v>
      </c>
    </row>
    <row r="13" spans="1:24" ht="15" customHeight="1" x14ac:dyDescent="0.3">
      <c r="A13" s="30" t="s">
        <v>4</v>
      </c>
      <c r="B13" s="22">
        <v>14791</v>
      </c>
      <c r="C13" s="23">
        <f t="shared" si="1"/>
        <v>7.8749673895103376</v>
      </c>
      <c r="D13" s="22">
        <v>14850</v>
      </c>
      <c r="E13" s="23">
        <f t="shared" si="2"/>
        <v>8.1814575666086338</v>
      </c>
      <c r="F13" s="22">
        <v>14940</v>
      </c>
      <c r="G13" s="23">
        <f t="shared" si="3"/>
        <v>7.7320788113093304</v>
      </c>
      <c r="H13" s="22">
        <v>12412</v>
      </c>
      <c r="I13" s="23">
        <f t="shared" si="4"/>
        <v>6.1975403574121328</v>
      </c>
      <c r="J13" s="22">
        <v>9425</v>
      </c>
      <c r="K13" s="23">
        <f t="shared" si="5"/>
        <v>7.0987956525996276</v>
      </c>
      <c r="L13" s="22">
        <v>7710</v>
      </c>
      <c r="M13" s="23">
        <f t="shared" si="6"/>
        <v>6.5494393476044852</v>
      </c>
      <c r="N13" s="22">
        <v>7399</v>
      </c>
      <c r="O13" s="23">
        <f t="shared" si="7"/>
        <v>7.4061098654708513</v>
      </c>
      <c r="P13" s="22">
        <v>7309</v>
      </c>
      <c r="Q13" s="23">
        <f t="shared" si="8"/>
        <v>6.4528944882445902</v>
      </c>
      <c r="R13" s="23">
        <f t="shared" si="0"/>
        <v>-0.39730639730639727</v>
      </c>
      <c r="S13" s="23">
        <f t="shared" si="9"/>
        <v>-0.60240963855421692</v>
      </c>
      <c r="T13" s="23">
        <f t="shared" si="10"/>
        <v>20.367386400257814</v>
      </c>
      <c r="U13" s="23">
        <f t="shared" si="11"/>
        <v>31.692307692307693</v>
      </c>
      <c r="V13" s="23">
        <f t="shared" si="12"/>
        <v>22.243839169909208</v>
      </c>
      <c r="W13" s="23">
        <f t="shared" si="13"/>
        <v>4.203270712258413</v>
      </c>
      <c r="X13" s="23">
        <f t="shared" si="14"/>
        <v>1.2313585989875495</v>
      </c>
    </row>
    <row r="14" spans="1:24" ht="15" customHeight="1" x14ac:dyDescent="0.3">
      <c r="A14" s="31" t="s">
        <v>5</v>
      </c>
      <c r="B14" s="24">
        <v>4414</v>
      </c>
      <c r="C14" s="25">
        <f t="shared" si="1"/>
        <v>2.3500849203771637</v>
      </c>
      <c r="D14" s="24">
        <v>4742</v>
      </c>
      <c r="E14" s="25">
        <f t="shared" si="2"/>
        <v>2.6125570222800096</v>
      </c>
      <c r="F14" s="24">
        <v>5420</v>
      </c>
      <c r="G14" s="25">
        <f t="shared" si="3"/>
        <v>2.805078122978351</v>
      </c>
      <c r="H14" s="24">
        <v>4309</v>
      </c>
      <c r="I14" s="25">
        <f t="shared" si="4"/>
        <v>2.1515631163461872</v>
      </c>
      <c r="J14" s="24">
        <v>2860</v>
      </c>
      <c r="K14" s="25">
        <f t="shared" si="5"/>
        <v>2.1541173014785078</v>
      </c>
      <c r="L14" s="24">
        <v>1864</v>
      </c>
      <c r="M14" s="25">
        <f t="shared" si="6"/>
        <v>1.5834182806659869</v>
      </c>
      <c r="N14" s="24">
        <v>1109</v>
      </c>
      <c r="O14" s="25">
        <f t="shared" si="7"/>
        <v>1.1100656630365151</v>
      </c>
      <c r="P14" s="24">
        <v>808</v>
      </c>
      <c r="Q14" s="25">
        <f t="shared" si="8"/>
        <v>0.71335870112212729</v>
      </c>
      <c r="R14" s="17">
        <f t="shared" ref="R14:S34" si="15">(B14-D14)/D14*100</f>
        <v>-6.9169126950653732</v>
      </c>
      <c r="S14" s="25">
        <f t="shared" si="9"/>
        <v>-12.509225092250922</v>
      </c>
      <c r="T14" s="25">
        <f t="shared" si="10"/>
        <v>25.783244372244141</v>
      </c>
      <c r="U14" s="25">
        <f t="shared" si="11"/>
        <v>50.664335664335667</v>
      </c>
      <c r="V14" s="25">
        <f t="shared" si="12"/>
        <v>53.433476394849791</v>
      </c>
      <c r="W14" s="25">
        <f t="shared" si="13"/>
        <v>68.079350766456272</v>
      </c>
      <c r="X14" s="25">
        <f t="shared" si="14"/>
        <v>37.25247524752475</v>
      </c>
    </row>
    <row r="15" spans="1:24" ht="15" customHeight="1" x14ac:dyDescent="0.3">
      <c r="A15" s="31" t="s">
        <v>6</v>
      </c>
      <c r="B15" s="24">
        <v>21850</v>
      </c>
      <c r="C15" s="25">
        <f t="shared" si="1"/>
        <v>11.633293047177396</v>
      </c>
      <c r="D15" s="24">
        <v>20757</v>
      </c>
      <c r="E15" s="25">
        <f t="shared" si="2"/>
        <v>11.435859576437402</v>
      </c>
      <c r="F15" s="24">
        <v>21400</v>
      </c>
      <c r="G15" s="25">
        <f t="shared" si="3"/>
        <v>11.075400706962494</v>
      </c>
      <c r="H15" s="24">
        <v>21393</v>
      </c>
      <c r="I15" s="25">
        <f t="shared" si="4"/>
        <v>10.681919180318864</v>
      </c>
      <c r="J15" s="24">
        <v>11493</v>
      </c>
      <c r="K15" s="25">
        <f t="shared" si="5"/>
        <v>8.6563881628994732</v>
      </c>
      <c r="L15" s="24">
        <v>8343</v>
      </c>
      <c r="M15" s="25">
        <f t="shared" si="6"/>
        <v>7.0871559633027523</v>
      </c>
      <c r="N15" s="24">
        <v>5926</v>
      </c>
      <c r="O15" s="25">
        <f t="shared" si="7"/>
        <v>5.9316944266495835</v>
      </c>
      <c r="P15" s="24">
        <v>5989</v>
      </c>
      <c r="Q15" s="25">
        <f t="shared" si="8"/>
        <v>5.2875065111638868</v>
      </c>
      <c r="R15" s="17">
        <f t="shared" si="15"/>
        <v>5.2656935009876182</v>
      </c>
      <c r="S15" s="25">
        <f t="shared" si="9"/>
        <v>-3.0046728971962615</v>
      </c>
      <c r="T15" s="25">
        <f t="shared" si="10"/>
        <v>3.2720983499275463E-2</v>
      </c>
      <c r="U15" s="25">
        <f t="shared" si="11"/>
        <v>86.139389193422076</v>
      </c>
      <c r="V15" s="25">
        <f t="shared" si="12"/>
        <v>37.756202804746493</v>
      </c>
      <c r="W15" s="25">
        <f t="shared" si="13"/>
        <v>40.786365170435367</v>
      </c>
      <c r="X15" s="25">
        <f t="shared" si="14"/>
        <v>-1.0519285356486892</v>
      </c>
    </row>
    <row r="16" spans="1:24" ht="15" customHeight="1" x14ac:dyDescent="0.3">
      <c r="A16" s="31" t="s">
        <v>7</v>
      </c>
      <c r="B16" s="24">
        <v>431</v>
      </c>
      <c r="C16" s="25">
        <f t="shared" si="1"/>
        <v>0.22947136399695459</v>
      </c>
      <c r="D16" s="24">
        <v>225</v>
      </c>
      <c r="E16" s="25">
        <f t="shared" si="2"/>
        <v>0.12396147828194901</v>
      </c>
      <c r="F16" s="24">
        <v>84</v>
      </c>
      <c r="G16" s="25">
        <f t="shared" si="3"/>
        <v>4.3473535485273343E-2</v>
      </c>
      <c r="H16" s="24">
        <v>71</v>
      </c>
      <c r="I16" s="25">
        <f t="shared" si="4"/>
        <v>3.5451608554323347E-2</v>
      </c>
      <c r="J16" s="24">
        <v>86</v>
      </c>
      <c r="K16" s="25">
        <f t="shared" si="5"/>
        <v>6.4774156617885201E-2</v>
      </c>
      <c r="L16" s="24">
        <v>82</v>
      </c>
      <c r="M16" s="25">
        <f t="shared" si="6"/>
        <v>6.9656812776078839E-2</v>
      </c>
      <c r="N16" s="24">
        <v>45</v>
      </c>
      <c r="O16" s="25">
        <f t="shared" si="7"/>
        <v>4.5043241511851378E-2</v>
      </c>
      <c r="P16" s="24">
        <v>973</v>
      </c>
      <c r="Q16" s="25">
        <f t="shared" si="8"/>
        <v>0.85903219825721522</v>
      </c>
      <c r="R16" s="17">
        <f t="shared" si="15"/>
        <v>91.555555555555557</v>
      </c>
      <c r="S16" s="25">
        <f t="shared" si="9"/>
        <v>167.85714285714286</v>
      </c>
      <c r="T16" s="25">
        <f t="shared" si="10"/>
        <v>18.30985915492958</v>
      </c>
      <c r="U16" s="25">
        <f t="shared" si="11"/>
        <v>-17.441860465116278</v>
      </c>
      <c r="V16" s="25">
        <f t="shared" si="12"/>
        <v>4.8780487804878048</v>
      </c>
      <c r="W16" s="25">
        <f t="shared" si="13"/>
        <v>82.222222222222214</v>
      </c>
      <c r="X16" s="25">
        <f t="shared" si="14"/>
        <v>-95.375128468653642</v>
      </c>
    </row>
    <row r="17" spans="1:24" ht="15" customHeight="1" x14ac:dyDescent="0.3">
      <c r="A17" s="31" t="s">
        <v>8</v>
      </c>
      <c r="B17" s="24">
        <v>96</v>
      </c>
      <c r="C17" s="25">
        <f t="shared" si="1"/>
        <v>5.1111951145493363E-2</v>
      </c>
      <c r="D17" s="24">
        <v>89</v>
      </c>
      <c r="E17" s="25">
        <f t="shared" si="2"/>
        <v>4.9033651409304276E-2</v>
      </c>
      <c r="F17" s="24">
        <v>151</v>
      </c>
      <c r="G17" s="25">
        <f t="shared" si="3"/>
        <v>7.8148855455669922E-2</v>
      </c>
      <c r="H17" s="24">
        <v>421</v>
      </c>
      <c r="I17" s="25">
        <f t="shared" si="4"/>
        <v>0.21021305917422717</v>
      </c>
      <c r="J17" s="24">
        <v>42</v>
      </c>
      <c r="K17" s="25">
        <f t="shared" si="5"/>
        <v>3.1633890441292771E-2</v>
      </c>
      <c r="L17" s="24">
        <v>66</v>
      </c>
      <c r="M17" s="25">
        <f t="shared" si="6"/>
        <v>5.6065239551478081E-2</v>
      </c>
      <c r="N17" s="24">
        <v>76</v>
      </c>
      <c r="O17" s="25">
        <f t="shared" si="7"/>
        <v>7.6073030108904538E-2</v>
      </c>
      <c r="P17" s="24">
        <v>46</v>
      </c>
      <c r="Q17" s="25">
        <f t="shared" si="8"/>
        <v>4.061200526190329E-2</v>
      </c>
      <c r="R17" s="17">
        <f t="shared" si="15"/>
        <v>7.8651685393258424</v>
      </c>
      <c r="S17" s="25">
        <f t="shared" si="9"/>
        <v>-41.059602649006621</v>
      </c>
      <c r="T17" s="25">
        <f t="shared" si="10"/>
        <v>-64.133016627078391</v>
      </c>
      <c r="U17" s="25">
        <f t="shared" si="11"/>
        <v>902.38095238095241</v>
      </c>
      <c r="V17" s="25">
        <f t="shared" si="12"/>
        <v>-36.363636363636367</v>
      </c>
      <c r="W17" s="25">
        <f t="shared" si="13"/>
        <v>-13.157894736842104</v>
      </c>
      <c r="X17" s="25">
        <f t="shared" si="14"/>
        <v>65.217391304347828</v>
      </c>
    </row>
    <row r="18" spans="1:24" ht="15" customHeight="1" x14ac:dyDescent="0.3">
      <c r="A18" s="31" t="s">
        <v>9</v>
      </c>
      <c r="B18" s="24">
        <v>2826</v>
      </c>
      <c r="C18" s="25">
        <f t="shared" si="1"/>
        <v>1.5046080618454609</v>
      </c>
      <c r="D18" s="24">
        <v>2034</v>
      </c>
      <c r="E18" s="25">
        <f t="shared" si="2"/>
        <v>1.1206117636688191</v>
      </c>
      <c r="F18" s="24">
        <v>1363</v>
      </c>
      <c r="G18" s="25">
        <f t="shared" si="3"/>
        <v>0.70540986745747092</v>
      </c>
      <c r="H18" s="24">
        <v>1827</v>
      </c>
      <c r="I18" s="25">
        <f t="shared" si="4"/>
        <v>0.91225477223589801</v>
      </c>
      <c r="J18" s="24">
        <v>1172</v>
      </c>
      <c r="K18" s="25">
        <f t="shared" si="5"/>
        <v>0.88273618088559824</v>
      </c>
      <c r="L18" s="24">
        <v>935</v>
      </c>
      <c r="M18" s="25">
        <f t="shared" si="6"/>
        <v>0.79425756031260619</v>
      </c>
      <c r="N18" s="24">
        <v>894</v>
      </c>
      <c r="O18" s="25">
        <f t="shared" si="7"/>
        <v>0.89485906470211407</v>
      </c>
      <c r="P18" s="24">
        <v>1095</v>
      </c>
      <c r="Q18" s="25">
        <f t="shared" si="8"/>
        <v>0.96674229916921961</v>
      </c>
      <c r="R18" s="17">
        <f t="shared" si="15"/>
        <v>38.938053097345133</v>
      </c>
      <c r="S18" s="25">
        <f t="shared" si="9"/>
        <v>49.229640498899485</v>
      </c>
      <c r="T18" s="25">
        <f t="shared" si="10"/>
        <v>-25.396825396825395</v>
      </c>
      <c r="U18" s="25">
        <f t="shared" si="11"/>
        <v>55.887372013651884</v>
      </c>
      <c r="V18" s="25">
        <f t="shared" si="12"/>
        <v>25.347593582887701</v>
      </c>
      <c r="W18" s="25">
        <f t="shared" si="13"/>
        <v>4.5861297539149888</v>
      </c>
      <c r="X18" s="25">
        <f t="shared" si="14"/>
        <v>-18.356164383561644</v>
      </c>
    </row>
    <row r="19" spans="1:24" ht="15" customHeight="1" x14ac:dyDescent="0.3">
      <c r="A19" s="31" t="s">
        <v>10</v>
      </c>
      <c r="B19" s="24">
        <v>779</v>
      </c>
      <c r="C19" s="25">
        <f t="shared" si="1"/>
        <v>0.41475218689936805</v>
      </c>
      <c r="D19" s="24">
        <v>968</v>
      </c>
      <c r="E19" s="25">
        <f t="shared" si="2"/>
        <v>0.53330982656411841</v>
      </c>
      <c r="F19" s="24">
        <v>1289</v>
      </c>
      <c r="G19" s="25">
        <f t="shared" si="3"/>
        <v>0.6671117528633016</v>
      </c>
      <c r="H19" s="24">
        <v>1137</v>
      </c>
      <c r="I19" s="25">
        <f t="shared" si="4"/>
        <v>0.56772505529951622</v>
      </c>
      <c r="J19" s="24">
        <v>118</v>
      </c>
      <c r="K19" s="25">
        <f t="shared" si="5"/>
        <v>8.8876168382679685E-2</v>
      </c>
      <c r="L19" s="24">
        <v>60</v>
      </c>
      <c r="M19" s="25">
        <f t="shared" si="6"/>
        <v>5.0968399592252807E-2</v>
      </c>
      <c r="N19" s="24">
        <v>52</v>
      </c>
      <c r="O19" s="25">
        <f t="shared" si="7"/>
        <v>5.2049967969250474E-2</v>
      </c>
      <c r="P19" s="24">
        <v>29</v>
      </c>
      <c r="Q19" s="25">
        <f t="shared" si="8"/>
        <v>2.5603220708591206E-2</v>
      </c>
      <c r="R19" s="17">
        <f t="shared" si="15"/>
        <v>-19.52479338842975</v>
      </c>
      <c r="S19" s="25">
        <f t="shared" si="9"/>
        <v>-24.903025601241271</v>
      </c>
      <c r="T19" s="25">
        <f t="shared" si="10"/>
        <v>13.368513632365875</v>
      </c>
      <c r="U19" s="25">
        <f t="shared" si="11"/>
        <v>863.5593220338983</v>
      </c>
      <c r="V19" s="25">
        <f t="shared" si="12"/>
        <v>96.666666666666671</v>
      </c>
      <c r="W19" s="25">
        <f t="shared" si="13"/>
        <v>15.384615384615385</v>
      </c>
      <c r="X19" s="25">
        <f t="shared" si="14"/>
        <v>79.310344827586206</v>
      </c>
    </row>
    <row r="20" spans="1:24" ht="15" customHeight="1" x14ac:dyDescent="0.3">
      <c r="A20" s="31" t="s">
        <v>11</v>
      </c>
      <c r="B20" s="24">
        <v>929</v>
      </c>
      <c r="C20" s="25">
        <f t="shared" si="1"/>
        <v>0.49461461056420142</v>
      </c>
      <c r="D20" s="24">
        <v>1493</v>
      </c>
      <c r="E20" s="25">
        <f t="shared" si="2"/>
        <v>0.82255327588866611</v>
      </c>
      <c r="F20" s="24">
        <v>2328</v>
      </c>
      <c r="G20" s="25">
        <f t="shared" si="3"/>
        <v>1.2048379834490039</v>
      </c>
      <c r="H20" s="24">
        <v>2786</v>
      </c>
      <c r="I20" s="25">
        <f t="shared" si="4"/>
        <v>1.3911011469344345</v>
      </c>
      <c r="J20" s="24">
        <v>2278</v>
      </c>
      <c r="K20" s="25">
        <f t="shared" si="5"/>
        <v>1.7157619625063081</v>
      </c>
      <c r="L20" s="24">
        <v>2086</v>
      </c>
      <c r="M20" s="25">
        <f t="shared" si="6"/>
        <v>1.7720013591573225</v>
      </c>
      <c r="N20" s="24">
        <v>1179</v>
      </c>
      <c r="O20" s="25">
        <f t="shared" si="7"/>
        <v>1.1801329276105061</v>
      </c>
      <c r="P20" s="24">
        <v>1188</v>
      </c>
      <c r="Q20" s="25">
        <f t="shared" si="8"/>
        <v>1.0488491793726329</v>
      </c>
      <c r="R20" s="17">
        <f t="shared" si="15"/>
        <v>-37.776289350301404</v>
      </c>
      <c r="S20" s="25">
        <f t="shared" si="9"/>
        <v>-35.86769759450172</v>
      </c>
      <c r="T20" s="25">
        <f t="shared" si="10"/>
        <v>-16.439339554917446</v>
      </c>
      <c r="U20" s="25">
        <f t="shared" si="11"/>
        <v>22.300263388937662</v>
      </c>
      <c r="V20" s="25">
        <f t="shared" si="12"/>
        <v>9.204218600191755</v>
      </c>
      <c r="W20" s="25">
        <f t="shared" si="13"/>
        <v>76.929601357082277</v>
      </c>
      <c r="X20" s="25">
        <f t="shared" si="14"/>
        <v>-0.75757575757575757</v>
      </c>
    </row>
    <row r="21" spans="1:24" ht="15" customHeight="1" x14ac:dyDescent="0.3">
      <c r="A21" s="31" t="s">
        <v>12</v>
      </c>
      <c r="B21" s="24">
        <v>57</v>
      </c>
      <c r="C21" s="25">
        <f t="shared" si="1"/>
        <v>3.0347720992636683E-2</v>
      </c>
      <c r="D21" s="24">
        <v>192</v>
      </c>
      <c r="E21" s="25">
        <f t="shared" si="2"/>
        <v>0.10578046146726315</v>
      </c>
      <c r="F21" s="24">
        <v>300</v>
      </c>
      <c r="G21" s="25">
        <f t="shared" si="3"/>
        <v>0.15526262673311908</v>
      </c>
      <c r="H21" s="24">
        <v>318</v>
      </c>
      <c r="I21" s="25">
        <f t="shared" si="4"/>
        <v>0.1587832608489412</v>
      </c>
      <c r="J21" s="24">
        <v>188</v>
      </c>
      <c r="K21" s="25">
        <f t="shared" si="5"/>
        <v>0.14159931911816764</v>
      </c>
      <c r="L21" s="24">
        <v>149</v>
      </c>
      <c r="M21" s="25">
        <f t="shared" si="6"/>
        <v>0.12657152565409446</v>
      </c>
      <c r="N21" s="24">
        <v>117</v>
      </c>
      <c r="O21" s="25">
        <f t="shared" si="7"/>
        <v>0.11711242793081358</v>
      </c>
      <c r="P21" s="24">
        <v>221</v>
      </c>
      <c r="Q21" s="25">
        <f t="shared" si="8"/>
        <v>0.19511419919305711</v>
      </c>
      <c r="R21" s="17">
        <f t="shared" si="15"/>
        <v>-70.3125</v>
      </c>
      <c r="S21" s="25">
        <f t="shared" si="9"/>
        <v>-36</v>
      </c>
      <c r="T21" s="25">
        <f t="shared" si="10"/>
        <v>-5.6603773584905666</v>
      </c>
      <c r="U21" s="25">
        <f t="shared" si="11"/>
        <v>69.148936170212778</v>
      </c>
      <c r="V21" s="25">
        <f t="shared" si="12"/>
        <v>26.174496644295303</v>
      </c>
      <c r="W21" s="25">
        <f t="shared" si="13"/>
        <v>27.350427350427353</v>
      </c>
      <c r="X21" s="25">
        <f t="shared" si="14"/>
        <v>-47.058823529411761</v>
      </c>
    </row>
    <row r="22" spans="1:24" ht="15" customHeight="1" x14ac:dyDescent="0.3">
      <c r="A22" s="31" t="s">
        <v>35</v>
      </c>
      <c r="B22" s="24">
        <v>209</v>
      </c>
      <c r="C22" s="25">
        <f t="shared" si="1"/>
        <v>0.11127497697300118</v>
      </c>
      <c r="D22" s="24">
        <v>283</v>
      </c>
      <c r="E22" s="25">
        <f>D22/$D$38*100</f>
        <v>0.15591599268351808</v>
      </c>
      <c r="F22" s="24">
        <v>1</v>
      </c>
      <c r="G22" s="25">
        <f>F22/$F$38*100</f>
        <v>5.1754208911039697E-4</v>
      </c>
      <c r="H22" s="26">
        <v>0</v>
      </c>
      <c r="I22" s="27">
        <f>H22/$D$38*100</f>
        <v>0</v>
      </c>
      <c r="J22" s="26">
        <v>0</v>
      </c>
      <c r="K22" s="27">
        <f>J22/$F$38*100</f>
        <v>0</v>
      </c>
      <c r="L22" s="26">
        <v>0</v>
      </c>
      <c r="M22" s="27">
        <f>L22/$D$38*100</f>
        <v>0</v>
      </c>
      <c r="N22" s="26">
        <v>0</v>
      </c>
      <c r="O22" s="27">
        <f>N22/$F$38*100</f>
        <v>0</v>
      </c>
      <c r="P22" s="26">
        <v>0</v>
      </c>
      <c r="Q22" s="27">
        <f>P22/$F$38*100</f>
        <v>0</v>
      </c>
      <c r="R22" s="17">
        <f t="shared" si="15"/>
        <v>-26.148409893992934</v>
      </c>
      <c r="S22" s="17">
        <f t="shared" si="15"/>
        <v>-28.631453991464674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</row>
    <row r="23" spans="1:24" ht="15" customHeight="1" x14ac:dyDescent="0.3">
      <c r="A23" s="31" t="s">
        <v>13</v>
      </c>
      <c r="B23" s="24">
        <v>8466</v>
      </c>
      <c r="C23" s="25">
        <f t="shared" si="1"/>
        <v>4.5074351916431956</v>
      </c>
      <c r="D23" s="24">
        <v>7159</v>
      </c>
      <c r="E23" s="25">
        <f t="shared" si="2"/>
        <v>3.9441787689798793</v>
      </c>
      <c r="F23" s="24">
        <v>7465</v>
      </c>
      <c r="G23" s="25">
        <f t="shared" si="3"/>
        <v>3.8634516952091129</v>
      </c>
      <c r="H23" s="24">
        <v>6791</v>
      </c>
      <c r="I23" s="25">
        <f t="shared" si="4"/>
        <v>3.3908714604564767</v>
      </c>
      <c r="J23" s="24">
        <v>4625</v>
      </c>
      <c r="K23" s="25">
        <f t="shared" si="5"/>
        <v>3.4834938878804538</v>
      </c>
      <c r="L23" s="24">
        <v>4276</v>
      </c>
      <c r="M23" s="25">
        <f t="shared" si="6"/>
        <v>3.6323479442745499</v>
      </c>
      <c r="N23" s="24">
        <v>3976</v>
      </c>
      <c r="O23" s="25">
        <f t="shared" si="7"/>
        <v>3.9798206278026904</v>
      </c>
      <c r="P23" s="24">
        <v>4522</v>
      </c>
      <c r="Q23" s="25">
        <f t="shared" si="8"/>
        <v>3.992336691181015</v>
      </c>
      <c r="R23" s="17">
        <f t="shared" si="15"/>
        <v>18.256739768124039</v>
      </c>
      <c r="S23" s="25">
        <f t="shared" ref="S23:S30" si="16">(D23-F23)/F23*100</f>
        <v>-4.0991292699263226</v>
      </c>
      <c r="T23" s="25">
        <f t="shared" ref="T23:T30" si="17">(F23-H23)/H23*100</f>
        <v>9.9249006037402445</v>
      </c>
      <c r="U23" s="25">
        <f t="shared" ref="U23:U38" si="18">(H23-J23)/J23*100</f>
        <v>46.832432432432434</v>
      </c>
      <c r="V23" s="25">
        <f t="shared" ref="V23:V38" si="19">(J23-L23)/L23*100</f>
        <v>8.1618334892422837</v>
      </c>
      <c r="W23" s="25">
        <f t="shared" ref="W23:W38" si="20">(L23-N23)/N23*100</f>
        <v>7.5452716297786715</v>
      </c>
      <c r="X23" s="25">
        <f t="shared" ref="X23:X38" si="21">(N23-P23)/P23*100</f>
        <v>-12.074303405572756</v>
      </c>
    </row>
    <row r="24" spans="1:24" ht="15" customHeight="1" x14ac:dyDescent="0.3">
      <c r="A24" s="31" t="s">
        <v>14</v>
      </c>
      <c r="B24" s="24">
        <v>1533</v>
      </c>
      <c r="C24" s="25">
        <f t="shared" si="1"/>
        <v>0.81619396985459713</v>
      </c>
      <c r="D24" s="24">
        <v>1392</v>
      </c>
      <c r="E24" s="25">
        <f t="shared" si="2"/>
        <v>0.76690834563765786</v>
      </c>
      <c r="F24" s="24">
        <v>1428</v>
      </c>
      <c r="G24" s="25">
        <f t="shared" si="3"/>
        <v>0.73905010324964682</v>
      </c>
      <c r="H24" s="24">
        <v>1765</v>
      </c>
      <c r="I24" s="25">
        <f t="shared" si="4"/>
        <v>0.88129702955465783</v>
      </c>
      <c r="J24" s="24">
        <v>789</v>
      </c>
      <c r="K24" s="25">
        <f t="shared" si="5"/>
        <v>0.59426522757571421</v>
      </c>
      <c r="L24" s="24">
        <v>767</v>
      </c>
      <c r="M24" s="25">
        <f t="shared" si="6"/>
        <v>0.65154604145429829</v>
      </c>
      <c r="N24" s="24">
        <v>463</v>
      </c>
      <c r="O24" s="25">
        <f t="shared" si="7"/>
        <v>0.46344490711082642</v>
      </c>
      <c r="P24" s="24">
        <v>580</v>
      </c>
      <c r="Q24" s="25">
        <f t="shared" si="8"/>
        <v>0.51206441417182413</v>
      </c>
      <c r="R24" s="17">
        <f t="shared" si="15"/>
        <v>10.129310344827585</v>
      </c>
      <c r="S24" s="25">
        <f t="shared" si="16"/>
        <v>-2.5210084033613445</v>
      </c>
      <c r="T24" s="25">
        <f t="shared" si="17"/>
        <v>-19.093484419263458</v>
      </c>
      <c r="U24" s="25">
        <f t="shared" si="18"/>
        <v>123.70088719898607</v>
      </c>
      <c r="V24" s="25">
        <f t="shared" si="19"/>
        <v>2.8683181225554106</v>
      </c>
      <c r="W24" s="25">
        <f t="shared" si="20"/>
        <v>65.658747300215978</v>
      </c>
      <c r="X24" s="25">
        <f t="shared" si="21"/>
        <v>-20.172413793103448</v>
      </c>
    </row>
    <row r="25" spans="1:24" ht="15" customHeight="1" x14ac:dyDescent="0.3">
      <c r="A25" s="31" t="s">
        <v>15</v>
      </c>
      <c r="B25" s="24">
        <v>6106</v>
      </c>
      <c r="C25" s="25">
        <f t="shared" si="1"/>
        <v>3.250933059316484</v>
      </c>
      <c r="D25" s="24">
        <v>6822</v>
      </c>
      <c r="E25" s="25">
        <f t="shared" si="2"/>
        <v>3.758512021508694</v>
      </c>
      <c r="F25" s="24">
        <v>7847</v>
      </c>
      <c r="G25" s="25">
        <f t="shared" si="3"/>
        <v>4.0611527732492849</v>
      </c>
      <c r="H25" s="24">
        <v>8039</v>
      </c>
      <c r="I25" s="25">
        <f t="shared" si="4"/>
        <v>4.0140208615240196</v>
      </c>
      <c r="J25" s="24">
        <v>5666</v>
      </c>
      <c r="K25" s="25">
        <f t="shared" si="5"/>
        <v>4.2675624581039244</v>
      </c>
      <c r="L25" s="24">
        <v>4281</v>
      </c>
      <c r="M25" s="25">
        <f t="shared" si="6"/>
        <v>3.6365953109072375</v>
      </c>
      <c r="N25" s="24">
        <v>4462</v>
      </c>
      <c r="O25" s="25">
        <f t="shared" si="7"/>
        <v>4.4662876361306854</v>
      </c>
      <c r="P25" s="24">
        <v>4754</v>
      </c>
      <c r="Q25" s="25">
        <f t="shared" si="8"/>
        <v>4.1971624568497443</v>
      </c>
      <c r="R25" s="17">
        <f t="shared" si="15"/>
        <v>-10.49545587804163</v>
      </c>
      <c r="S25" s="25">
        <f t="shared" si="16"/>
        <v>-13.06231680897158</v>
      </c>
      <c r="T25" s="25">
        <f t="shared" si="17"/>
        <v>-2.3883567607911429</v>
      </c>
      <c r="U25" s="25">
        <f t="shared" si="18"/>
        <v>41.881397811507235</v>
      </c>
      <c r="V25" s="25">
        <f t="shared" si="19"/>
        <v>32.352254146227516</v>
      </c>
      <c r="W25" s="25">
        <f t="shared" si="20"/>
        <v>-4.0564769161810847</v>
      </c>
      <c r="X25" s="25">
        <f t="shared" si="21"/>
        <v>-6.1421960454354227</v>
      </c>
    </row>
    <row r="26" spans="1:24" ht="15" customHeight="1" x14ac:dyDescent="0.3">
      <c r="A26" s="31" t="s">
        <v>30</v>
      </c>
      <c r="B26" s="24">
        <v>9030</v>
      </c>
      <c r="C26" s="25">
        <f t="shared" si="1"/>
        <v>4.8077179046229697</v>
      </c>
      <c r="D26" s="24">
        <v>6013</v>
      </c>
      <c r="E26" s="25">
        <f t="shared" si="2"/>
        <v>3.3128016395971529</v>
      </c>
      <c r="F26" s="24">
        <v>6715</v>
      </c>
      <c r="G26" s="25">
        <f t="shared" si="3"/>
        <v>3.4752951283763149</v>
      </c>
      <c r="H26" s="24">
        <v>7136</v>
      </c>
      <c r="I26" s="25">
        <f t="shared" si="4"/>
        <v>3.5631363189246681</v>
      </c>
      <c r="J26" s="24">
        <v>5547</v>
      </c>
      <c r="K26" s="25">
        <f t="shared" si="5"/>
        <v>4.1779331018535952</v>
      </c>
      <c r="L26" s="24">
        <v>5075</v>
      </c>
      <c r="M26" s="25">
        <f t="shared" si="6"/>
        <v>4.3110771321780499</v>
      </c>
      <c r="N26" s="24">
        <v>4128</v>
      </c>
      <c r="O26" s="25">
        <f t="shared" si="7"/>
        <v>4.1319666880204995</v>
      </c>
      <c r="P26" s="24">
        <v>3924</v>
      </c>
      <c r="Q26" s="25">
        <f t="shared" si="8"/>
        <v>3.4643806227762717</v>
      </c>
      <c r="R26" s="17">
        <f t="shared" si="15"/>
        <v>50.174621653084984</v>
      </c>
      <c r="S26" s="25">
        <f t="shared" si="16"/>
        <v>-10.454206999255398</v>
      </c>
      <c r="T26" s="25">
        <f t="shared" si="17"/>
        <v>-5.8996636771300448</v>
      </c>
      <c r="U26" s="25">
        <f t="shared" si="18"/>
        <v>28.646115017126373</v>
      </c>
      <c r="V26" s="25">
        <f t="shared" si="19"/>
        <v>9.3004926108374377</v>
      </c>
      <c r="W26" s="25">
        <f t="shared" si="20"/>
        <v>22.940891472868216</v>
      </c>
      <c r="X26" s="25">
        <f t="shared" si="21"/>
        <v>5.1987767584097861</v>
      </c>
    </row>
    <row r="27" spans="1:24" ht="15" customHeight="1" x14ac:dyDescent="0.3">
      <c r="A27" s="31" t="s">
        <v>16</v>
      </c>
      <c r="B27" s="24">
        <v>14456</v>
      </c>
      <c r="C27" s="25">
        <f t="shared" si="1"/>
        <v>7.6966079766588757</v>
      </c>
      <c r="D27" s="24">
        <v>13739</v>
      </c>
      <c r="E27" s="25">
        <f t="shared" si="2"/>
        <v>7.5693633338475435</v>
      </c>
      <c r="F27" s="24">
        <v>14662</v>
      </c>
      <c r="G27" s="25">
        <f t="shared" si="3"/>
        <v>7.5882021105366393</v>
      </c>
      <c r="H27" s="24">
        <v>13582</v>
      </c>
      <c r="I27" s="25">
        <f t="shared" si="4"/>
        <v>6.7817429209129534</v>
      </c>
      <c r="J27" s="24">
        <v>10646</v>
      </c>
      <c r="K27" s="25">
        <f t="shared" si="5"/>
        <v>8.0184380390000687</v>
      </c>
      <c r="L27" s="24">
        <v>9856</v>
      </c>
      <c r="M27" s="25">
        <f t="shared" si="6"/>
        <v>8.3724091063540609</v>
      </c>
      <c r="N27" s="24">
        <v>8658</v>
      </c>
      <c r="O27" s="25">
        <f t="shared" si="7"/>
        <v>8.6663196668802058</v>
      </c>
      <c r="P27" s="24">
        <v>9646</v>
      </c>
      <c r="Q27" s="25">
        <f t="shared" si="8"/>
        <v>8.5161609294851992</v>
      </c>
      <c r="R27" s="17">
        <f t="shared" si="15"/>
        <v>5.2187204308901673</v>
      </c>
      <c r="S27" s="25">
        <f t="shared" si="16"/>
        <v>-6.2951848315373082</v>
      </c>
      <c r="T27" s="25">
        <f t="shared" si="17"/>
        <v>7.9517007804447069</v>
      </c>
      <c r="U27" s="25">
        <f t="shared" si="18"/>
        <v>27.57843321435281</v>
      </c>
      <c r="V27" s="25">
        <f t="shared" si="19"/>
        <v>8.0154220779220786</v>
      </c>
      <c r="W27" s="25">
        <f t="shared" si="20"/>
        <v>13.836913836913837</v>
      </c>
      <c r="X27" s="25">
        <f t="shared" si="21"/>
        <v>-10.242587601078167</v>
      </c>
    </row>
    <row r="28" spans="1:24" ht="15" customHeight="1" x14ac:dyDescent="0.3">
      <c r="A28" s="31" t="s">
        <v>17</v>
      </c>
      <c r="B28" s="24">
        <v>17923</v>
      </c>
      <c r="C28" s="25">
        <f t="shared" si="1"/>
        <v>9.5424947956320576</v>
      </c>
      <c r="D28" s="24">
        <v>17091</v>
      </c>
      <c r="E28" s="25">
        <f t="shared" si="2"/>
        <v>9.4161138902968471</v>
      </c>
      <c r="F28" s="24">
        <v>18914</v>
      </c>
      <c r="G28" s="25">
        <f t="shared" si="3"/>
        <v>9.788791073434048</v>
      </c>
      <c r="H28" s="24">
        <v>19391</v>
      </c>
      <c r="I28" s="25">
        <f t="shared" si="4"/>
        <v>9.682283682773015</v>
      </c>
      <c r="J28" s="24">
        <v>13092</v>
      </c>
      <c r="K28" s="25">
        <f t="shared" si="5"/>
        <v>9.8607355632715468</v>
      </c>
      <c r="L28" s="24">
        <v>9588</v>
      </c>
      <c r="M28" s="25">
        <f t="shared" si="6"/>
        <v>8.1447502548419983</v>
      </c>
      <c r="N28" s="24">
        <v>7624</v>
      </c>
      <c r="O28" s="25">
        <f t="shared" si="7"/>
        <v>7.6313260730301096</v>
      </c>
      <c r="P28" s="24">
        <v>9607</v>
      </c>
      <c r="Q28" s="25">
        <f t="shared" si="8"/>
        <v>8.4817290119805424</v>
      </c>
      <c r="R28" s="17">
        <f t="shared" si="15"/>
        <v>4.8680592124509969</v>
      </c>
      <c r="S28" s="25">
        <f t="shared" si="16"/>
        <v>-9.6383631172676321</v>
      </c>
      <c r="T28" s="25">
        <f t="shared" si="17"/>
        <v>-2.4599040792120057</v>
      </c>
      <c r="U28" s="25">
        <f t="shared" si="18"/>
        <v>48.113351665139014</v>
      </c>
      <c r="V28" s="25">
        <f t="shared" si="19"/>
        <v>36.545682102628284</v>
      </c>
      <c r="W28" s="25">
        <f t="shared" si="20"/>
        <v>25.760755508919203</v>
      </c>
      <c r="X28" s="25">
        <f t="shared" si="21"/>
        <v>-20.641199125637556</v>
      </c>
    </row>
    <row r="29" spans="1:24" ht="15" customHeight="1" x14ac:dyDescent="0.3">
      <c r="A29" s="31" t="s">
        <v>18</v>
      </c>
      <c r="B29" s="24">
        <v>52</v>
      </c>
      <c r="C29" s="25">
        <f t="shared" si="1"/>
        <v>2.7685640203808905E-2</v>
      </c>
      <c r="D29" s="24">
        <v>804</v>
      </c>
      <c r="E29" s="25">
        <f t="shared" si="2"/>
        <v>0.44295568239416444</v>
      </c>
      <c r="F29" s="24">
        <v>1075</v>
      </c>
      <c r="G29" s="25">
        <f t="shared" si="3"/>
        <v>0.55635774579367669</v>
      </c>
      <c r="H29" s="24">
        <v>1371</v>
      </c>
      <c r="I29" s="25">
        <f t="shared" si="4"/>
        <v>0.68456556799968049</v>
      </c>
      <c r="J29" s="24">
        <v>707</v>
      </c>
      <c r="K29" s="25">
        <f t="shared" si="5"/>
        <v>0.53250382242842831</v>
      </c>
      <c r="L29" s="24">
        <v>751</v>
      </c>
      <c r="M29" s="25">
        <f t="shared" si="6"/>
        <v>0.63795446822969759</v>
      </c>
      <c r="N29" s="24">
        <v>305</v>
      </c>
      <c r="O29" s="25">
        <f t="shared" si="7"/>
        <v>0.30529308135810379</v>
      </c>
      <c r="P29" s="24">
        <v>428</v>
      </c>
      <c r="Q29" s="25">
        <f t="shared" si="8"/>
        <v>0.37786822287162192</v>
      </c>
      <c r="R29" s="17">
        <f t="shared" si="15"/>
        <v>-93.53233830845771</v>
      </c>
      <c r="S29" s="25">
        <f t="shared" si="16"/>
        <v>-25.209302325581394</v>
      </c>
      <c r="T29" s="25">
        <f t="shared" si="17"/>
        <v>-21.590080233406272</v>
      </c>
      <c r="U29" s="25">
        <f t="shared" si="18"/>
        <v>93.917963224893924</v>
      </c>
      <c r="V29" s="25">
        <f t="shared" si="19"/>
        <v>-5.8588548601864181</v>
      </c>
      <c r="W29" s="25">
        <f t="shared" si="20"/>
        <v>146.22950819672133</v>
      </c>
      <c r="X29" s="25">
        <f t="shared" si="21"/>
        <v>-28.738317757009348</v>
      </c>
    </row>
    <row r="30" spans="1:24" ht="15" customHeight="1" x14ac:dyDescent="0.3">
      <c r="A30" s="31" t="s">
        <v>19</v>
      </c>
      <c r="B30" s="24">
        <v>85</v>
      </c>
      <c r="C30" s="25">
        <f t="shared" si="1"/>
        <v>4.5255373410072249E-2</v>
      </c>
      <c r="D30" s="24">
        <v>81</v>
      </c>
      <c r="E30" s="25">
        <f t="shared" si="2"/>
        <v>4.4626132181501639E-2</v>
      </c>
      <c r="F30" s="24">
        <v>54</v>
      </c>
      <c r="G30" s="25">
        <f t="shared" si="3"/>
        <v>2.7947272811961431E-2</v>
      </c>
      <c r="H30" s="24">
        <v>43</v>
      </c>
      <c r="I30" s="25">
        <f t="shared" si="4"/>
        <v>2.1470692504731041E-2</v>
      </c>
      <c r="J30" s="24">
        <v>60</v>
      </c>
      <c r="K30" s="25">
        <f t="shared" si="5"/>
        <v>4.5191272058989672E-2</v>
      </c>
      <c r="L30" s="24">
        <v>26</v>
      </c>
      <c r="M30" s="25">
        <f t="shared" si="6"/>
        <v>2.2086306489976216E-2</v>
      </c>
      <c r="N30" s="24">
        <v>90</v>
      </c>
      <c r="O30" s="25">
        <f t="shared" si="7"/>
        <v>9.0086483023702757E-2</v>
      </c>
      <c r="P30" s="24">
        <v>47</v>
      </c>
      <c r="Q30" s="25">
        <f t="shared" si="8"/>
        <v>4.1494874941509885E-2</v>
      </c>
      <c r="R30" s="17">
        <f t="shared" si="15"/>
        <v>4.9382716049382713</v>
      </c>
      <c r="S30" s="25">
        <f t="shared" si="16"/>
        <v>50</v>
      </c>
      <c r="T30" s="25">
        <f t="shared" si="17"/>
        <v>25.581395348837212</v>
      </c>
      <c r="U30" s="25">
        <f t="shared" si="18"/>
        <v>-28.333333333333332</v>
      </c>
      <c r="V30" s="25">
        <f t="shared" si="19"/>
        <v>130.76923076923077</v>
      </c>
      <c r="W30" s="25">
        <f t="shared" si="20"/>
        <v>-71.111111111111114</v>
      </c>
      <c r="X30" s="25">
        <f t="shared" si="21"/>
        <v>91.489361702127653</v>
      </c>
    </row>
    <row r="31" spans="1:24" ht="15" customHeight="1" x14ac:dyDescent="0.3">
      <c r="A31" s="31" t="s">
        <v>20</v>
      </c>
      <c r="B31" s="26">
        <v>0</v>
      </c>
      <c r="C31" s="25">
        <f t="shared" si="1"/>
        <v>0</v>
      </c>
      <c r="D31" s="26">
        <v>0</v>
      </c>
      <c r="E31" s="27">
        <f t="shared" si="2"/>
        <v>0</v>
      </c>
      <c r="F31" s="26">
        <v>0</v>
      </c>
      <c r="G31" s="27">
        <f t="shared" si="3"/>
        <v>0</v>
      </c>
      <c r="H31" s="24">
        <v>5</v>
      </c>
      <c r="I31" s="25">
        <f t="shared" si="4"/>
        <v>2.4965921517129119E-3</v>
      </c>
      <c r="J31" s="24">
        <v>44</v>
      </c>
      <c r="K31" s="25">
        <f t="shared" si="5"/>
        <v>3.314026617659243E-2</v>
      </c>
      <c r="L31" s="24">
        <v>58</v>
      </c>
      <c r="M31" s="25">
        <f t="shared" si="6"/>
        <v>4.9269452939177706E-2</v>
      </c>
      <c r="N31" s="24">
        <v>221</v>
      </c>
      <c r="O31" s="25">
        <f t="shared" si="7"/>
        <v>0.22121236386931456</v>
      </c>
      <c r="P31" s="24">
        <v>539</v>
      </c>
      <c r="Q31" s="25">
        <f t="shared" si="8"/>
        <v>0.4758667573079538</v>
      </c>
      <c r="R31" s="26">
        <v>0</v>
      </c>
      <c r="S31" s="26">
        <v>0</v>
      </c>
      <c r="T31" s="26">
        <v>0</v>
      </c>
      <c r="U31" s="25">
        <f t="shared" si="18"/>
        <v>-88.63636363636364</v>
      </c>
      <c r="V31" s="25">
        <f t="shared" si="19"/>
        <v>-24.137931034482758</v>
      </c>
      <c r="W31" s="25">
        <f t="shared" si="20"/>
        <v>-73.755656108597293</v>
      </c>
      <c r="X31" s="25">
        <f t="shared" si="21"/>
        <v>-58.998144712430424</v>
      </c>
    </row>
    <row r="32" spans="1:24" ht="15" customHeight="1" x14ac:dyDescent="0.3">
      <c r="A32" s="31" t="s">
        <v>31</v>
      </c>
      <c r="B32" s="24">
        <v>1797</v>
      </c>
      <c r="C32" s="25">
        <f t="shared" si="1"/>
        <v>0.95675183550470388</v>
      </c>
      <c r="D32" s="24">
        <v>1938</v>
      </c>
      <c r="E32" s="25">
        <f t="shared" si="2"/>
        <v>1.0677215329351875</v>
      </c>
      <c r="F32" s="24">
        <v>2769</v>
      </c>
      <c r="G32" s="25">
        <f t="shared" si="3"/>
        <v>1.433074044746689</v>
      </c>
      <c r="H32" s="24">
        <v>2008</v>
      </c>
      <c r="I32" s="25">
        <f t="shared" si="4"/>
        <v>1.0026314081279055</v>
      </c>
      <c r="J32" s="24">
        <v>1011</v>
      </c>
      <c r="K32" s="25">
        <f t="shared" si="5"/>
        <v>0.76147293419397599</v>
      </c>
      <c r="L32" s="24">
        <v>783</v>
      </c>
      <c r="M32" s="25">
        <f t="shared" si="6"/>
        <v>0.66513761467889909</v>
      </c>
      <c r="N32" s="24">
        <v>473</v>
      </c>
      <c r="O32" s="25">
        <f t="shared" si="7"/>
        <v>0.47345451633568225</v>
      </c>
      <c r="P32" s="24">
        <v>619</v>
      </c>
      <c r="Q32" s="25">
        <f t="shared" si="8"/>
        <v>0.54649633167648126</v>
      </c>
      <c r="R32" s="17">
        <f t="shared" si="15"/>
        <v>-7.2755417956656343</v>
      </c>
      <c r="S32" s="25">
        <f t="shared" ref="S32:S38" si="22">(D32-F32)/F32*100</f>
        <v>-30.010834236186351</v>
      </c>
      <c r="T32" s="25">
        <f t="shared" ref="T32:T38" si="23">(F32-H32)/H32*100</f>
        <v>37.898406374501988</v>
      </c>
      <c r="U32" s="25">
        <f t="shared" si="18"/>
        <v>98.61523244312562</v>
      </c>
      <c r="V32" s="25">
        <f t="shared" si="19"/>
        <v>29.118773946360154</v>
      </c>
      <c r="W32" s="25">
        <f t="shared" si="20"/>
        <v>65.539112050739959</v>
      </c>
      <c r="X32" s="25">
        <f t="shared" si="21"/>
        <v>-23.586429725363487</v>
      </c>
    </row>
    <row r="33" spans="1:24" ht="15" customHeight="1" x14ac:dyDescent="0.3">
      <c r="A33" s="31" t="s">
        <v>21</v>
      </c>
      <c r="B33" s="24">
        <v>8250</v>
      </c>
      <c r="C33" s="25">
        <f t="shared" si="1"/>
        <v>4.3924333015658359</v>
      </c>
      <c r="D33" s="24">
        <v>8524</v>
      </c>
      <c r="E33" s="25">
        <f t="shared" si="2"/>
        <v>4.6962117372237033</v>
      </c>
      <c r="F33" s="24">
        <v>8671</v>
      </c>
      <c r="G33" s="25">
        <f t="shared" si="3"/>
        <v>4.487607454676251</v>
      </c>
      <c r="H33" s="24">
        <v>7969</v>
      </c>
      <c r="I33" s="25">
        <f t="shared" si="4"/>
        <v>3.9790685714000391</v>
      </c>
      <c r="J33" s="24">
        <v>5215</v>
      </c>
      <c r="K33" s="25">
        <f t="shared" si="5"/>
        <v>3.9278747297938525</v>
      </c>
      <c r="L33" s="24">
        <v>5576</v>
      </c>
      <c r="M33" s="25">
        <f t="shared" si="6"/>
        <v>4.7366632687733601</v>
      </c>
      <c r="N33" s="24">
        <v>4870</v>
      </c>
      <c r="O33" s="25">
        <f t="shared" si="7"/>
        <v>4.874679692504805</v>
      </c>
      <c r="P33" s="24">
        <v>5822</v>
      </c>
      <c r="Q33" s="25">
        <f t="shared" si="8"/>
        <v>5.1400672746695859</v>
      </c>
      <c r="R33" s="17">
        <f t="shared" si="15"/>
        <v>-3.2144533083059597</v>
      </c>
      <c r="S33" s="25">
        <f t="shared" si="22"/>
        <v>-1.6953061930573177</v>
      </c>
      <c r="T33" s="25">
        <f t="shared" si="23"/>
        <v>8.8091353996737354</v>
      </c>
      <c r="U33" s="25">
        <f t="shared" si="18"/>
        <v>52.809204218600193</v>
      </c>
      <c r="V33" s="25">
        <f t="shared" si="19"/>
        <v>-6.4741750358680061</v>
      </c>
      <c r="W33" s="25">
        <f t="shared" si="20"/>
        <v>14.496919917864476</v>
      </c>
      <c r="X33" s="25">
        <f t="shared" si="21"/>
        <v>-16.351769151494334</v>
      </c>
    </row>
    <row r="34" spans="1:24" ht="15" customHeight="1" x14ac:dyDescent="0.3">
      <c r="A34" s="31" t="s">
        <v>22</v>
      </c>
      <c r="B34" s="24">
        <v>908</v>
      </c>
      <c r="C34" s="25">
        <f t="shared" si="1"/>
        <v>0.48343387125112475</v>
      </c>
      <c r="D34" s="24">
        <v>272</v>
      </c>
      <c r="E34" s="25">
        <f t="shared" si="2"/>
        <v>0.14985565374528945</v>
      </c>
      <c r="F34" s="24">
        <v>643</v>
      </c>
      <c r="G34" s="25">
        <f t="shared" si="3"/>
        <v>0.33277956329798525</v>
      </c>
      <c r="H34" s="24">
        <v>912</v>
      </c>
      <c r="I34" s="25">
        <f t="shared" si="4"/>
        <v>0.45537840847243516</v>
      </c>
      <c r="J34" s="24">
        <v>406</v>
      </c>
      <c r="K34" s="25">
        <f t="shared" si="5"/>
        <v>0.30579427426583011</v>
      </c>
      <c r="L34" s="24">
        <v>304</v>
      </c>
      <c r="M34" s="25">
        <f t="shared" si="6"/>
        <v>0.2582398912674142</v>
      </c>
      <c r="N34" s="24">
        <v>134</v>
      </c>
      <c r="O34" s="25">
        <f t="shared" si="7"/>
        <v>0.13412876361306855</v>
      </c>
      <c r="P34" s="24">
        <v>87</v>
      </c>
      <c r="Q34" s="25">
        <f t="shared" si="8"/>
        <v>7.6809662125773615E-2</v>
      </c>
      <c r="R34" s="17">
        <f t="shared" si="15"/>
        <v>233.82352941176472</v>
      </c>
      <c r="S34" s="25">
        <f t="shared" si="22"/>
        <v>-57.698289269051315</v>
      </c>
      <c r="T34" s="25">
        <f t="shared" si="23"/>
        <v>-29.495614035087719</v>
      </c>
      <c r="U34" s="25">
        <f t="shared" si="18"/>
        <v>124.63054187192117</v>
      </c>
      <c r="V34" s="25">
        <f t="shared" si="19"/>
        <v>33.55263157894737</v>
      </c>
      <c r="W34" s="25">
        <f t="shared" si="20"/>
        <v>126.86567164179105</v>
      </c>
      <c r="X34" s="25">
        <f t="shared" si="21"/>
        <v>54.022988505747129</v>
      </c>
    </row>
    <row r="35" spans="1:24" ht="15" customHeight="1" x14ac:dyDescent="0.3">
      <c r="A35" s="32" t="s">
        <v>23</v>
      </c>
      <c r="B35" s="28">
        <v>162</v>
      </c>
      <c r="C35" s="29">
        <f t="shared" si="1"/>
        <v>8.6251417558020058E-2</v>
      </c>
      <c r="D35" s="28">
        <v>1000</v>
      </c>
      <c r="E35" s="29">
        <f t="shared" si="2"/>
        <v>0.55093990347532884</v>
      </c>
      <c r="F35" s="28">
        <v>1029</v>
      </c>
      <c r="G35" s="29">
        <f t="shared" si="3"/>
        <v>0.53255080969459834</v>
      </c>
      <c r="H35" s="28">
        <v>504</v>
      </c>
      <c r="I35" s="29">
        <f t="shared" si="4"/>
        <v>0.25165648889266151</v>
      </c>
      <c r="J35" s="28">
        <v>275</v>
      </c>
      <c r="K35" s="29">
        <f t="shared" si="5"/>
        <v>0.20712666360370269</v>
      </c>
      <c r="L35" s="28">
        <v>349</v>
      </c>
      <c r="M35" s="29">
        <f t="shared" si="6"/>
        <v>0.29646619096160381</v>
      </c>
      <c r="N35" s="28">
        <v>492</v>
      </c>
      <c r="O35" s="29">
        <f t="shared" si="7"/>
        <v>0.49247277386290833</v>
      </c>
      <c r="P35" s="28">
        <v>621</v>
      </c>
      <c r="Q35" s="29">
        <f t="shared" si="8"/>
        <v>0.54826207103569435</v>
      </c>
      <c r="R35" s="29">
        <f>(B35-D35)/D35*100</f>
        <v>-83.8</v>
      </c>
      <c r="S35" s="29">
        <f t="shared" si="22"/>
        <v>-2.8182701652089408</v>
      </c>
      <c r="T35" s="29">
        <f t="shared" si="23"/>
        <v>104.16666666666667</v>
      </c>
      <c r="U35" s="29">
        <f t="shared" si="18"/>
        <v>83.27272727272728</v>
      </c>
      <c r="V35" s="29">
        <f t="shared" si="19"/>
        <v>-21.203438395415471</v>
      </c>
      <c r="W35" s="29">
        <f t="shared" si="20"/>
        <v>-29.065040650406505</v>
      </c>
      <c r="X35" s="29">
        <f t="shared" si="21"/>
        <v>-20.772946859903382</v>
      </c>
    </row>
    <row r="36" spans="1:24" ht="30" x14ac:dyDescent="0.3">
      <c r="A36" s="33" t="s">
        <v>42</v>
      </c>
      <c r="B36" s="9">
        <f>SUM(B13:B35)</f>
        <v>115150</v>
      </c>
      <c r="C36" s="10">
        <f t="shared" si="1"/>
        <v>61.307720566703757</v>
      </c>
      <c r="D36" s="9">
        <f>SUM(D13:D35)</f>
        <v>110468</v>
      </c>
      <c r="E36" s="10">
        <f t="shared" si="2"/>
        <v>60.86122925711264</v>
      </c>
      <c r="F36" s="9">
        <f>SUM(F13:F35)</f>
        <v>118548</v>
      </c>
      <c r="G36" s="10">
        <f t="shared" si="3"/>
        <v>61.353579579859328</v>
      </c>
      <c r="H36" s="9">
        <f>SUM(H13:H35)</f>
        <v>114190</v>
      </c>
      <c r="I36" s="10">
        <f t="shared" si="4"/>
        <v>57.017171560819477</v>
      </c>
      <c r="J36" s="9">
        <f>SUM(J13:J35)</f>
        <v>75745</v>
      </c>
      <c r="K36" s="10">
        <f t="shared" si="5"/>
        <v>57.050215035136212</v>
      </c>
      <c r="L36" s="9">
        <f>SUM(L13:L35)</f>
        <v>62985</v>
      </c>
      <c r="M36" s="10">
        <f t="shared" si="6"/>
        <v>53.504077471967385</v>
      </c>
      <c r="N36" s="9">
        <f>SUM(N13:N35)</f>
        <v>52693</v>
      </c>
      <c r="O36" s="10">
        <f t="shared" si="7"/>
        <v>52.74363388853299</v>
      </c>
      <c r="P36" s="9">
        <f>SUM(P13:P35)</f>
        <v>58854</v>
      </c>
      <c r="Q36" s="10">
        <f t="shared" si="8"/>
        <v>51.960412123566435</v>
      </c>
      <c r="R36" s="10">
        <f>(B36-D36)/D36*100</f>
        <v>4.2383314625049788</v>
      </c>
      <c r="S36" s="10">
        <f t="shared" si="22"/>
        <v>-6.815804568613558</v>
      </c>
      <c r="T36" s="10">
        <f t="shared" si="23"/>
        <v>3.816446273754269</v>
      </c>
      <c r="U36" s="10">
        <f t="shared" si="18"/>
        <v>50.755825467027528</v>
      </c>
      <c r="V36" s="10">
        <f t="shared" si="19"/>
        <v>20.258791775819638</v>
      </c>
      <c r="W36" s="10">
        <f t="shared" si="20"/>
        <v>19.532006148824323</v>
      </c>
      <c r="X36" s="10">
        <f t="shared" si="21"/>
        <v>-10.468277432290074</v>
      </c>
    </row>
    <row r="37" spans="1:24" x14ac:dyDescent="0.3">
      <c r="A37" s="35" t="s">
        <v>40</v>
      </c>
      <c r="B37" s="9">
        <v>934</v>
      </c>
      <c r="C37" s="10">
        <f t="shared" si="1"/>
        <v>0.49727669135302921</v>
      </c>
      <c r="D37" s="9">
        <v>88</v>
      </c>
      <c r="E37" s="10">
        <f t="shared" si="2"/>
        <v>4.8482711505828946E-2</v>
      </c>
      <c r="F37" s="9">
        <v>110</v>
      </c>
      <c r="G37" s="10">
        <f t="shared" si="3"/>
        <v>5.6929629802143659E-2</v>
      </c>
      <c r="H37" s="9">
        <v>186</v>
      </c>
      <c r="I37" s="10">
        <f t="shared" si="4"/>
        <v>9.2873228043720321E-2</v>
      </c>
      <c r="J37" s="9">
        <v>159</v>
      </c>
      <c r="K37" s="10">
        <f t="shared" si="5"/>
        <v>0.11975687095632263</v>
      </c>
      <c r="L37" s="9">
        <v>192</v>
      </c>
      <c r="M37" s="10">
        <f t="shared" si="6"/>
        <v>0.16309887869520898</v>
      </c>
      <c r="N37" s="9">
        <v>174</v>
      </c>
      <c r="O37" s="10">
        <f t="shared" si="7"/>
        <v>0.17416720051249199</v>
      </c>
      <c r="P37" s="9">
        <v>190</v>
      </c>
      <c r="Q37" s="10">
        <f t="shared" si="8"/>
        <v>0.16774523912525272</v>
      </c>
      <c r="R37" s="10">
        <f>(B37-D37)/D37*100</f>
        <v>961.36363636363637</v>
      </c>
      <c r="S37" s="10">
        <f t="shared" si="22"/>
        <v>-20</v>
      </c>
      <c r="T37" s="10">
        <f t="shared" si="23"/>
        <v>-40.86021505376344</v>
      </c>
      <c r="U37" s="10">
        <f t="shared" si="18"/>
        <v>16.981132075471699</v>
      </c>
      <c r="V37" s="10">
        <f t="shared" si="19"/>
        <v>-17.1875</v>
      </c>
      <c r="W37" s="10">
        <f t="shared" si="20"/>
        <v>10.344827586206897</v>
      </c>
      <c r="X37" s="10">
        <f t="shared" si="21"/>
        <v>-8.4210526315789469</v>
      </c>
    </row>
    <row r="38" spans="1:24" ht="21" customHeight="1" x14ac:dyDescent="0.3">
      <c r="A38" s="34" t="s">
        <v>41</v>
      </c>
      <c r="B38" s="9">
        <f>SUM(B36,B12,B37)</f>
        <v>187823</v>
      </c>
      <c r="C38" s="39">
        <f t="shared" si="1"/>
        <v>100</v>
      </c>
      <c r="D38" s="9">
        <f>SUM(D36,D12,D37)</f>
        <v>181508</v>
      </c>
      <c r="E38" s="39">
        <f t="shared" si="2"/>
        <v>100</v>
      </c>
      <c r="F38" s="9">
        <f>SUM(F36,F12,F37)</f>
        <v>193221</v>
      </c>
      <c r="G38" s="39">
        <f t="shared" si="3"/>
        <v>100</v>
      </c>
      <c r="H38" s="9">
        <f>SUM(H36,H12,H37)</f>
        <v>200273</v>
      </c>
      <c r="I38" s="39">
        <f t="shared" si="4"/>
        <v>100</v>
      </c>
      <c r="J38" s="9">
        <f>SUM(J36,J12,J37)</f>
        <v>132769</v>
      </c>
      <c r="K38" s="39">
        <f t="shared" si="5"/>
        <v>100</v>
      </c>
      <c r="L38" s="9">
        <f>SUM(L36,L12,L37)</f>
        <v>117720</v>
      </c>
      <c r="M38" s="39">
        <f t="shared" si="6"/>
        <v>100</v>
      </c>
      <c r="N38" s="9">
        <f>SUM(N36,N12,N37)</f>
        <v>99904</v>
      </c>
      <c r="O38" s="39">
        <f t="shared" si="7"/>
        <v>100</v>
      </c>
      <c r="P38" s="11">
        <f>SUM(P37,P36,P12)</f>
        <v>113267</v>
      </c>
      <c r="Q38" s="38">
        <f t="shared" si="8"/>
        <v>100</v>
      </c>
      <c r="R38" s="10">
        <f>(B38-D38)/D38*100</f>
        <v>3.4791854904467021</v>
      </c>
      <c r="S38" s="10">
        <f t="shared" si="22"/>
        <v>-6.0619704897500792</v>
      </c>
      <c r="T38" s="10">
        <f t="shared" si="23"/>
        <v>-3.5211935707758908</v>
      </c>
      <c r="U38" s="10">
        <f t="shared" si="18"/>
        <v>50.843193817833985</v>
      </c>
      <c r="V38" s="10">
        <f t="shared" si="19"/>
        <v>12.783724091063542</v>
      </c>
      <c r="W38" s="10">
        <f t="shared" si="20"/>
        <v>17.833119795003203</v>
      </c>
      <c r="X38" s="10">
        <f t="shared" si="21"/>
        <v>-11.797787528582907</v>
      </c>
    </row>
    <row r="39" spans="1:24" s="8" customFormat="1" ht="24.75" customHeight="1" x14ac:dyDescent="0.3">
      <c r="A39" s="55" t="s">
        <v>48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</row>
    <row r="40" spans="1:24" ht="31.5" customHeight="1" x14ac:dyDescent="0.3">
      <c r="A40" s="64" t="s">
        <v>45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</row>
    <row r="41" spans="1:24" ht="15.75" customHeight="1" x14ac:dyDescent="0.3">
      <c r="A41" s="57" t="s">
        <v>46</v>
      </c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</row>
    <row r="42" spans="1:24" x14ac:dyDescent="0.3">
      <c r="I42" s="5"/>
      <c r="J42" s="5"/>
      <c r="K42" s="5"/>
      <c r="L42" s="5"/>
      <c r="M42" s="5"/>
      <c r="U42" s="5"/>
      <c r="V42" s="5"/>
    </row>
    <row r="44" spans="1:24" x14ac:dyDescent="0.3">
      <c r="J44" s="5"/>
      <c r="L44" s="5"/>
    </row>
  </sheetData>
  <sortState xmlns:xlrd2="http://schemas.microsoft.com/office/spreadsheetml/2017/richdata2" ref="A7:X10">
    <sortCondition ref="A7:A10"/>
  </sortState>
  <mergeCells count="15">
    <mergeCell ref="D2:Q2"/>
    <mergeCell ref="D3:Q3"/>
    <mergeCell ref="A41:X41"/>
    <mergeCell ref="A40:X40"/>
    <mergeCell ref="A39:Q39"/>
    <mergeCell ref="A5:A6"/>
    <mergeCell ref="N5:O5"/>
    <mergeCell ref="L5:M5"/>
    <mergeCell ref="J5:K5"/>
    <mergeCell ref="P5:Q5"/>
    <mergeCell ref="H5:I5"/>
    <mergeCell ref="F5:G5"/>
    <mergeCell ref="D5:E5"/>
    <mergeCell ref="B5:C5"/>
    <mergeCell ref="R5:X5"/>
  </mergeCells>
  <phoneticPr fontId="18" type="noConversion"/>
  <pageMargins left="0.47244094488188981" right="0.47244094488188981" top="0.74803149606299213" bottom="0.74803149606299213" header="0.31496062992125984" footer="0.31496062992125984"/>
  <pageSetup paperSize="9" scale="73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colBreaks count="1" manualBreakCount="1">
    <brk id="9" max="40" man="1"/>
  </colBreaks>
  <ignoredErrors>
    <ignoredError sqref="S36:V36 E38:Q38 S12:W12 S22:V22 I22:Q22 E12:Q12 E36:Q36 C8 C12 C38 C3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22.VCL_marca (2022-2020)</vt:lpstr>
      <vt:lpstr>22.VCL_marca (2019-2012</vt:lpstr>
      <vt:lpstr>'22.VCL_marca (2019-2012'!Area_stampa</vt:lpstr>
      <vt:lpstr>'22.VCL_marca (2022-2020)'!Area_stampa</vt:lpstr>
      <vt:lpstr>'22.VCL_marca (2019-2012'!Titoli_stampa</vt:lpstr>
      <vt:lpstr>'22.VCL_marca (2022-2020)'!Titoli_stampa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2019-05-31T10:16:16Z</cp:lastPrinted>
  <dcterms:created xsi:type="dcterms:W3CDTF">2012-11-30T07:29:45Z</dcterms:created>
  <dcterms:modified xsi:type="dcterms:W3CDTF">2023-06-29T09:54:55Z</dcterms:modified>
</cp:coreProperties>
</file>