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072B914F-0619-4F2E-9985-BE2619EDB9D8}" xr6:coauthVersionLast="47" xr6:coauthVersionMax="47" xr10:uidLastSave="{00000000-0000-0000-0000-000000000000}"/>
  <bookViews>
    <workbookView xWindow="-120" yWindow="-120" windowWidth="29040" windowHeight="15720" xr2:uid="{7D8D1869-8568-4F71-B534-E4D5130EB822}"/>
  </bookViews>
  <sheets>
    <sheet name="8.marche_regioni (2022)" sheetId="14" r:id="rId1"/>
    <sheet name="8.marche_regioni (2021)" sheetId="13" r:id="rId2"/>
    <sheet name="8.marche_regioni (2020)" sheetId="12" r:id="rId3"/>
    <sheet name="8.marche_regioni (2019)" sheetId="11" r:id="rId4"/>
    <sheet name="8.marche_regioni (2018)" sheetId="10" r:id="rId5"/>
    <sheet name="8.marche_regioni (2017)" sheetId="9" r:id="rId6"/>
    <sheet name="8.marche_regioni (2016)" sheetId="8" r:id="rId7"/>
    <sheet name="8.marche_regioni (2015)" sheetId="7" r:id="rId8"/>
    <sheet name="8.marche_regioni (2014)" sheetId="6" r:id="rId9"/>
    <sheet name="8.marche_regioni (2013)" sheetId="1" r:id="rId10"/>
    <sheet name="8.marche_regioni (2012)" sheetId="2" r:id="rId11"/>
    <sheet name="8.marche_regioni (2011)" sheetId="3" r:id="rId12"/>
    <sheet name="8.marche_regioni (2010)" sheetId="5" r:id="rId13"/>
  </sheets>
  <externalReferences>
    <externalReference r:id="rId14"/>
    <externalReference r:id="rId15"/>
  </externalReferences>
  <definedNames>
    <definedName name="_xlnm.Print_Area" localSheetId="12">'8.marche_regioni (2010)'!$A$2:$V$117</definedName>
    <definedName name="_xlnm.Print_Area" localSheetId="11">'8.marche_regioni (2011)'!$A$2:$V$117</definedName>
    <definedName name="_xlnm.Print_Area" localSheetId="10">'8.marche_regioni (2012)'!$A$2:$V$114</definedName>
    <definedName name="_xlnm.Print_Area" localSheetId="9">'8.marche_regioni (2013)'!$A$2:$V$116</definedName>
    <definedName name="_xlnm.Print_Area" localSheetId="8">'8.marche_regioni (2014)'!$A$2:$V$115</definedName>
    <definedName name="_xlnm.Print_Area" localSheetId="7">'8.marche_regioni (2015)'!$A$2:$V$114</definedName>
    <definedName name="_xlnm.Print_Area" localSheetId="6">'8.marche_regioni (2016)'!$A$2:$W$108</definedName>
    <definedName name="_xlnm.Print_Area" localSheetId="5">'8.marche_regioni (2017)'!$A$2:$V$109</definedName>
    <definedName name="_xlnm.Print_Area" localSheetId="4">'8.marche_regioni (2018)'!$A$2:$V$113</definedName>
    <definedName name="_xlnm.Print_Area" localSheetId="3">'8.marche_regioni (2019)'!$A$2:$V$115</definedName>
    <definedName name="_xlnm.Print_Area" localSheetId="2">'8.marche_regioni (2020)'!$A$2:$V$5</definedName>
    <definedName name="_xlnm.Print_Area" localSheetId="1">'8.marche_regioni (2021)'!$A$2:$V$71</definedName>
    <definedName name="_xlnm.Print_Area" localSheetId="0">'8.marche_regioni (2022)'!$A$2:$V$78</definedName>
    <definedName name="Excel_BuiltIn_Print_Titles_12" localSheetId="12">'[1]12.autocaravan'!#REF!</definedName>
    <definedName name="Excel_BuiltIn_Print_Titles_12" localSheetId="11">'[1]12.autocaravan'!#REF!</definedName>
    <definedName name="Excel_BuiltIn_Print_Titles_12" localSheetId="10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'[1]9.autovetture usate'!#REF!</definedName>
    <definedName name="Excel_BuiltIn_Print_Titles_9" localSheetId="10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  <definedName name="_xlnm.Print_Titles" localSheetId="12">'8.marche_regioni (2010)'!$A:$A</definedName>
    <definedName name="_xlnm.Print_Titles" localSheetId="11">'8.marche_regioni (2011)'!$A:$A</definedName>
    <definedName name="_xlnm.Print_Titles" localSheetId="10">'8.marche_regioni (2012)'!$A:$A</definedName>
    <definedName name="_xlnm.Print_Titles" localSheetId="9">'8.marche_regioni (2013)'!$A:$A</definedName>
    <definedName name="_xlnm.Print_Titles" localSheetId="8">'8.marche_regioni (2014)'!$A:$A</definedName>
    <definedName name="_xlnm.Print_Titles" localSheetId="7">'8.marche_regioni (2015)'!$A:$A</definedName>
    <definedName name="_xlnm.Print_Titles" localSheetId="6">'8.marche_regioni (2016)'!$A:$A</definedName>
    <definedName name="_xlnm.Print_Titles" localSheetId="5">'8.marche_regioni (2017)'!$A:$A</definedName>
    <definedName name="_xlnm.Print_Titles" localSheetId="4">'8.marche_regioni (2018)'!$A:$A</definedName>
    <definedName name="_xlnm.Print_Titles" localSheetId="3">'8.marche_regioni (2019)'!$A:$A</definedName>
    <definedName name="_xlnm.Print_Titles" localSheetId="2">'8.marche_regioni (2020)'!$A:$A</definedName>
    <definedName name="_xlnm.Print_Titles" localSheetId="1">'8.marche_regioni (2021)'!$A:$A</definedName>
    <definedName name="_xlnm.Print_Titles" localSheetId="0">'8.marche_regioni (2022)'!$A:$A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8" i="14" l="1"/>
  <c r="D128" i="14"/>
  <c r="E128" i="14"/>
  <c r="F128" i="14"/>
  <c r="G128" i="14"/>
  <c r="H128" i="14"/>
  <c r="I128" i="14"/>
  <c r="J128" i="14"/>
  <c r="K128" i="14"/>
  <c r="L128" i="14"/>
  <c r="M128" i="14"/>
  <c r="N128" i="14"/>
  <c r="O128" i="14"/>
  <c r="P128" i="14"/>
  <c r="Q128" i="14"/>
  <c r="R128" i="14"/>
  <c r="S128" i="14"/>
  <c r="T128" i="14"/>
  <c r="U128" i="14"/>
  <c r="B128" i="14"/>
  <c r="B96" i="14"/>
  <c r="V96" i="14" s="1"/>
  <c r="B87" i="14"/>
  <c r="V118" i="14"/>
  <c r="V115" i="14"/>
  <c r="V113" i="14"/>
  <c r="V110" i="14"/>
  <c r="V109" i="14"/>
  <c r="V106" i="14"/>
  <c r="V103" i="14"/>
  <c r="V97" i="14"/>
  <c r="V87" i="14"/>
  <c r="C123" i="14"/>
  <c r="D123" i="14"/>
  <c r="E123" i="14"/>
  <c r="F123" i="14"/>
  <c r="G123" i="14"/>
  <c r="H123" i="14"/>
  <c r="I123" i="14"/>
  <c r="V123" i="14" s="1"/>
  <c r="J123" i="14"/>
  <c r="K123" i="14"/>
  <c r="L123" i="14"/>
  <c r="M123" i="14"/>
  <c r="N123" i="14"/>
  <c r="O123" i="14"/>
  <c r="P123" i="14"/>
  <c r="Q123" i="14"/>
  <c r="R123" i="14"/>
  <c r="S123" i="14"/>
  <c r="T123" i="14"/>
  <c r="U123" i="14"/>
  <c r="B123" i="14"/>
  <c r="V124" i="14"/>
  <c r="V127" i="14"/>
  <c r="V121" i="14"/>
  <c r="V120" i="14"/>
  <c r="U119" i="14"/>
  <c r="T119" i="14"/>
  <c r="S119" i="14"/>
  <c r="R119" i="14"/>
  <c r="Q119" i="14"/>
  <c r="P119" i="14"/>
  <c r="O119" i="14"/>
  <c r="N119" i="14"/>
  <c r="M119" i="14"/>
  <c r="L119" i="14"/>
  <c r="K119" i="14"/>
  <c r="J119" i="14"/>
  <c r="I119" i="14"/>
  <c r="H119" i="14"/>
  <c r="G119" i="14"/>
  <c r="F119" i="14"/>
  <c r="E119" i="14"/>
  <c r="D119" i="14"/>
  <c r="C119" i="14"/>
  <c r="B119" i="14"/>
  <c r="C115" i="14"/>
  <c r="D115" i="14"/>
  <c r="E115" i="14"/>
  <c r="F115" i="14"/>
  <c r="G115" i="14"/>
  <c r="H115" i="14"/>
  <c r="I115" i="14"/>
  <c r="J115" i="14"/>
  <c r="K115" i="14"/>
  <c r="L115" i="14"/>
  <c r="M115" i="14"/>
  <c r="N115" i="14"/>
  <c r="O115" i="14"/>
  <c r="P115" i="14"/>
  <c r="Q115" i="14"/>
  <c r="R115" i="14"/>
  <c r="S115" i="14"/>
  <c r="T115" i="14"/>
  <c r="U115" i="14"/>
  <c r="B115" i="14"/>
  <c r="V116" i="14"/>
  <c r="V117" i="14"/>
  <c r="C113" i="14"/>
  <c r="D113" i="14"/>
  <c r="E113" i="14"/>
  <c r="F113" i="14"/>
  <c r="G113" i="14"/>
  <c r="H113" i="14"/>
  <c r="I113" i="14"/>
  <c r="J113" i="14"/>
  <c r="K113" i="14"/>
  <c r="L113" i="14"/>
  <c r="M113" i="14"/>
  <c r="N113" i="14"/>
  <c r="O113" i="14"/>
  <c r="P113" i="14"/>
  <c r="Q113" i="14"/>
  <c r="R113" i="14"/>
  <c r="S113" i="14"/>
  <c r="T113" i="14"/>
  <c r="U113" i="14"/>
  <c r="B113" i="14"/>
  <c r="U110" i="14"/>
  <c r="C110" i="14"/>
  <c r="D110" i="14"/>
  <c r="E110" i="14"/>
  <c r="F110" i="14"/>
  <c r="G110" i="14"/>
  <c r="H110" i="14"/>
  <c r="I110" i="14"/>
  <c r="J110" i="14"/>
  <c r="K110" i="14"/>
  <c r="L110" i="14"/>
  <c r="M110" i="14"/>
  <c r="N110" i="14"/>
  <c r="O110" i="14"/>
  <c r="P110" i="14"/>
  <c r="Q110" i="14"/>
  <c r="R110" i="14"/>
  <c r="S110" i="14"/>
  <c r="T110" i="14"/>
  <c r="B110" i="14"/>
  <c r="C106" i="14"/>
  <c r="D106" i="14"/>
  <c r="E106" i="14"/>
  <c r="F106" i="14"/>
  <c r="G106" i="14"/>
  <c r="H106" i="14"/>
  <c r="I106" i="14"/>
  <c r="J106" i="14"/>
  <c r="K106" i="14"/>
  <c r="L106" i="14"/>
  <c r="M106" i="14"/>
  <c r="N106" i="14"/>
  <c r="O106" i="14"/>
  <c r="P106" i="14"/>
  <c r="Q106" i="14"/>
  <c r="R106" i="14"/>
  <c r="S106" i="14"/>
  <c r="T106" i="14"/>
  <c r="U106" i="14"/>
  <c r="B106" i="14"/>
  <c r="C103" i="14"/>
  <c r="D103" i="14"/>
  <c r="E103" i="14"/>
  <c r="F103" i="14"/>
  <c r="G103" i="14"/>
  <c r="H103" i="14"/>
  <c r="I103" i="14"/>
  <c r="J103" i="14"/>
  <c r="K103" i="14"/>
  <c r="L103" i="14"/>
  <c r="M103" i="14"/>
  <c r="N103" i="14"/>
  <c r="O103" i="14"/>
  <c r="P103" i="14"/>
  <c r="Q103" i="14"/>
  <c r="R103" i="14"/>
  <c r="S103" i="14"/>
  <c r="T103" i="14"/>
  <c r="U103" i="14"/>
  <c r="B103" i="14"/>
  <c r="V104" i="14"/>
  <c r="V105" i="14"/>
  <c r="C96" i="14"/>
  <c r="D96" i="14"/>
  <c r="E96" i="14"/>
  <c r="F96" i="14"/>
  <c r="G96" i="14"/>
  <c r="H96" i="14"/>
  <c r="I96" i="14"/>
  <c r="J96" i="14"/>
  <c r="K96" i="14"/>
  <c r="L96" i="14"/>
  <c r="M96" i="14"/>
  <c r="N96" i="14"/>
  <c r="O96" i="14"/>
  <c r="P96" i="14"/>
  <c r="Q96" i="14"/>
  <c r="R96" i="14"/>
  <c r="S96" i="14"/>
  <c r="T96" i="14"/>
  <c r="U96" i="14"/>
  <c r="V88" i="14"/>
  <c r="C87" i="14"/>
  <c r="D87" i="14"/>
  <c r="E87" i="14"/>
  <c r="F87" i="14"/>
  <c r="G87" i="14"/>
  <c r="H87" i="14"/>
  <c r="I87" i="14"/>
  <c r="J87" i="14"/>
  <c r="K87" i="14"/>
  <c r="L87" i="14"/>
  <c r="M87" i="14"/>
  <c r="N87" i="14"/>
  <c r="O87" i="14"/>
  <c r="P87" i="14"/>
  <c r="Q87" i="14"/>
  <c r="R87" i="14"/>
  <c r="S87" i="14"/>
  <c r="T87" i="14"/>
  <c r="U87" i="14"/>
  <c r="V68" i="14"/>
  <c r="C69" i="14"/>
  <c r="D69" i="14"/>
  <c r="E69" i="14"/>
  <c r="F69" i="14"/>
  <c r="G69" i="14"/>
  <c r="H69" i="14"/>
  <c r="I69" i="14"/>
  <c r="J69" i="14"/>
  <c r="K69" i="14"/>
  <c r="L69" i="14"/>
  <c r="M69" i="14"/>
  <c r="N69" i="14"/>
  <c r="O69" i="14"/>
  <c r="P69" i="14"/>
  <c r="Q69" i="14"/>
  <c r="R69" i="14"/>
  <c r="S69" i="14"/>
  <c r="T69" i="14"/>
  <c r="U69" i="14"/>
  <c r="B69" i="14"/>
  <c r="V70" i="14"/>
  <c r="B49" i="14"/>
  <c r="V48" i="14"/>
  <c r="B21" i="14"/>
  <c r="C9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B9" i="14"/>
  <c r="V10" i="14"/>
  <c r="V11" i="14"/>
  <c r="V12" i="14"/>
  <c r="V13" i="14"/>
  <c r="V14" i="14"/>
  <c r="V15" i="14"/>
  <c r="V16" i="14"/>
  <c r="V17" i="14"/>
  <c r="V18" i="14"/>
  <c r="V19" i="14"/>
  <c r="V20" i="14"/>
  <c r="V72" i="14"/>
  <c r="V71" i="14"/>
  <c r="B53" i="14"/>
  <c r="C53" i="14"/>
  <c r="D53" i="14"/>
  <c r="E53" i="14"/>
  <c r="F53" i="14"/>
  <c r="G53" i="14"/>
  <c r="H53" i="14"/>
  <c r="I53" i="14"/>
  <c r="J53" i="14"/>
  <c r="K53" i="14"/>
  <c r="L53" i="14"/>
  <c r="M53" i="14"/>
  <c r="N53" i="14"/>
  <c r="O53" i="14"/>
  <c r="P53" i="14"/>
  <c r="Q53" i="14"/>
  <c r="R53" i="14"/>
  <c r="S53" i="14"/>
  <c r="T53" i="14"/>
  <c r="U53" i="14"/>
  <c r="V54" i="14"/>
  <c r="V55" i="14"/>
  <c r="V51" i="14"/>
  <c r="V50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V33" i="14"/>
  <c r="V26" i="14"/>
  <c r="V126" i="14"/>
  <c r="V125" i="14"/>
  <c r="V114" i="14"/>
  <c r="V122" i="14"/>
  <c r="V112" i="14"/>
  <c r="V111" i="14"/>
  <c r="V108" i="14"/>
  <c r="V107" i="14"/>
  <c r="V102" i="14"/>
  <c r="V101" i="14"/>
  <c r="V100" i="14"/>
  <c r="V99" i="14"/>
  <c r="V98" i="14"/>
  <c r="V95" i="14"/>
  <c r="V94" i="14"/>
  <c r="V93" i="14"/>
  <c r="V92" i="14"/>
  <c r="V91" i="14"/>
  <c r="V90" i="14"/>
  <c r="V89" i="14"/>
  <c r="V73" i="14"/>
  <c r="V67" i="14"/>
  <c r="V66" i="14"/>
  <c r="V65" i="14"/>
  <c r="V64" i="14"/>
  <c r="V63" i="14"/>
  <c r="V62" i="14"/>
  <c r="V61" i="14"/>
  <c r="V60" i="14"/>
  <c r="V59" i="14"/>
  <c r="V58" i="14"/>
  <c r="V57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V52" i="14"/>
  <c r="V47" i="14"/>
  <c r="V46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V44" i="14"/>
  <c r="V43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V41" i="14"/>
  <c r="V40" i="14"/>
  <c r="V39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V37" i="14"/>
  <c r="V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V34" i="14"/>
  <c r="V32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V30" i="14"/>
  <c r="V29" i="14"/>
  <c r="V28" i="14"/>
  <c r="V27" i="14"/>
  <c r="V25" i="14"/>
  <c r="V24" i="14"/>
  <c r="V23" i="14"/>
  <c r="V22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T61" i="12"/>
  <c r="U61" i="12"/>
  <c r="B61" i="12"/>
  <c r="V114" i="12"/>
  <c r="U114" i="12"/>
  <c r="T114" i="12"/>
  <c r="S114" i="12"/>
  <c r="R114" i="12"/>
  <c r="Q114" i="12"/>
  <c r="P114" i="12"/>
  <c r="O114" i="12"/>
  <c r="N114" i="12"/>
  <c r="M114" i="12"/>
  <c r="L114" i="12"/>
  <c r="K114" i="12"/>
  <c r="J114" i="12"/>
  <c r="I114" i="12"/>
  <c r="H114" i="12"/>
  <c r="G114" i="12"/>
  <c r="F114" i="12"/>
  <c r="E114" i="12"/>
  <c r="D114" i="12"/>
  <c r="C114" i="12"/>
  <c r="B114" i="12"/>
  <c r="V112" i="12"/>
  <c r="V113" i="12"/>
  <c r="V111" i="12"/>
  <c r="V110" i="12"/>
  <c r="V109" i="12"/>
  <c r="V108" i="12"/>
  <c r="V107" i="12"/>
  <c r="V106" i="12"/>
  <c r="V105" i="12"/>
  <c r="V104" i="12"/>
  <c r="V103" i="12"/>
  <c r="V102" i="12"/>
  <c r="V101" i="12"/>
  <c r="V100" i="12"/>
  <c r="V99" i="12"/>
  <c r="V98" i="12"/>
  <c r="V97" i="12"/>
  <c r="V96" i="12"/>
  <c r="V95" i="12"/>
  <c r="V94" i="12"/>
  <c r="V93" i="12"/>
  <c r="V92" i="12"/>
  <c r="V91" i="12"/>
  <c r="V90" i="12"/>
  <c r="V89" i="12"/>
  <c r="V88" i="12"/>
  <c r="V87" i="12"/>
  <c r="V86" i="12"/>
  <c r="V85" i="12"/>
  <c r="V84" i="12"/>
  <c r="V83" i="12"/>
  <c r="V82" i="12"/>
  <c r="V81" i="12"/>
  <c r="V80" i="12"/>
  <c r="V79" i="12"/>
  <c r="V78" i="12"/>
  <c r="V77" i="12"/>
  <c r="V76" i="12"/>
  <c r="V75" i="12"/>
  <c r="V74" i="12"/>
  <c r="V73" i="12"/>
  <c r="V128" i="14" l="1"/>
  <c r="V119" i="14"/>
  <c r="V35" i="14"/>
  <c r="E74" i="14"/>
  <c r="O74" i="14"/>
  <c r="M74" i="14"/>
  <c r="V38" i="14"/>
  <c r="K74" i="14"/>
  <c r="L74" i="14"/>
  <c r="J74" i="14"/>
  <c r="I74" i="14"/>
  <c r="B74" i="14"/>
  <c r="F74" i="14"/>
  <c r="U74" i="14"/>
  <c r="G74" i="14"/>
  <c r="T74" i="14"/>
  <c r="D74" i="14"/>
  <c r="S74" i="14"/>
  <c r="C74" i="14"/>
  <c r="R74" i="14"/>
  <c r="N74" i="14"/>
  <c r="Q74" i="14"/>
  <c r="H74" i="14"/>
  <c r="P74" i="14"/>
  <c r="V69" i="14"/>
  <c r="V42" i="14"/>
  <c r="V53" i="14"/>
  <c r="V49" i="14"/>
  <c r="V31" i="14"/>
  <c r="V56" i="14"/>
  <c r="V21" i="14"/>
  <c r="V45" i="14"/>
  <c r="V9" i="14"/>
  <c r="V49" i="12"/>
  <c r="V18" i="12"/>
  <c r="V26" i="12"/>
  <c r="V25" i="12"/>
  <c r="V24" i="12"/>
  <c r="V23" i="12"/>
  <c r="V22" i="12"/>
  <c r="V21" i="12"/>
  <c r="V20" i="12"/>
  <c r="V19" i="12"/>
  <c r="V60" i="12"/>
  <c r="V59" i="12"/>
  <c r="V58" i="12"/>
  <c r="V57" i="12"/>
  <c r="V56" i="12"/>
  <c r="V55" i="12"/>
  <c r="V54" i="12"/>
  <c r="V53" i="12"/>
  <c r="V52" i="12"/>
  <c r="V51" i="12"/>
  <c r="V50" i="12"/>
  <c r="V48" i="12"/>
  <c r="V47" i="12"/>
  <c r="V46" i="12"/>
  <c r="V45" i="12"/>
  <c r="V44" i="12"/>
  <c r="V43" i="12"/>
  <c r="V42" i="12"/>
  <c r="V41" i="12"/>
  <c r="V40" i="12"/>
  <c r="V39" i="12"/>
  <c r="V38" i="12"/>
  <c r="V37" i="12"/>
  <c r="V36" i="12"/>
  <c r="V35" i="12"/>
  <c r="V34" i="12"/>
  <c r="V33" i="12"/>
  <c r="V32" i="12"/>
  <c r="V31" i="12"/>
  <c r="V30" i="12"/>
  <c r="V29" i="12"/>
  <c r="V28" i="12"/>
  <c r="V27" i="12"/>
  <c r="V17" i="12"/>
  <c r="V16" i="12"/>
  <c r="V15" i="12"/>
  <c r="V14" i="12"/>
  <c r="V13" i="12"/>
  <c r="V12" i="12"/>
  <c r="V11" i="12"/>
  <c r="V10" i="12"/>
  <c r="V9" i="12"/>
  <c r="V111" i="13"/>
  <c r="V74" i="14" l="1"/>
  <c r="V8" i="12"/>
  <c r="V61" i="12" s="1"/>
  <c r="V122" i="13"/>
  <c r="V121" i="13"/>
  <c r="V120" i="13"/>
  <c r="V119" i="13"/>
  <c r="V118" i="13"/>
  <c r="V117" i="13"/>
  <c r="V116" i="13"/>
  <c r="V115" i="13"/>
  <c r="V114" i="13"/>
  <c r="V113" i="13"/>
  <c r="V112" i="13"/>
  <c r="V110" i="13"/>
  <c r="V109" i="13"/>
  <c r="V108" i="13"/>
  <c r="V107" i="13"/>
  <c r="V106" i="13"/>
  <c r="V105" i="13"/>
  <c r="V104" i="13"/>
  <c r="V103" i="13"/>
  <c r="V102" i="13"/>
  <c r="V101" i="13"/>
  <c r="V100" i="13"/>
  <c r="V99" i="13"/>
  <c r="V98" i="13"/>
  <c r="V97" i="13"/>
  <c r="V96" i="13"/>
  <c r="V95" i="13"/>
  <c r="V94" i="13"/>
  <c r="V93" i="13"/>
  <c r="V92" i="13"/>
  <c r="V91" i="13"/>
  <c r="V90" i="13"/>
  <c r="V89" i="13"/>
  <c r="V88" i="13"/>
  <c r="V87" i="13"/>
  <c r="V86" i="13"/>
  <c r="V85" i="13"/>
  <c r="V84" i="13"/>
  <c r="V83" i="13"/>
  <c r="V82" i="13"/>
  <c r="V81" i="13"/>
  <c r="U123" i="13"/>
  <c r="T123" i="13"/>
  <c r="S123" i="13"/>
  <c r="R123" i="13"/>
  <c r="Q123" i="13"/>
  <c r="P123" i="13"/>
  <c r="O123" i="13"/>
  <c r="N123" i="13"/>
  <c r="M123" i="13"/>
  <c r="L123" i="13"/>
  <c r="K123" i="13"/>
  <c r="J123" i="13"/>
  <c r="I123" i="13"/>
  <c r="H123" i="13"/>
  <c r="G123" i="13"/>
  <c r="F123" i="13"/>
  <c r="E123" i="13"/>
  <c r="D123" i="13"/>
  <c r="C123" i="13"/>
  <c r="B123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V66" i="13"/>
  <c r="V65" i="13"/>
  <c r="V64" i="13"/>
  <c r="V63" i="13"/>
  <c r="V62" i="13"/>
  <c r="V61" i="13"/>
  <c r="V60" i="13"/>
  <c r="V59" i="13"/>
  <c r="V58" i="13"/>
  <c r="V57" i="13"/>
  <c r="V56" i="13"/>
  <c r="V55" i="13"/>
  <c r="V54" i="13"/>
  <c r="V53" i="13"/>
  <c r="V52" i="13"/>
  <c r="V51" i="13"/>
  <c r="V50" i="13"/>
  <c r="V49" i="13"/>
  <c r="V48" i="13"/>
  <c r="V46" i="13"/>
  <c r="V45" i="13"/>
  <c r="V44" i="13"/>
  <c r="V43" i="13"/>
  <c r="V42" i="13"/>
  <c r="V40" i="13"/>
  <c r="V39" i="13"/>
  <c r="V37" i="13"/>
  <c r="V36" i="13"/>
  <c r="V35" i="13"/>
  <c r="V33" i="13"/>
  <c r="V32" i="13"/>
  <c r="V30" i="13"/>
  <c r="V29" i="13"/>
  <c r="V27" i="13"/>
  <c r="V26" i="13"/>
  <c r="V25" i="13"/>
  <c r="V24" i="13"/>
  <c r="V23" i="13"/>
  <c r="V22" i="13"/>
  <c r="V21" i="13"/>
  <c r="V20" i="13"/>
  <c r="V18" i="13"/>
  <c r="V17" i="13"/>
  <c r="V16" i="13"/>
  <c r="V15" i="13"/>
  <c r="V14" i="13"/>
  <c r="V13" i="13"/>
  <c r="V12" i="13"/>
  <c r="V11" i="13"/>
  <c r="V10" i="13"/>
  <c r="V34" i="13" l="1"/>
  <c r="V47" i="13"/>
  <c r="V31" i="13"/>
  <c r="V28" i="13"/>
  <c r="L67" i="13"/>
  <c r="V38" i="13"/>
  <c r="P67" i="13"/>
  <c r="E67" i="13"/>
  <c r="V41" i="13"/>
  <c r="V80" i="13"/>
  <c r="V123" i="13" s="1"/>
  <c r="F67" i="13"/>
  <c r="V19" i="13"/>
  <c r="T67" i="13"/>
  <c r="H67" i="13"/>
  <c r="U67" i="13"/>
  <c r="D67" i="13"/>
  <c r="O67" i="13"/>
  <c r="G67" i="13"/>
  <c r="I67" i="13"/>
  <c r="M67" i="13"/>
  <c r="J67" i="13"/>
  <c r="Q67" i="13"/>
  <c r="C67" i="13"/>
  <c r="S67" i="13"/>
  <c r="N67" i="13"/>
  <c r="K67" i="13"/>
  <c r="R67" i="13"/>
  <c r="B67" i="13"/>
  <c r="V9" i="13"/>
  <c r="V67" i="13" l="1"/>
  <c r="H111" i="11"/>
  <c r="B111" i="11"/>
  <c r="V82" i="11"/>
  <c r="B72" i="11"/>
  <c r="B79" i="11" s="1"/>
  <c r="V98" i="10"/>
  <c r="B70" i="10"/>
  <c r="B77" i="10" s="1"/>
  <c r="V24" i="10"/>
  <c r="V21" i="11"/>
  <c r="V47" i="11"/>
  <c r="V29" i="11"/>
  <c r="V25" i="11"/>
  <c r="V23" i="11"/>
  <c r="U9" i="11"/>
  <c r="T9" i="11"/>
  <c r="S9" i="11"/>
  <c r="R9" i="11"/>
  <c r="Q9" i="11"/>
  <c r="P9" i="11"/>
  <c r="O9" i="11"/>
  <c r="N9" i="11"/>
  <c r="M9" i="11"/>
  <c r="L9" i="11"/>
  <c r="L19" i="11" s="1"/>
  <c r="K9" i="11"/>
  <c r="J9" i="11"/>
  <c r="I9" i="11"/>
  <c r="H9" i="11"/>
  <c r="G9" i="11"/>
  <c r="F9" i="11"/>
  <c r="E9" i="11"/>
  <c r="D9" i="11"/>
  <c r="C9" i="11"/>
  <c r="B9" i="11"/>
  <c r="B19" i="11" s="1"/>
  <c r="V18" i="11"/>
  <c r="V45" i="10"/>
  <c r="B57" i="10"/>
  <c r="C57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23" i="10"/>
  <c r="B112" i="11" l="1"/>
  <c r="V9" i="11"/>
  <c r="U111" i="11" l="1"/>
  <c r="T111" i="11"/>
  <c r="S111" i="11"/>
  <c r="R111" i="11"/>
  <c r="Q111" i="11"/>
  <c r="P111" i="11"/>
  <c r="O111" i="11"/>
  <c r="N111" i="11"/>
  <c r="M111" i="11"/>
  <c r="L111" i="11"/>
  <c r="K111" i="11"/>
  <c r="J111" i="11"/>
  <c r="I111" i="11"/>
  <c r="G111" i="11"/>
  <c r="F111" i="11"/>
  <c r="E111" i="11"/>
  <c r="D111" i="11"/>
  <c r="C111" i="11"/>
  <c r="V110" i="11"/>
  <c r="V109" i="11"/>
  <c r="V108" i="11"/>
  <c r="V107" i="11"/>
  <c r="V106" i="11"/>
  <c r="V105" i="11"/>
  <c r="V104" i="11"/>
  <c r="V103" i="11"/>
  <c r="V102" i="11"/>
  <c r="V101" i="11"/>
  <c r="V100" i="11"/>
  <c r="V99" i="11"/>
  <c r="V98" i="11"/>
  <c r="V97" i="11"/>
  <c r="V96" i="11"/>
  <c r="V95" i="11"/>
  <c r="V94" i="11"/>
  <c r="V93" i="11"/>
  <c r="V92" i="11"/>
  <c r="V91" i="11"/>
  <c r="V90" i="11"/>
  <c r="V89" i="11"/>
  <c r="V88" i="11"/>
  <c r="V87" i="11"/>
  <c r="V86" i="11"/>
  <c r="V85" i="11"/>
  <c r="V84" i="11"/>
  <c r="V83" i="11"/>
  <c r="V81" i="11"/>
  <c r="V80" i="11"/>
  <c r="V78" i="11"/>
  <c r="V77" i="11"/>
  <c r="V76" i="11"/>
  <c r="V75" i="11"/>
  <c r="V74" i="11"/>
  <c r="V73" i="11"/>
  <c r="U72" i="11"/>
  <c r="U79" i="11" s="1"/>
  <c r="T72" i="11"/>
  <c r="T79" i="11" s="1"/>
  <c r="S72" i="11"/>
  <c r="S79" i="11" s="1"/>
  <c r="R72" i="11"/>
  <c r="R79" i="11" s="1"/>
  <c r="Q72" i="11"/>
  <c r="Q79" i="11" s="1"/>
  <c r="P72" i="11"/>
  <c r="P79" i="11" s="1"/>
  <c r="O72" i="11"/>
  <c r="O79" i="11" s="1"/>
  <c r="N72" i="11"/>
  <c r="N79" i="11" s="1"/>
  <c r="M72" i="11"/>
  <c r="M79" i="11" s="1"/>
  <c r="L72" i="11"/>
  <c r="L79" i="11" s="1"/>
  <c r="K72" i="11"/>
  <c r="K79" i="11" s="1"/>
  <c r="J72" i="11"/>
  <c r="J79" i="11" s="1"/>
  <c r="I72" i="11"/>
  <c r="I79" i="11" s="1"/>
  <c r="H72" i="11"/>
  <c r="H79" i="11" s="1"/>
  <c r="H112" i="11" s="1"/>
  <c r="G72" i="11"/>
  <c r="G79" i="11" s="1"/>
  <c r="F72" i="11"/>
  <c r="F79" i="11" s="1"/>
  <c r="E72" i="11"/>
  <c r="E79" i="11" s="1"/>
  <c r="D72" i="11"/>
  <c r="D79" i="11" s="1"/>
  <c r="C72" i="11"/>
  <c r="C79" i="11" s="1"/>
  <c r="V60" i="11"/>
  <c r="U59" i="11"/>
  <c r="T59" i="11"/>
  <c r="S59" i="11"/>
  <c r="R59" i="11"/>
  <c r="Q59" i="11"/>
  <c r="P59" i="11"/>
  <c r="O59" i="11"/>
  <c r="N59" i="11"/>
  <c r="M59" i="11"/>
  <c r="L59" i="11"/>
  <c r="L61" i="11" s="1"/>
  <c r="K59" i="11"/>
  <c r="J59" i="11"/>
  <c r="I59" i="11"/>
  <c r="H59" i="11"/>
  <c r="G59" i="11"/>
  <c r="F59" i="11"/>
  <c r="E59" i="11"/>
  <c r="D59" i="11"/>
  <c r="C59" i="11"/>
  <c r="B59" i="11"/>
  <c r="B61" i="11" s="1"/>
  <c r="V58" i="11"/>
  <c r="V57" i="11"/>
  <c r="V56" i="11"/>
  <c r="V55" i="11"/>
  <c r="V54" i="11"/>
  <c r="V53" i="11"/>
  <c r="V52" i="11"/>
  <c r="V51" i="11"/>
  <c r="V50" i="11"/>
  <c r="V49" i="11"/>
  <c r="V48" i="11"/>
  <c r="V46" i="11"/>
  <c r="V45" i="11"/>
  <c r="V44" i="11"/>
  <c r="V43" i="11"/>
  <c r="V42" i="11"/>
  <c r="V41" i="11"/>
  <c r="V40" i="11"/>
  <c r="V39" i="11"/>
  <c r="V38" i="11"/>
  <c r="V37" i="11"/>
  <c r="V36" i="11"/>
  <c r="V35" i="11"/>
  <c r="V34" i="11"/>
  <c r="V33" i="11"/>
  <c r="V32" i="11"/>
  <c r="V31" i="11"/>
  <c r="V30" i="11"/>
  <c r="V28" i="11"/>
  <c r="V27" i="11"/>
  <c r="V26" i="11"/>
  <c r="V24" i="11"/>
  <c r="V22" i="11"/>
  <c r="V20" i="11"/>
  <c r="U19" i="11"/>
  <c r="N19" i="11"/>
  <c r="N61" i="11" s="1"/>
  <c r="M19" i="11"/>
  <c r="M61" i="11" s="1"/>
  <c r="F19" i="11"/>
  <c r="E19" i="11"/>
  <c r="V17" i="11"/>
  <c r="V16" i="11"/>
  <c r="V15" i="11"/>
  <c r="V14" i="11"/>
  <c r="V13" i="11"/>
  <c r="V12" i="11"/>
  <c r="V11" i="11"/>
  <c r="V10" i="11"/>
  <c r="T19" i="11"/>
  <c r="S19" i="11"/>
  <c r="R19" i="11"/>
  <c r="Q19" i="11"/>
  <c r="P19" i="11"/>
  <c r="O19" i="11"/>
  <c r="K19" i="11"/>
  <c r="J19" i="11"/>
  <c r="I19" i="11"/>
  <c r="H19" i="11"/>
  <c r="G19" i="11"/>
  <c r="D19" i="11"/>
  <c r="C19" i="11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B9" i="10"/>
  <c r="B19" i="10" s="1"/>
  <c r="B59" i="10" s="1"/>
  <c r="U70" i="10"/>
  <c r="U77" i="10" s="1"/>
  <c r="T70" i="10"/>
  <c r="T77" i="10" s="1"/>
  <c r="S70" i="10"/>
  <c r="S77" i="10" s="1"/>
  <c r="R70" i="10"/>
  <c r="R77" i="10" s="1"/>
  <c r="Q70" i="10"/>
  <c r="Q77" i="10" s="1"/>
  <c r="P70" i="10"/>
  <c r="P77" i="10" s="1"/>
  <c r="O70" i="10"/>
  <c r="O77" i="10" s="1"/>
  <c r="N70" i="10"/>
  <c r="N77" i="10" s="1"/>
  <c r="M70" i="10"/>
  <c r="M77" i="10" s="1"/>
  <c r="L70" i="10"/>
  <c r="L77" i="10" s="1"/>
  <c r="K70" i="10"/>
  <c r="K77" i="10" s="1"/>
  <c r="J70" i="10"/>
  <c r="J77" i="10" s="1"/>
  <c r="I70" i="10"/>
  <c r="I77" i="10" s="1"/>
  <c r="H70" i="10"/>
  <c r="H77" i="10" s="1"/>
  <c r="G70" i="10"/>
  <c r="G77" i="10" s="1"/>
  <c r="F70" i="10"/>
  <c r="F77" i="10" s="1"/>
  <c r="E70" i="10"/>
  <c r="E77" i="10" s="1"/>
  <c r="D70" i="10"/>
  <c r="D77" i="10" s="1"/>
  <c r="C70" i="10"/>
  <c r="C77" i="10" s="1"/>
  <c r="G61" i="11" l="1"/>
  <c r="E112" i="11"/>
  <c r="N112" i="11"/>
  <c r="K112" i="11"/>
  <c r="S112" i="11"/>
  <c r="C112" i="11"/>
  <c r="F112" i="11"/>
  <c r="O112" i="11"/>
  <c r="G112" i="11"/>
  <c r="P112" i="11"/>
  <c r="I112" i="11"/>
  <c r="Q112" i="11"/>
  <c r="J112" i="11"/>
  <c r="R112" i="11"/>
  <c r="L112" i="11"/>
  <c r="T112" i="11"/>
  <c r="D112" i="11"/>
  <c r="M112" i="11"/>
  <c r="U112" i="11"/>
  <c r="J61" i="11"/>
  <c r="V111" i="11"/>
  <c r="V72" i="11"/>
  <c r="V9" i="10"/>
  <c r="I61" i="11"/>
  <c r="E61" i="11"/>
  <c r="H61" i="11"/>
  <c r="U61" i="11"/>
  <c r="R61" i="11"/>
  <c r="K61" i="11"/>
  <c r="V77" i="10"/>
  <c r="S61" i="11"/>
  <c r="T61" i="11"/>
  <c r="D61" i="11"/>
  <c r="F61" i="11"/>
  <c r="C61" i="11"/>
  <c r="Q61" i="11"/>
  <c r="O61" i="11"/>
  <c r="P61" i="11"/>
  <c r="V59" i="11"/>
  <c r="V79" i="11"/>
  <c r="V19" i="11"/>
  <c r="V70" i="10"/>
  <c r="V106" i="9"/>
  <c r="V112" i="11" l="1"/>
  <c r="V61" i="11"/>
  <c r="H91" i="9"/>
  <c r="H105" i="9" s="1"/>
  <c r="G91" i="9"/>
  <c r="G105" i="9" s="1"/>
  <c r="J91" i="9"/>
  <c r="J105" i="9" s="1"/>
  <c r="B91" i="9"/>
  <c r="B105" i="9" s="1"/>
  <c r="L91" i="9"/>
  <c r="D91" i="9"/>
  <c r="D105" i="9" s="1"/>
  <c r="M91" i="9"/>
  <c r="M105" i="9" s="1"/>
  <c r="F91" i="9"/>
  <c r="F105" i="9" s="1"/>
  <c r="I91" i="9"/>
  <c r="I105" i="9" s="1"/>
  <c r="P91" i="9"/>
  <c r="P105" i="9" s="1"/>
  <c r="N105" i="9"/>
  <c r="H50" i="9"/>
  <c r="G39" i="9"/>
  <c r="G50" i="9"/>
  <c r="J50" i="9"/>
  <c r="J39" i="9"/>
  <c r="U50" i="9"/>
  <c r="U54" i="9" s="1"/>
  <c r="B39" i="9"/>
  <c r="B50" i="9"/>
  <c r="Q50" i="9"/>
  <c r="Q54" i="9" s="1"/>
  <c r="L39" i="9"/>
  <c r="L50" i="9"/>
  <c r="D39" i="9"/>
  <c r="D50" i="9"/>
  <c r="U109" i="10"/>
  <c r="U110" i="10" s="1"/>
  <c r="T109" i="10"/>
  <c r="T110" i="10" s="1"/>
  <c r="S109" i="10"/>
  <c r="S110" i="10" s="1"/>
  <c r="R109" i="10"/>
  <c r="R110" i="10" s="1"/>
  <c r="Q109" i="10"/>
  <c r="Q110" i="10" s="1"/>
  <c r="P109" i="10"/>
  <c r="P110" i="10" s="1"/>
  <c r="O109" i="10"/>
  <c r="O110" i="10" s="1"/>
  <c r="N109" i="10"/>
  <c r="N110" i="10" s="1"/>
  <c r="M109" i="10"/>
  <c r="M110" i="10" s="1"/>
  <c r="L109" i="10"/>
  <c r="L110" i="10" s="1"/>
  <c r="K109" i="10"/>
  <c r="K110" i="10" s="1"/>
  <c r="J109" i="10"/>
  <c r="J110" i="10" s="1"/>
  <c r="I109" i="10"/>
  <c r="I110" i="10" s="1"/>
  <c r="H109" i="10"/>
  <c r="H110" i="10" s="1"/>
  <c r="G109" i="10"/>
  <c r="G110" i="10" s="1"/>
  <c r="F109" i="10"/>
  <c r="F110" i="10" s="1"/>
  <c r="E109" i="10"/>
  <c r="E110" i="10" s="1"/>
  <c r="D109" i="10"/>
  <c r="D110" i="10" s="1"/>
  <c r="C109" i="10"/>
  <c r="C110" i="10" s="1"/>
  <c r="B109" i="10"/>
  <c r="B110" i="10" s="1"/>
  <c r="V108" i="10"/>
  <c r="V107" i="10"/>
  <c r="V106" i="10"/>
  <c r="V105" i="10"/>
  <c r="V104" i="10"/>
  <c r="V103" i="10"/>
  <c r="V102" i="10"/>
  <c r="V101" i="10"/>
  <c r="V100" i="10"/>
  <c r="V99" i="10"/>
  <c r="V97" i="10"/>
  <c r="V96" i="10"/>
  <c r="V95" i="10"/>
  <c r="V94" i="10"/>
  <c r="V93" i="10"/>
  <c r="V92" i="10"/>
  <c r="V91" i="10"/>
  <c r="V90" i="10"/>
  <c r="V89" i="10"/>
  <c r="V88" i="10"/>
  <c r="V87" i="10"/>
  <c r="V86" i="10"/>
  <c r="V85" i="10"/>
  <c r="V84" i="10"/>
  <c r="V83" i="10"/>
  <c r="V82" i="10"/>
  <c r="V81" i="10"/>
  <c r="V80" i="10"/>
  <c r="V79" i="10"/>
  <c r="V78" i="10"/>
  <c r="V76" i="10"/>
  <c r="V75" i="10"/>
  <c r="V74" i="10"/>
  <c r="V73" i="10"/>
  <c r="V72" i="10"/>
  <c r="V71" i="10"/>
  <c r="V58" i="10"/>
  <c r="V56" i="10"/>
  <c r="V55" i="10"/>
  <c r="V54" i="10"/>
  <c r="V53" i="10"/>
  <c r="V52" i="10"/>
  <c r="V51" i="10"/>
  <c r="V50" i="10"/>
  <c r="V49" i="10"/>
  <c r="V48" i="10"/>
  <c r="V47" i="10"/>
  <c r="V46" i="10"/>
  <c r="V44" i="10"/>
  <c r="V43" i="10"/>
  <c r="V42" i="10"/>
  <c r="V41" i="10"/>
  <c r="V40" i="10"/>
  <c r="V39" i="10"/>
  <c r="V38" i="10"/>
  <c r="V37" i="10"/>
  <c r="V36" i="10"/>
  <c r="V35" i="10"/>
  <c r="V34" i="10"/>
  <c r="V33" i="10"/>
  <c r="V32" i="10"/>
  <c r="V31" i="10"/>
  <c r="V30" i="10"/>
  <c r="V29" i="10"/>
  <c r="V28" i="10"/>
  <c r="V27" i="10"/>
  <c r="V26" i="10"/>
  <c r="V25" i="10"/>
  <c r="V22" i="10"/>
  <c r="V21" i="10"/>
  <c r="V20" i="10"/>
  <c r="V18" i="10"/>
  <c r="V17" i="10"/>
  <c r="V16" i="10"/>
  <c r="V14" i="10"/>
  <c r="V15" i="10"/>
  <c r="V13" i="10"/>
  <c r="V12" i="10"/>
  <c r="V11" i="10"/>
  <c r="V10" i="10"/>
  <c r="U19" i="10"/>
  <c r="U59" i="10" s="1"/>
  <c r="T19" i="10"/>
  <c r="S19" i="10"/>
  <c r="S59" i="10" s="1"/>
  <c r="R19" i="10"/>
  <c r="Q19" i="10"/>
  <c r="P19" i="10"/>
  <c r="O19" i="10"/>
  <c r="N19" i="10"/>
  <c r="N59" i="10" s="1"/>
  <c r="M19" i="10"/>
  <c r="L19" i="10"/>
  <c r="K19" i="10"/>
  <c r="J19" i="10"/>
  <c r="I19" i="10"/>
  <c r="H19" i="10"/>
  <c r="G19" i="10"/>
  <c r="F19" i="10"/>
  <c r="E19" i="10"/>
  <c r="D19" i="10"/>
  <c r="C19" i="10"/>
  <c r="V104" i="9"/>
  <c r="V103" i="9"/>
  <c r="V102" i="9"/>
  <c r="V101" i="9"/>
  <c r="V100" i="9"/>
  <c r="V99" i="9"/>
  <c r="V98" i="9"/>
  <c r="V97" i="9"/>
  <c r="V96" i="9"/>
  <c r="V95" i="9"/>
  <c r="V94" i="9"/>
  <c r="V93" i="9"/>
  <c r="V90" i="9"/>
  <c r="V89" i="9"/>
  <c r="V88" i="9"/>
  <c r="V87" i="9"/>
  <c r="V86" i="9"/>
  <c r="V85" i="9"/>
  <c r="V84" i="9"/>
  <c r="V83" i="9"/>
  <c r="V82" i="9"/>
  <c r="V81" i="9"/>
  <c r="V80" i="9"/>
  <c r="V79" i="9"/>
  <c r="V78" i="9"/>
  <c r="V77" i="9"/>
  <c r="V76" i="9"/>
  <c r="V73" i="9"/>
  <c r="V72" i="9"/>
  <c r="V71" i="9"/>
  <c r="V70" i="9"/>
  <c r="V69" i="9"/>
  <c r="V68" i="9"/>
  <c r="V75" i="9"/>
  <c r="W105" i="8"/>
  <c r="V104" i="8"/>
  <c r="W75" i="8"/>
  <c r="W76" i="8"/>
  <c r="W77" i="8"/>
  <c r="W78" i="8"/>
  <c r="W79" i="8"/>
  <c r="W80" i="8"/>
  <c r="W81" i="8"/>
  <c r="W82" i="8"/>
  <c r="W83" i="8"/>
  <c r="W84" i="8"/>
  <c r="W85" i="8"/>
  <c r="W86" i="8"/>
  <c r="W87" i="8"/>
  <c r="W88" i="8"/>
  <c r="W89" i="8"/>
  <c r="W90" i="8"/>
  <c r="W91" i="8"/>
  <c r="W92" i="8"/>
  <c r="W93" i="8"/>
  <c r="W94" i="8"/>
  <c r="W95" i="8"/>
  <c r="W96" i="8"/>
  <c r="W97" i="8"/>
  <c r="W98" i="8"/>
  <c r="W99" i="8"/>
  <c r="W100" i="8"/>
  <c r="W101" i="8"/>
  <c r="W102" i="8"/>
  <c r="W103" i="8"/>
  <c r="W74" i="8"/>
  <c r="W68" i="8"/>
  <c r="W69" i="8"/>
  <c r="W70" i="8"/>
  <c r="W71" i="8"/>
  <c r="W72" i="8"/>
  <c r="W67" i="8"/>
  <c r="C66" i="8"/>
  <c r="C73" i="8"/>
  <c r="D66" i="8"/>
  <c r="D73" i="8" s="1"/>
  <c r="E66" i="8"/>
  <c r="E73" i="8" s="1"/>
  <c r="F66" i="8"/>
  <c r="F73" i="8" s="1"/>
  <c r="G66" i="8"/>
  <c r="G73" i="8" s="1"/>
  <c r="H66" i="8"/>
  <c r="H73" i="8"/>
  <c r="I66" i="8"/>
  <c r="I73" i="8" s="1"/>
  <c r="J66" i="8"/>
  <c r="J73" i="8"/>
  <c r="K66" i="8"/>
  <c r="K73" i="8" s="1"/>
  <c r="L66" i="8"/>
  <c r="L73" i="8" s="1"/>
  <c r="M66" i="8"/>
  <c r="M73" i="8" s="1"/>
  <c r="N66" i="8"/>
  <c r="N73" i="8" s="1"/>
  <c r="O66" i="8"/>
  <c r="O73" i="8" s="1"/>
  <c r="P66" i="8"/>
  <c r="P73" i="8" s="1"/>
  <c r="Q66" i="8"/>
  <c r="Q73" i="8" s="1"/>
  <c r="R66" i="8"/>
  <c r="R73" i="8" s="1"/>
  <c r="S66" i="8"/>
  <c r="S73" i="8" s="1"/>
  <c r="T66" i="8"/>
  <c r="T73" i="8" s="1"/>
  <c r="U66" i="8"/>
  <c r="U73" i="8" s="1"/>
  <c r="V66" i="8"/>
  <c r="V73" i="8" s="1"/>
  <c r="V106" i="8" s="1"/>
  <c r="B66" i="8"/>
  <c r="B73" i="8" s="1"/>
  <c r="W55" i="8"/>
  <c r="V54" i="8"/>
  <c r="W53" i="8"/>
  <c r="W52" i="8"/>
  <c r="W51" i="8"/>
  <c r="W50" i="8"/>
  <c r="W49" i="8"/>
  <c r="W48" i="8"/>
  <c r="W47" i="8"/>
  <c r="W46" i="8"/>
  <c r="W45" i="8"/>
  <c r="W44" i="8"/>
  <c r="W43" i="8"/>
  <c r="W42" i="8"/>
  <c r="W41" i="8"/>
  <c r="W40" i="8"/>
  <c r="W39" i="8"/>
  <c r="W38" i="8"/>
  <c r="W37" i="8"/>
  <c r="W36" i="8"/>
  <c r="W35" i="8"/>
  <c r="W34" i="8"/>
  <c r="W33" i="8"/>
  <c r="W32" i="8"/>
  <c r="W31" i="8"/>
  <c r="W30" i="8"/>
  <c r="W29" i="8"/>
  <c r="W28" i="8"/>
  <c r="W26" i="8"/>
  <c r="W23" i="8"/>
  <c r="W20" i="8"/>
  <c r="W27" i="8"/>
  <c r="W25" i="8"/>
  <c r="W24" i="8"/>
  <c r="W22" i="8"/>
  <c r="W21" i="8"/>
  <c r="W10" i="8"/>
  <c r="W11" i="8"/>
  <c r="W12" i="8"/>
  <c r="W13" i="8"/>
  <c r="W14" i="8"/>
  <c r="W15" i="8"/>
  <c r="W17" i="8"/>
  <c r="W16" i="8"/>
  <c r="W18" i="8"/>
  <c r="V9" i="8"/>
  <c r="V19" i="8" s="1"/>
  <c r="V56" i="8" s="1"/>
  <c r="V55" i="9"/>
  <c r="V53" i="9"/>
  <c r="V52" i="9"/>
  <c r="V51" i="9"/>
  <c r="V49" i="9"/>
  <c r="V48" i="9"/>
  <c r="V47" i="9"/>
  <c r="V46" i="9"/>
  <c r="V45" i="9"/>
  <c r="V44" i="9"/>
  <c r="V43" i="9"/>
  <c r="V42" i="9"/>
  <c r="V41" i="9"/>
  <c r="V40" i="9"/>
  <c r="V38" i="9"/>
  <c r="V37" i="9"/>
  <c r="V36" i="9"/>
  <c r="V35" i="9"/>
  <c r="V34" i="9"/>
  <c r="V33" i="9"/>
  <c r="V32" i="9"/>
  <c r="V31" i="9"/>
  <c r="V30" i="9"/>
  <c r="V29" i="9"/>
  <c r="V28" i="9"/>
  <c r="V27" i="9"/>
  <c r="V26" i="9"/>
  <c r="V25" i="9"/>
  <c r="V24" i="9"/>
  <c r="V23" i="9"/>
  <c r="V22" i="9"/>
  <c r="V21" i="9"/>
  <c r="V20" i="9"/>
  <c r="V18" i="9"/>
  <c r="V17" i="9"/>
  <c r="V15" i="9"/>
  <c r="V14" i="9"/>
  <c r="V13" i="9"/>
  <c r="V12" i="9"/>
  <c r="V11" i="9"/>
  <c r="V10" i="9"/>
  <c r="V16" i="9"/>
  <c r="U105" i="9"/>
  <c r="T105" i="9"/>
  <c r="S105" i="9"/>
  <c r="R105" i="9"/>
  <c r="Q105" i="9"/>
  <c r="O105" i="9"/>
  <c r="L105" i="9"/>
  <c r="K105" i="9"/>
  <c r="E105" i="9"/>
  <c r="C105" i="9"/>
  <c r="U67" i="9"/>
  <c r="U74" i="9"/>
  <c r="T67" i="9"/>
  <c r="T74" i="9" s="1"/>
  <c r="S67" i="9"/>
  <c r="S74" i="9" s="1"/>
  <c r="R67" i="9"/>
  <c r="R74" i="9" s="1"/>
  <c r="Q67" i="9"/>
  <c r="Q74" i="9" s="1"/>
  <c r="P67" i="9"/>
  <c r="P74" i="9" s="1"/>
  <c r="O67" i="9"/>
  <c r="O74" i="9" s="1"/>
  <c r="N67" i="9"/>
  <c r="N74" i="9" s="1"/>
  <c r="M67" i="9"/>
  <c r="M74" i="9" s="1"/>
  <c r="L67" i="9"/>
  <c r="L74" i="9" s="1"/>
  <c r="K67" i="9"/>
  <c r="K74" i="9" s="1"/>
  <c r="J67" i="9"/>
  <c r="J74" i="9" s="1"/>
  <c r="I67" i="9"/>
  <c r="I74" i="9" s="1"/>
  <c r="H67" i="9"/>
  <c r="H74" i="9" s="1"/>
  <c r="G67" i="9"/>
  <c r="F67" i="9"/>
  <c r="F74" i="9" s="1"/>
  <c r="E67" i="9"/>
  <c r="E74" i="9" s="1"/>
  <c r="D67" i="9"/>
  <c r="D74" i="9" s="1"/>
  <c r="C67" i="9"/>
  <c r="C74" i="9" s="1"/>
  <c r="B67" i="9"/>
  <c r="B74" i="9" s="1"/>
  <c r="T54" i="9"/>
  <c r="S54" i="9"/>
  <c r="R54" i="9"/>
  <c r="P54" i="9"/>
  <c r="O54" i="9"/>
  <c r="N54" i="9"/>
  <c r="M54" i="9"/>
  <c r="K54" i="9"/>
  <c r="I54" i="9"/>
  <c r="F54" i="9"/>
  <c r="E54" i="9"/>
  <c r="C54" i="9"/>
  <c r="U9" i="9"/>
  <c r="U19" i="9" s="1"/>
  <c r="U56" i="9" s="1"/>
  <c r="T9" i="9"/>
  <c r="T19" i="9" s="1"/>
  <c r="T56" i="9" s="1"/>
  <c r="S9" i="9"/>
  <c r="S19" i="9" s="1"/>
  <c r="R9" i="9"/>
  <c r="R19" i="9" s="1"/>
  <c r="Q9" i="9"/>
  <c r="Q19" i="9"/>
  <c r="Q56" i="9" s="1"/>
  <c r="P9" i="9"/>
  <c r="P19" i="9" s="1"/>
  <c r="O9" i="9"/>
  <c r="O19" i="9" s="1"/>
  <c r="N9" i="9"/>
  <c r="N19" i="9" s="1"/>
  <c r="M9" i="9"/>
  <c r="M19" i="9" s="1"/>
  <c r="L9" i="9"/>
  <c r="L19" i="9" s="1"/>
  <c r="K9" i="9"/>
  <c r="K19" i="9" s="1"/>
  <c r="J9" i="9"/>
  <c r="J19" i="9" s="1"/>
  <c r="I9" i="9"/>
  <c r="I19" i="9" s="1"/>
  <c r="H9" i="9"/>
  <c r="H19" i="9" s="1"/>
  <c r="G9" i="9"/>
  <c r="G19" i="9" s="1"/>
  <c r="F9" i="9"/>
  <c r="F19" i="9" s="1"/>
  <c r="F56" i="9" s="1"/>
  <c r="E9" i="9"/>
  <c r="E19" i="9" s="1"/>
  <c r="E56" i="9" s="1"/>
  <c r="D9" i="9"/>
  <c r="D19" i="9" s="1"/>
  <c r="C9" i="9"/>
  <c r="C19" i="9" s="1"/>
  <c r="C56" i="9" s="1"/>
  <c r="B9" i="9"/>
  <c r="B19" i="9" s="1"/>
  <c r="B110" i="7"/>
  <c r="C110" i="7"/>
  <c r="D110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Q110" i="7"/>
  <c r="R110" i="7"/>
  <c r="S110" i="7"/>
  <c r="T110" i="7"/>
  <c r="U110" i="7"/>
  <c r="B54" i="8"/>
  <c r="C54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109" i="7"/>
  <c r="V108" i="7"/>
  <c r="V107" i="7"/>
  <c r="V106" i="7"/>
  <c r="V105" i="7"/>
  <c r="V104" i="7"/>
  <c r="V103" i="7"/>
  <c r="V102" i="7"/>
  <c r="V101" i="7"/>
  <c r="V100" i="7"/>
  <c r="V99" i="7"/>
  <c r="V98" i="7"/>
  <c r="V97" i="7"/>
  <c r="V96" i="7"/>
  <c r="V95" i="7"/>
  <c r="V94" i="7"/>
  <c r="V93" i="7"/>
  <c r="V92" i="7"/>
  <c r="V91" i="7"/>
  <c r="V90" i="7"/>
  <c r="V89" i="7"/>
  <c r="V88" i="7"/>
  <c r="V87" i="7"/>
  <c r="V86" i="7"/>
  <c r="V85" i="7"/>
  <c r="V84" i="7"/>
  <c r="V83" i="7"/>
  <c r="V82" i="7"/>
  <c r="V81" i="7"/>
  <c r="V80" i="7"/>
  <c r="V79" i="7"/>
  <c r="V78" i="7"/>
  <c r="U70" i="7"/>
  <c r="U77" i="7" s="1"/>
  <c r="T70" i="7"/>
  <c r="T77" i="7" s="1"/>
  <c r="S70" i="7"/>
  <c r="S77" i="7" s="1"/>
  <c r="R70" i="7"/>
  <c r="R77" i="7" s="1"/>
  <c r="Q70" i="7"/>
  <c r="Q77" i="7" s="1"/>
  <c r="P70" i="7"/>
  <c r="P77" i="7" s="1"/>
  <c r="P112" i="7" s="1"/>
  <c r="O70" i="7"/>
  <c r="O77" i="7" s="1"/>
  <c r="N70" i="7"/>
  <c r="N77" i="7" s="1"/>
  <c r="M70" i="7"/>
  <c r="M77" i="7" s="1"/>
  <c r="M112" i="7" s="1"/>
  <c r="L70" i="7"/>
  <c r="L77" i="7" s="1"/>
  <c r="K70" i="7"/>
  <c r="K77" i="7" s="1"/>
  <c r="J70" i="7"/>
  <c r="J77" i="7" s="1"/>
  <c r="I70" i="7"/>
  <c r="I77" i="7" s="1"/>
  <c r="H70" i="7"/>
  <c r="H77" i="7" s="1"/>
  <c r="G70" i="7"/>
  <c r="G77" i="7" s="1"/>
  <c r="F70" i="7"/>
  <c r="F77" i="7" s="1"/>
  <c r="E70" i="7"/>
  <c r="E77" i="7" s="1"/>
  <c r="D70" i="7"/>
  <c r="D77" i="7" s="1"/>
  <c r="C70" i="7"/>
  <c r="C77" i="7" s="1"/>
  <c r="V111" i="7"/>
  <c r="V76" i="7"/>
  <c r="V75" i="7"/>
  <c r="V74" i="7"/>
  <c r="V73" i="7"/>
  <c r="V72" i="7"/>
  <c r="V71" i="7"/>
  <c r="V59" i="7"/>
  <c r="V57" i="7"/>
  <c r="V56" i="7"/>
  <c r="V55" i="7"/>
  <c r="V54" i="7"/>
  <c r="V53" i="7"/>
  <c r="V52" i="7"/>
  <c r="V51" i="7"/>
  <c r="V50" i="7"/>
  <c r="V49" i="7"/>
  <c r="V48" i="7"/>
  <c r="V47" i="7"/>
  <c r="V46" i="7"/>
  <c r="V45" i="7"/>
  <c r="V44" i="7"/>
  <c r="V43" i="7"/>
  <c r="V42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7" i="7"/>
  <c r="V26" i="7"/>
  <c r="V25" i="7"/>
  <c r="V24" i="7"/>
  <c r="V23" i="7"/>
  <c r="V22" i="7"/>
  <c r="V21" i="7"/>
  <c r="V20" i="7"/>
  <c r="V18" i="7"/>
  <c r="V17" i="7"/>
  <c r="V16" i="7"/>
  <c r="V15" i="7"/>
  <c r="U58" i="7"/>
  <c r="V14" i="7"/>
  <c r="V13" i="7"/>
  <c r="V12" i="7"/>
  <c r="V11" i="7"/>
  <c r="V10" i="7"/>
  <c r="N104" i="8"/>
  <c r="U104" i="8"/>
  <c r="U106" i="8" s="1"/>
  <c r="T104" i="8"/>
  <c r="S104" i="8"/>
  <c r="R104" i="8"/>
  <c r="Q104" i="8"/>
  <c r="P104" i="8"/>
  <c r="O104" i="8"/>
  <c r="M104" i="8"/>
  <c r="M106" i="8" s="1"/>
  <c r="L104" i="8"/>
  <c r="K104" i="8"/>
  <c r="K106" i="8" s="1"/>
  <c r="J104" i="8"/>
  <c r="I104" i="8"/>
  <c r="I106" i="8" s="1"/>
  <c r="H104" i="8"/>
  <c r="G104" i="8"/>
  <c r="F104" i="8"/>
  <c r="E104" i="8"/>
  <c r="D104" i="8"/>
  <c r="C104" i="8"/>
  <c r="B104" i="8"/>
  <c r="U9" i="8"/>
  <c r="U19" i="8" s="1"/>
  <c r="U56" i="8" s="1"/>
  <c r="T9" i="8"/>
  <c r="T19" i="8" s="1"/>
  <c r="S9" i="8"/>
  <c r="S19" i="8" s="1"/>
  <c r="R9" i="8"/>
  <c r="R19" i="8" s="1"/>
  <c r="Q9" i="8"/>
  <c r="Q19" i="8" s="1"/>
  <c r="P9" i="8"/>
  <c r="P19" i="8" s="1"/>
  <c r="O9" i="8"/>
  <c r="O19" i="8" s="1"/>
  <c r="N9" i="8"/>
  <c r="N19" i="8" s="1"/>
  <c r="M9" i="8"/>
  <c r="M19" i="8" s="1"/>
  <c r="M56" i="8" s="1"/>
  <c r="L9" i="8"/>
  <c r="L19" i="8" s="1"/>
  <c r="L56" i="8" s="1"/>
  <c r="K9" i="8"/>
  <c r="K19" i="8" s="1"/>
  <c r="J9" i="8"/>
  <c r="J19" i="8" s="1"/>
  <c r="I9" i="8"/>
  <c r="I19" i="8" s="1"/>
  <c r="H9" i="8"/>
  <c r="H19" i="8" s="1"/>
  <c r="H56" i="8" s="1"/>
  <c r="G9" i="8"/>
  <c r="G19" i="8" s="1"/>
  <c r="G56" i="8" s="1"/>
  <c r="F9" i="8"/>
  <c r="F19" i="8" s="1"/>
  <c r="F56" i="8" s="1"/>
  <c r="E9" i="8"/>
  <c r="E19" i="8" s="1"/>
  <c r="D9" i="8"/>
  <c r="D19" i="8" s="1"/>
  <c r="C9" i="8"/>
  <c r="C19" i="8" s="1"/>
  <c r="B9" i="8"/>
  <c r="B19" i="8" s="1"/>
  <c r="V81" i="2"/>
  <c r="F110" i="2"/>
  <c r="J110" i="2"/>
  <c r="M110" i="2"/>
  <c r="N110" i="2"/>
  <c r="R110" i="2"/>
  <c r="U110" i="2"/>
  <c r="I110" i="2"/>
  <c r="Q110" i="2"/>
  <c r="F59" i="2"/>
  <c r="J59" i="2"/>
  <c r="M59" i="2"/>
  <c r="Q59" i="2"/>
  <c r="R59" i="2"/>
  <c r="V25" i="2"/>
  <c r="N59" i="2"/>
  <c r="V82" i="1"/>
  <c r="V111" i="1"/>
  <c r="V25" i="1"/>
  <c r="F59" i="1"/>
  <c r="M59" i="1"/>
  <c r="N59" i="1"/>
  <c r="Q59" i="1"/>
  <c r="R59" i="1"/>
  <c r="S59" i="1"/>
  <c r="O59" i="1"/>
  <c r="K59" i="1"/>
  <c r="G59" i="1"/>
  <c r="C59" i="1"/>
  <c r="O111" i="6"/>
  <c r="N111" i="6"/>
  <c r="G111" i="6"/>
  <c r="F111" i="6"/>
  <c r="V110" i="6"/>
  <c r="V81" i="6"/>
  <c r="I111" i="6"/>
  <c r="J111" i="6"/>
  <c r="M111" i="6"/>
  <c r="Q111" i="6"/>
  <c r="R111" i="6"/>
  <c r="U111" i="6"/>
  <c r="S58" i="6"/>
  <c r="O58" i="6"/>
  <c r="K58" i="6"/>
  <c r="G58" i="6"/>
  <c r="C58" i="6"/>
  <c r="V25" i="6"/>
  <c r="U58" i="6"/>
  <c r="F58" i="7"/>
  <c r="J58" i="7"/>
  <c r="M58" i="7"/>
  <c r="N58" i="7"/>
  <c r="R58" i="7"/>
  <c r="S58" i="7"/>
  <c r="Q58" i="7"/>
  <c r="O58" i="7"/>
  <c r="K58" i="7"/>
  <c r="I58" i="7"/>
  <c r="G58" i="7"/>
  <c r="C58" i="7"/>
  <c r="V83" i="2"/>
  <c r="V82" i="2"/>
  <c r="B110" i="2"/>
  <c r="C110" i="2"/>
  <c r="D110" i="2"/>
  <c r="G110" i="2"/>
  <c r="H110" i="2"/>
  <c r="K110" i="2"/>
  <c r="L110" i="2"/>
  <c r="O110" i="2"/>
  <c r="P110" i="2"/>
  <c r="S110" i="2"/>
  <c r="T110" i="2"/>
  <c r="V92" i="1"/>
  <c r="V83" i="1"/>
  <c r="V8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82" i="6"/>
  <c r="V80" i="6"/>
  <c r="B111" i="6"/>
  <c r="C111" i="6"/>
  <c r="D111" i="6"/>
  <c r="H111" i="6"/>
  <c r="K111" i="6"/>
  <c r="L111" i="6"/>
  <c r="P111" i="6"/>
  <c r="S111" i="6"/>
  <c r="T111" i="6"/>
  <c r="V23" i="2"/>
  <c r="V22" i="2"/>
  <c r="B59" i="2"/>
  <c r="C59" i="2"/>
  <c r="D59" i="2"/>
  <c r="E59" i="2"/>
  <c r="G59" i="2"/>
  <c r="H59" i="2"/>
  <c r="I59" i="2"/>
  <c r="K59" i="2"/>
  <c r="L59" i="2"/>
  <c r="O59" i="2"/>
  <c r="P59" i="2"/>
  <c r="S59" i="2"/>
  <c r="U59" i="2"/>
  <c r="T59" i="2"/>
  <c r="V24" i="1"/>
  <c r="V23" i="1"/>
  <c r="B59" i="1"/>
  <c r="D59" i="1"/>
  <c r="E59" i="1"/>
  <c r="H59" i="1"/>
  <c r="I59" i="1"/>
  <c r="J59" i="1"/>
  <c r="L59" i="1"/>
  <c r="P59" i="1"/>
  <c r="U59" i="1"/>
  <c r="T59" i="1"/>
  <c r="V26" i="6"/>
  <c r="B58" i="6"/>
  <c r="D58" i="6"/>
  <c r="E58" i="6"/>
  <c r="F58" i="6"/>
  <c r="H58" i="6"/>
  <c r="I58" i="6"/>
  <c r="J58" i="6"/>
  <c r="L58" i="6"/>
  <c r="M58" i="6"/>
  <c r="N58" i="6"/>
  <c r="P58" i="6"/>
  <c r="Q58" i="6"/>
  <c r="R58" i="6"/>
  <c r="T58" i="6"/>
  <c r="B58" i="7"/>
  <c r="D58" i="7"/>
  <c r="H58" i="7"/>
  <c r="L58" i="7"/>
  <c r="P58" i="7"/>
  <c r="T58" i="7"/>
  <c r="V113" i="1"/>
  <c r="V112" i="6"/>
  <c r="B70" i="7"/>
  <c r="B77" i="7" s="1"/>
  <c r="T9" i="7"/>
  <c r="T19" i="7" s="1"/>
  <c r="U9" i="7"/>
  <c r="U19" i="7" s="1"/>
  <c r="S9" i="7"/>
  <c r="S19" i="7" s="1"/>
  <c r="R9" i="7"/>
  <c r="R19" i="7" s="1"/>
  <c r="Q9" i="7"/>
  <c r="Q19" i="7" s="1"/>
  <c r="P9" i="7"/>
  <c r="P19" i="7" s="1"/>
  <c r="O9" i="7"/>
  <c r="O19" i="7" s="1"/>
  <c r="N9" i="7"/>
  <c r="N19" i="7" s="1"/>
  <c r="M9" i="7"/>
  <c r="M19" i="7" s="1"/>
  <c r="L9" i="7"/>
  <c r="L19" i="7" s="1"/>
  <c r="K9" i="7"/>
  <c r="K19" i="7" s="1"/>
  <c r="J9" i="7"/>
  <c r="J19" i="7" s="1"/>
  <c r="I9" i="7"/>
  <c r="I19" i="7" s="1"/>
  <c r="H9" i="7"/>
  <c r="H19" i="7" s="1"/>
  <c r="G9" i="7"/>
  <c r="G19" i="7" s="1"/>
  <c r="F9" i="7"/>
  <c r="F19" i="7" s="1"/>
  <c r="E9" i="7"/>
  <c r="E19" i="7" s="1"/>
  <c r="D9" i="7"/>
  <c r="D19" i="7" s="1"/>
  <c r="C9" i="7"/>
  <c r="C19" i="7" s="1"/>
  <c r="B9" i="7"/>
  <c r="B19" i="7" s="1"/>
  <c r="U70" i="6"/>
  <c r="U77" i="6" s="1"/>
  <c r="B70" i="6"/>
  <c r="B77" i="6" s="1"/>
  <c r="U78" i="1"/>
  <c r="T78" i="1"/>
  <c r="T114" i="1" s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V77" i="1"/>
  <c r="V76" i="1"/>
  <c r="V75" i="6"/>
  <c r="V90" i="6"/>
  <c r="L9" i="1"/>
  <c r="L20" i="1" s="1"/>
  <c r="V60" i="1"/>
  <c r="B9" i="1"/>
  <c r="B20" i="1" s="1"/>
  <c r="B9" i="6"/>
  <c r="B20" i="6" s="1"/>
  <c r="C9" i="6"/>
  <c r="C20" i="6" s="1"/>
  <c r="D9" i="6"/>
  <c r="D20" i="6" s="1"/>
  <c r="D60" i="6" s="1"/>
  <c r="E9" i="6"/>
  <c r="E20" i="6" s="1"/>
  <c r="F9" i="6"/>
  <c r="F20" i="6" s="1"/>
  <c r="G9" i="6"/>
  <c r="G20" i="6" s="1"/>
  <c r="H9" i="6"/>
  <c r="H20" i="6" s="1"/>
  <c r="I9" i="6"/>
  <c r="I20" i="6" s="1"/>
  <c r="J9" i="6"/>
  <c r="J20" i="6" s="1"/>
  <c r="K9" i="6"/>
  <c r="K20" i="6" s="1"/>
  <c r="L9" i="6"/>
  <c r="L20" i="6" s="1"/>
  <c r="M9" i="6"/>
  <c r="M20" i="6" s="1"/>
  <c r="N9" i="6"/>
  <c r="N20" i="6" s="1"/>
  <c r="O9" i="6"/>
  <c r="O20" i="6" s="1"/>
  <c r="P9" i="6"/>
  <c r="P20" i="6" s="1"/>
  <c r="P60" i="6" s="1"/>
  <c r="Q9" i="6"/>
  <c r="Q20" i="6" s="1"/>
  <c r="Q60" i="6" s="1"/>
  <c r="R9" i="6"/>
  <c r="R20" i="6" s="1"/>
  <c r="S9" i="6"/>
  <c r="S20" i="6" s="1"/>
  <c r="U9" i="6"/>
  <c r="U20" i="6" s="1"/>
  <c r="T9" i="6"/>
  <c r="T20" i="6" s="1"/>
  <c r="V10" i="6"/>
  <c r="V11" i="6"/>
  <c r="V12" i="6"/>
  <c r="V13" i="6"/>
  <c r="V14" i="6"/>
  <c r="V15" i="6"/>
  <c r="V16" i="6"/>
  <c r="V17" i="6"/>
  <c r="V18" i="6"/>
  <c r="V19" i="6"/>
  <c r="V21" i="6"/>
  <c r="V22" i="6"/>
  <c r="V23" i="6"/>
  <c r="V24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9" i="6"/>
  <c r="C70" i="6"/>
  <c r="C77" i="6" s="1"/>
  <c r="C113" i="6" s="1"/>
  <c r="D70" i="6"/>
  <c r="D77" i="6" s="1"/>
  <c r="E70" i="6"/>
  <c r="E77" i="6" s="1"/>
  <c r="F70" i="6"/>
  <c r="F77" i="6" s="1"/>
  <c r="F113" i="6" s="1"/>
  <c r="G70" i="6"/>
  <c r="G77" i="6" s="1"/>
  <c r="G113" i="6" s="1"/>
  <c r="H70" i="6"/>
  <c r="H77" i="6" s="1"/>
  <c r="I70" i="6"/>
  <c r="I77" i="6" s="1"/>
  <c r="I113" i="6" s="1"/>
  <c r="J70" i="6"/>
  <c r="J77" i="6" s="1"/>
  <c r="K70" i="6"/>
  <c r="K77" i="6" s="1"/>
  <c r="L70" i="6"/>
  <c r="L77" i="6" s="1"/>
  <c r="M70" i="6"/>
  <c r="M77" i="6" s="1"/>
  <c r="N70" i="6"/>
  <c r="N77" i="6" s="1"/>
  <c r="O70" i="6"/>
  <c r="O77" i="6" s="1"/>
  <c r="P70" i="6"/>
  <c r="P77" i="6" s="1"/>
  <c r="Q70" i="6"/>
  <c r="Q77" i="6" s="1"/>
  <c r="R70" i="6"/>
  <c r="R77" i="6" s="1"/>
  <c r="S70" i="6"/>
  <c r="S77" i="6" s="1"/>
  <c r="T70" i="6"/>
  <c r="T77" i="6" s="1"/>
  <c r="V71" i="6"/>
  <c r="V72" i="6"/>
  <c r="V73" i="6"/>
  <c r="V74" i="6"/>
  <c r="V76" i="6"/>
  <c r="V78" i="6"/>
  <c r="V79" i="6"/>
  <c r="V83" i="6"/>
  <c r="V97" i="6"/>
  <c r="V84" i="6"/>
  <c r="V85" i="6"/>
  <c r="V86" i="6"/>
  <c r="V87" i="6"/>
  <c r="V88" i="6"/>
  <c r="V89" i="6"/>
  <c r="V91" i="6"/>
  <c r="V92" i="6"/>
  <c r="V93" i="6"/>
  <c r="V94" i="6"/>
  <c r="V95" i="6"/>
  <c r="V96" i="6"/>
  <c r="V98" i="6"/>
  <c r="V99" i="6"/>
  <c r="V100" i="6"/>
  <c r="V101" i="6"/>
  <c r="V102" i="6"/>
  <c r="V103" i="6"/>
  <c r="V104" i="6"/>
  <c r="V105" i="6"/>
  <c r="V106" i="6"/>
  <c r="V107" i="6"/>
  <c r="V108" i="6"/>
  <c r="V109" i="6"/>
  <c r="V39" i="2"/>
  <c r="V40" i="2"/>
  <c r="V41" i="2"/>
  <c r="V54" i="1"/>
  <c r="V38" i="1"/>
  <c r="V39" i="1"/>
  <c r="V40" i="1"/>
  <c r="V114" i="5"/>
  <c r="U113" i="5"/>
  <c r="T113" i="5"/>
  <c r="S113" i="5"/>
  <c r="R113" i="5"/>
  <c r="Q113" i="5"/>
  <c r="P113" i="5"/>
  <c r="O113" i="5"/>
  <c r="N113" i="5"/>
  <c r="M113" i="5"/>
  <c r="L113" i="5"/>
  <c r="K113" i="5"/>
  <c r="J113" i="5"/>
  <c r="I113" i="5"/>
  <c r="H113" i="5"/>
  <c r="G113" i="5"/>
  <c r="F113" i="5"/>
  <c r="E113" i="5"/>
  <c r="D113" i="5"/>
  <c r="C113" i="5"/>
  <c r="B113" i="5"/>
  <c r="V112" i="5"/>
  <c r="V111" i="5"/>
  <c r="V110" i="5"/>
  <c r="V109" i="5"/>
  <c r="V108" i="5"/>
  <c r="V107" i="5"/>
  <c r="V106" i="5"/>
  <c r="V105" i="5"/>
  <c r="V104" i="5"/>
  <c r="V103" i="5"/>
  <c r="V102" i="5"/>
  <c r="V101" i="5"/>
  <c r="V100" i="5"/>
  <c r="V99" i="5"/>
  <c r="V98" i="5"/>
  <c r="V97" i="5"/>
  <c r="V96" i="5"/>
  <c r="V95" i="5"/>
  <c r="V94" i="5"/>
  <c r="V93" i="5"/>
  <c r="V92" i="5"/>
  <c r="V91" i="5"/>
  <c r="V90" i="5"/>
  <c r="V89" i="5"/>
  <c r="V88" i="5"/>
  <c r="V87" i="5"/>
  <c r="V86" i="5"/>
  <c r="V85" i="5"/>
  <c r="V84" i="5"/>
  <c r="V83" i="5"/>
  <c r="V82" i="5"/>
  <c r="V81" i="5"/>
  <c r="V80" i="5"/>
  <c r="V79" i="5"/>
  <c r="V77" i="5"/>
  <c r="V76" i="5"/>
  <c r="V75" i="5"/>
  <c r="V74" i="5"/>
  <c r="V73" i="5"/>
  <c r="V72" i="5"/>
  <c r="V71" i="5"/>
  <c r="U70" i="5"/>
  <c r="U78" i="5" s="1"/>
  <c r="T70" i="5"/>
  <c r="T78" i="5" s="1"/>
  <c r="T115" i="5" s="1"/>
  <c r="S70" i="5"/>
  <c r="S78" i="5" s="1"/>
  <c r="R70" i="5"/>
  <c r="R78" i="5" s="1"/>
  <c r="Q70" i="5"/>
  <c r="Q78" i="5" s="1"/>
  <c r="P70" i="5"/>
  <c r="P78" i="5" s="1"/>
  <c r="O70" i="5"/>
  <c r="O78" i="5" s="1"/>
  <c r="N70" i="5"/>
  <c r="N78" i="5" s="1"/>
  <c r="M70" i="5"/>
  <c r="M78" i="5" s="1"/>
  <c r="L70" i="5"/>
  <c r="L78" i="5" s="1"/>
  <c r="K70" i="5"/>
  <c r="K78" i="5" s="1"/>
  <c r="J70" i="5"/>
  <c r="J78" i="5" s="1"/>
  <c r="I70" i="5"/>
  <c r="I78" i="5" s="1"/>
  <c r="H70" i="5"/>
  <c r="H78" i="5" s="1"/>
  <c r="G70" i="5"/>
  <c r="G78" i="5" s="1"/>
  <c r="F70" i="5"/>
  <c r="F78" i="5" s="1"/>
  <c r="E70" i="5"/>
  <c r="E78" i="5" s="1"/>
  <c r="D70" i="5"/>
  <c r="D78" i="5" s="1"/>
  <c r="D115" i="5" s="1"/>
  <c r="C70" i="5"/>
  <c r="C78" i="5" s="1"/>
  <c r="B70" i="5"/>
  <c r="B78" i="5" s="1"/>
  <c r="V59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V57" i="5"/>
  <c r="V56" i="5"/>
  <c r="V55" i="5"/>
  <c r="V54" i="5"/>
  <c r="V53" i="5"/>
  <c r="V52" i="5"/>
  <c r="V51" i="5"/>
  <c r="V50" i="5"/>
  <c r="V49" i="5"/>
  <c r="V48" i="5"/>
  <c r="V47" i="5"/>
  <c r="V46" i="5"/>
  <c r="V45" i="5"/>
  <c r="V44" i="5"/>
  <c r="V43" i="5"/>
  <c r="V42" i="5"/>
  <c r="V41" i="5"/>
  <c r="V40" i="5"/>
  <c r="V39" i="5"/>
  <c r="V38" i="5"/>
  <c r="V37" i="5"/>
  <c r="V36" i="5"/>
  <c r="V35" i="5"/>
  <c r="V34" i="5"/>
  <c r="V33" i="5"/>
  <c r="V32" i="5"/>
  <c r="V31" i="5"/>
  <c r="V30" i="5"/>
  <c r="V29" i="5"/>
  <c r="V28" i="5"/>
  <c r="V27" i="5"/>
  <c r="V26" i="5"/>
  <c r="V25" i="5"/>
  <c r="V24" i="5"/>
  <c r="V23" i="5"/>
  <c r="V22" i="5"/>
  <c r="V21" i="5"/>
  <c r="V19" i="5"/>
  <c r="V18" i="5"/>
  <c r="V17" i="5"/>
  <c r="V16" i="5"/>
  <c r="V15" i="5"/>
  <c r="V14" i="5"/>
  <c r="V13" i="5"/>
  <c r="V12" i="5"/>
  <c r="V11" i="5"/>
  <c r="V10" i="5"/>
  <c r="U9" i="5"/>
  <c r="U20" i="5" s="1"/>
  <c r="T9" i="5"/>
  <c r="T20" i="5" s="1"/>
  <c r="S9" i="5"/>
  <c r="S20" i="5" s="1"/>
  <c r="R9" i="5"/>
  <c r="R20" i="5" s="1"/>
  <c r="Q9" i="5"/>
  <c r="Q20" i="5" s="1"/>
  <c r="P9" i="5"/>
  <c r="P20" i="5" s="1"/>
  <c r="O9" i="5"/>
  <c r="O20" i="5" s="1"/>
  <c r="N9" i="5"/>
  <c r="N20" i="5" s="1"/>
  <c r="M9" i="5"/>
  <c r="M20" i="5" s="1"/>
  <c r="L9" i="5"/>
  <c r="L20" i="5" s="1"/>
  <c r="K9" i="5"/>
  <c r="K20" i="5" s="1"/>
  <c r="J9" i="5"/>
  <c r="J20" i="5" s="1"/>
  <c r="I9" i="5"/>
  <c r="I20" i="5" s="1"/>
  <c r="H9" i="5"/>
  <c r="H20" i="5" s="1"/>
  <c r="G9" i="5"/>
  <c r="G20" i="5" s="1"/>
  <c r="F9" i="5"/>
  <c r="F20" i="5" s="1"/>
  <c r="E9" i="5"/>
  <c r="E20" i="5" s="1"/>
  <c r="D9" i="5"/>
  <c r="D20" i="5" s="1"/>
  <c r="C9" i="5"/>
  <c r="C20" i="5" s="1"/>
  <c r="B9" i="5"/>
  <c r="B20" i="5" s="1"/>
  <c r="B9" i="3"/>
  <c r="B20" i="3" s="1"/>
  <c r="C9" i="3"/>
  <c r="C20" i="3" s="1"/>
  <c r="D9" i="3"/>
  <c r="D20" i="3" s="1"/>
  <c r="E9" i="3"/>
  <c r="E20" i="3" s="1"/>
  <c r="F9" i="3"/>
  <c r="F20" i="3" s="1"/>
  <c r="G9" i="3"/>
  <c r="G20" i="3" s="1"/>
  <c r="H9" i="3"/>
  <c r="H20" i="3" s="1"/>
  <c r="I9" i="3"/>
  <c r="I20" i="3" s="1"/>
  <c r="J9" i="3"/>
  <c r="J20" i="3" s="1"/>
  <c r="J60" i="3" s="1"/>
  <c r="K9" i="3"/>
  <c r="K20" i="3" s="1"/>
  <c r="L9" i="3"/>
  <c r="L20" i="3" s="1"/>
  <c r="M9" i="3"/>
  <c r="M20" i="3"/>
  <c r="N9" i="3"/>
  <c r="N20" i="3" s="1"/>
  <c r="O9" i="3"/>
  <c r="O20" i="3" s="1"/>
  <c r="P9" i="3"/>
  <c r="P20" i="3" s="1"/>
  <c r="Q9" i="3"/>
  <c r="Q20" i="3" s="1"/>
  <c r="R9" i="3"/>
  <c r="R20" i="3" s="1"/>
  <c r="S9" i="3"/>
  <c r="S20" i="3" s="1"/>
  <c r="T9" i="3"/>
  <c r="T20" i="3" s="1"/>
  <c r="U9" i="3"/>
  <c r="U20" i="3" s="1"/>
  <c r="V10" i="3"/>
  <c r="V11" i="3"/>
  <c r="V12" i="3"/>
  <c r="V13" i="3"/>
  <c r="V14" i="3"/>
  <c r="V15" i="3"/>
  <c r="V16" i="3"/>
  <c r="V17" i="3"/>
  <c r="V18" i="3"/>
  <c r="V19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9" i="3"/>
  <c r="B70" i="3"/>
  <c r="B78" i="3" s="1"/>
  <c r="C70" i="3"/>
  <c r="C78" i="3" s="1"/>
  <c r="D70" i="3"/>
  <c r="D78" i="3" s="1"/>
  <c r="E70" i="3"/>
  <c r="E78" i="3" s="1"/>
  <c r="F70" i="3"/>
  <c r="F78" i="3" s="1"/>
  <c r="G70" i="3"/>
  <c r="G78" i="3" s="1"/>
  <c r="H70" i="3"/>
  <c r="H78" i="3" s="1"/>
  <c r="I70" i="3"/>
  <c r="I78" i="3"/>
  <c r="J70" i="3"/>
  <c r="J78" i="3" s="1"/>
  <c r="K70" i="3"/>
  <c r="K78" i="3" s="1"/>
  <c r="L70" i="3"/>
  <c r="L78" i="3"/>
  <c r="M70" i="3"/>
  <c r="M78" i="3" s="1"/>
  <c r="N70" i="3"/>
  <c r="N78" i="3" s="1"/>
  <c r="O70" i="3"/>
  <c r="O78" i="3" s="1"/>
  <c r="P70" i="3"/>
  <c r="P78" i="3" s="1"/>
  <c r="Q70" i="3"/>
  <c r="Q78" i="3" s="1"/>
  <c r="Q115" i="3" s="1"/>
  <c r="R70" i="3"/>
  <c r="R78" i="3" s="1"/>
  <c r="S70" i="3"/>
  <c r="S78" i="3"/>
  <c r="T70" i="3"/>
  <c r="T78" i="3" s="1"/>
  <c r="U70" i="3"/>
  <c r="U78" i="3" s="1"/>
  <c r="V71" i="3"/>
  <c r="V72" i="3"/>
  <c r="V73" i="3"/>
  <c r="V74" i="3"/>
  <c r="V75" i="3"/>
  <c r="V76" i="3"/>
  <c r="V77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4" i="3"/>
  <c r="V111" i="2"/>
  <c r="V108" i="2"/>
  <c r="V107" i="2"/>
  <c r="V106" i="2"/>
  <c r="V105" i="2"/>
  <c r="V104" i="2"/>
  <c r="V103" i="2"/>
  <c r="V102" i="2"/>
  <c r="V101" i="2"/>
  <c r="V100" i="2"/>
  <c r="V99" i="2"/>
  <c r="V98" i="2"/>
  <c r="V97" i="2"/>
  <c r="V95" i="2"/>
  <c r="V94" i="2"/>
  <c r="V93" i="2"/>
  <c r="V92" i="2"/>
  <c r="V91" i="2"/>
  <c r="V90" i="2"/>
  <c r="V89" i="2"/>
  <c r="V88" i="2"/>
  <c r="V87" i="2"/>
  <c r="V86" i="2"/>
  <c r="V85" i="2"/>
  <c r="V84" i="2"/>
  <c r="V96" i="2"/>
  <c r="V80" i="2"/>
  <c r="V79" i="2"/>
  <c r="V78" i="2"/>
  <c r="V76" i="2"/>
  <c r="V75" i="2"/>
  <c r="V74" i="2"/>
  <c r="V73" i="2"/>
  <c r="V72" i="2"/>
  <c r="U71" i="2"/>
  <c r="U77" i="2" s="1"/>
  <c r="T71" i="2"/>
  <c r="T77" i="2" s="1"/>
  <c r="S71" i="2"/>
  <c r="S77" i="2" s="1"/>
  <c r="S112" i="2" s="1"/>
  <c r="R71" i="2"/>
  <c r="R77" i="2" s="1"/>
  <c r="Q71" i="2"/>
  <c r="Q77" i="2" s="1"/>
  <c r="P71" i="2"/>
  <c r="P77" i="2" s="1"/>
  <c r="O71" i="2"/>
  <c r="O77" i="2" s="1"/>
  <c r="N71" i="2"/>
  <c r="N77" i="2" s="1"/>
  <c r="M71" i="2"/>
  <c r="M77" i="2"/>
  <c r="M112" i="2" s="1"/>
  <c r="L71" i="2"/>
  <c r="L77" i="2" s="1"/>
  <c r="K71" i="2"/>
  <c r="K77" i="2" s="1"/>
  <c r="J71" i="2"/>
  <c r="J77" i="2" s="1"/>
  <c r="J112" i="2" s="1"/>
  <c r="I71" i="2"/>
  <c r="I77" i="2" s="1"/>
  <c r="I112" i="2" s="1"/>
  <c r="H71" i="2"/>
  <c r="H77" i="2" s="1"/>
  <c r="G71" i="2"/>
  <c r="G77" i="2" s="1"/>
  <c r="G112" i="2" s="1"/>
  <c r="F71" i="2"/>
  <c r="F77" i="2" s="1"/>
  <c r="E71" i="2"/>
  <c r="E77" i="2" s="1"/>
  <c r="D71" i="2"/>
  <c r="D77" i="2" s="1"/>
  <c r="D112" i="2" s="1"/>
  <c r="C71" i="2"/>
  <c r="C77" i="2"/>
  <c r="C112" i="2" s="1"/>
  <c r="B71" i="2"/>
  <c r="V60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4" i="2"/>
  <c r="V21" i="2"/>
  <c r="V19" i="2"/>
  <c r="V18" i="2"/>
  <c r="V17" i="2"/>
  <c r="V16" i="2"/>
  <c r="V15" i="2"/>
  <c r="V14" i="2"/>
  <c r="V13" i="2"/>
  <c r="V12" i="2"/>
  <c r="V11" i="2"/>
  <c r="V10" i="2"/>
  <c r="T9" i="2"/>
  <c r="T20" i="2" s="1"/>
  <c r="T61" i="2" s="1"/>
  <c r="U9" i="2"/>
  <c r="U20" i="2" s="1"/>
  <c r="S9" i="2"/>
  <c r="S20" i="2" s="1"/>
  <c r="R9" i="2"/>
  <c r="R20" i="2" s="1"/>
  <c r="Q9" i="2"/>
  <c r="Q20" i="2" s="1"/>
  <c r="Q61" i="2" s="1"/>
  <c r="P9" i="2"/>
  <c r="P20" i="2" s="1"/>
  <c r="P61" i="2" s="1"/>
  <c r="O9" i="2"/>
  <c r="O20" i="2"/>
  <c r="N9" i="2"/>
  <c r="N20" i="2" s="1"/>
  <c r="N61" i="2" s="1"/>
  <c r="M9" i="2"/>
  <c r="M20" i="2" s="1"/>
  <c r="L9" i="2"/>
  <c r="L20" i="2" s="1"/>
  <c r="K9" i="2"/>
  <c r="K20" i="2" s="1"/>
  <c r="J9" i="2"/>
  <c r="J20" i="2" s="1"/>
  <c r="J61" i="2" s="1"/>
  <c r="I9" i="2"/>
  <c r="I20" i="2"/>
  <c r="H9" i="2"/>
  <c r="H20" i="2" s="1"/>
  <c r="H61" i="2" s="1"/>
  <c r="G9" i="2"/>
  <c r="G20" i="2" s="1"/>
  <c r="F9" i="2"/>
  <c r="F20" i="2" s="1"/>
  <c r="E9" i="2"/>
  <c r="E20" i="2" s="1"/>
  <c r="E61" i="2" s="1"/>
  <c r="D9" i="2"/>
  <c r="D20" i="2" s="1"/>
  <c r="D61" i="2" s="1"/>
  <c r="C9" i="2"/>
  <c r="C20" i="2" s="1"/>
  <c r="B9" i="2"/>
  <c r="B20" i="2" s="1"/>
  <c r="K7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7" i="1"/>
  <c r="V96" i="1"/>
  <c r="V95" i="1"/>
  <c r="V94" i="1"/>
  <c r="V93" i="1"/>
  <c r="V91" i="1"/>
  <c r="V90" i="1"/>
  <c r="V89" i="1"/>
  <c r="V88" i="1"/>
  <c r="V87" i="1"/>
  <c r="V86" i="1"/>
  <c r="V85" i="1"/>
  <c r="V98" i="1"/>
  <c r="V84" i="1"/>
  <c r="V80" i="1"/>
  <c r="V79" i="1"/>
  <c r="T71" i="1"/>
  <c r="S71" i="1"/>
  <c r="Q71" i="1"/>
  <c r="P71" i="1"/>
  <c r="N71" i="1"/>
  <c r="L71" i="1"/>
  <c r="G71" i="1"/>
  <c r="F71" i="1"/>
  <c r="E71" i="1"/>
  <c r="D71" i="1"/>
  <c r="V72" i="1"/>
  <c r="V73" i="1"/>
  <c r="V74" i="1"/>
  <c r="V75" i="1"/>
  <c r="U71" i="1"/>
  <c r="R71" i="1"/>
  <c r="O71" i="1"/>
  <c r="M71" i="1"/>
  <c r="J71" i="1"/>
  <c r="I71" i="1"/>
  <c r="H71" i="1"/>
  <c r="C71" i="1"/>
  <c r="B71" i="1"/>
  <c r="T9" i="1"/>
  <c r="T20" i="1" s="1"/>
  <c r="S9" i="1"/>
  <c r="S20" i="1" s="1"/>
  <c r="Q9" i="1"/>
  <c r="Q20" i="1" s="1"/>
  <c r="O9" i="1"/>
  <c r="O20" i="1" s="1"/>
  <c r="N9" i="1"/>
  <c r="N20" i="1" s="1"/>
  <c r="N61" i="1" s="1"/>
  <c r="H9" i="1"/>
  <c r="H20" i="1" s="1"/>
  <c r="H61" i="1" s="1"/>
  <c r="V57" i="1"/>
  <c r="V56" i="1"/>
  <c r="V55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37" i="1"/>
  <c r="V36" i="1"/>
  <c r="V35" i="1"/>
  <c r="V34" i="1"/>
  <c r="V33" i="1"/>
  <c r="V32" i="1"/>
  <c r="V31" i="1"/>
  <c r="V30" i="1"/>
  <c r="V29" i="1"/>
  <c r="V28" i="1"/>
  <c r="V27" i="1"/>
  <c r="V26" i="1"/>
  <c r="V22" i="1"/>
  <c r="V21" i="1"/>
  <c r="V19" i="1"/>
  <c r="V18" i="1"/>
  <c r="V17" i="1"/>
  <c r="V16" i="1"/>
  <c r="V15" i="1"/>
  <c r="V14" i="1"/>
  <c r="V13" i="1"/>
  <c r="V12" i="1"/>
  <c r="V11" i="1"/>
  <c r="V10" i="1"/>
  <c r="U9" i="1"/>
  <c r="U20" i="1" s="1"/>
  <c r="R9" i="1"/>
  <c r="R20" i="1" s="1"/>
  <c r="P9" i="1"/>
  <c r="P20" i="1" s="1"/>
  <c r="M9" i="1"/>
  <c r="M20" i="1" s="1"/>
  <c r="M61" i="1" s="1"/>
  <c r="K9" i="1"/>
  <c r="K20" i="1" s="1"/>
  <c r="K61" i="1" s="1"/>
  <c r="J9" i="1"/>
  <c r="J20" i="1" s="1"/>
  <c r="J61" i="1" s="1"/>
  <c r="I9" i="1"/>
  <c r="I20" i="1" s="1"/>
  <c r="G9" i="1"/>
  <c r="G20" i="1" s="1"/>
  <c r="F9" i="1"/>
  <c r="F20" i="1" s="1"/>
  <c r="E9" i="1"/>
  <c r="E20" i="1" s="1"/>
  <c r="E61" i="1" s="1"/>
  <c r="D9" i="1"/>
  <c r="D20" i="1" s="1"/>
  <c r="C9" i="1"/>
  <c r="C20" i="1" s="1"/>
  <c r="E110" i="2"/>
  <c r="V109" i="2"/>
  <c r="V58" i="1"/>
  <c r="E111" i="6"/>
  <c r="E58" i="7"/>
  <c r="E60" i="7" s="1"/>
  <c r="F114" i="1"/>
  <c r="K114" i="1"/>
  <c r="H106" i="8"/>
  <c r="P114" i="1"/>
  <c r="B77" i="2"/>
  <c r="C106" i="8"/>
  <c r="L54" i="9"/>
  <c r="V92" i="9"/>
  <c r="M114" i="1"/>
  <c r="H54" i="9"/>
  <c r="E114" i="1"/>
  <c r="F106" i="8" l="1"/>
  <c r="V9" i="6"/>
  <c r="D113" i="6"/>
  <c r="R113" i="6"/>
  <c r="J114" i="1"/>
  <c r="C56" i="8"/>
  <c r="B54" i="9"/>
  <c r="B56" i="9" s="1"/>
  <c r="D56" i="8"/>
  <c r="S56" i="8"/>
  <c r="P112" i="2"/>
  <c r="V9" i="3"/>
  <c r="T56" i="8"/>
  <c r="M60" i="6"/>
  <c r="S61" i="2"/>
  <c r="L60" i="6"/>
  <c r="J113" i="6"/>
  <c r="D60" i="5"/>
  <c r="H113" i="6"/>
  <c r="P56" i="9"/>
  <c r="I61" i="1"/>
  <c r="E60" i="5"/>
  <c r="T113" i="6"/>
  <c r="B113" i="6"/>
  <c r="E60" i="6"/>
  <c r="U113" i="6"/>
  <c r="F112" i="2"/>
  <c r="N56" i="8"/>
  <c r="O56" i="8"/>
  <c r="O106" i="8"/>
  <c r="Q60" i="3"/>
  <c r="P56" i="8"/>
  <c r="S61" i="1"/>
  <c r="G115" i="3"/>
  <c r="R115" i="5"/>
  <c r="R56" i="8"/>
  <c r="C112" i="7"/>
  <c r="B115" i="5"/>
  <c r="E115" i="3"/>
  <c r="S115" i="5"/>
  <c r="T112" i="7"/>
  <c r="M61" i="2"/>
  <c r="E56" i="8"/>
  <c r="B106" i="8"/>
  <c r="K107" i="9"/>
  <c r="H115" i="5"/>
  <c r="M56" i="9"/>
  <c r="O115" i="3"/>
  <c r="M60" i="5"/>
  <c r="N115" i="5"/>
  <c r="J60" i="5"/>
  <c r="H60" i="3"/>
  <c r="V70" i="3"/>
  <c r="L60" i="3"/>
  <c r="I60" i="3"/>
  <c r="H115" i="3"/>
  <c r="K61" i="2"/>
  <c r="E112" i="2"/>
  <c r="U114" i="1"/>
  <c r="S114" i="1"/>
  <c r="P61" i="1"/>
  <c r="R114" i="1"/>
  <c r="D114" i="1"/>
  <c r="T61" i="1"/>
  <c r="L114" i="1"/>
  <c r="I114" i="1"/>
  <c r="Q114" i="1"/>
  <c r="N114" i="1"/>
  <c r="L113" i="6"/>
  <c r="J112" i="7"/>
  <c r="N112" i="7"/>
  <c r="P106" i="8"/>
  <c r="N106" i="8"/>
  <c r="J106" i="8"/>
  <c r="N56" i="9"/>
  <c r="G54" i="9"/>
  <c r="G59" i="10"/>
  <c r="O59" i="10"/>
  <c r="I59" i="10"/>
  <c r="Q59" i="10"/>
  <c r="C114" i="1"/>
  <c r="R61" i="2"/>
  <c r="S106" i="8"/>
  <c r="Q61" i="1"/>
  <c r="I115" i="5"/>
  <c r="B112" i="2"/>
  <c r="V78" i="1"/>
  <c r="V9" i="2"/>
  <c r="V20" i="2" s="1"/>
  <c r="I115" i="3"/>
  <c r="U60" i="3"/>
  <c r="M60" i="3"/>
  <c r="E60" i="3"/>
  <c r="R60" i="3"/>
  <c r="J115" i="5"/>
  <c r="B114" i="1"/>
  <c r="T106" i="8"/>
  <c r="L107" i="9"/>
  <c r="R106" i="8"/>
  <c r="W66" i="8"/>
  <c r="H59" i="10"/>
  <c r="Q115" i="5"/>
  <c r="U115" i="3"/>
  <c r="D60" i="3"/>
  <c r="F60" i="5"/>
  <c r="N60" i="5"/>
  <c r="I56" i="8"/>
  <c r="L106" i="8"/>
  <c r="G106" i="8"/>
  <c r="L115" i="3"/>
  <c r="D115" i="3"/>
  <c r="V70" i="6"/>
  <c r="V77" i="6" s="1"/>
  <c r="R60" i="6"/>
  <c r="O114" i="1"/>
  <c r="H114" i="1"/>
  <c r="E106" i="8"/>
  <c r="I56" i="9"/>
  <c r="W9" i="8"/>
  <c r="W19" i="8" s="1"/>
  <c r="J59" i="10"/>
  <c r="P59" i="10"/>
  <c r="L61" i="2"/>
  <c r="V9" i="1"/>
  <c r="V20" i="1" s="1"/>
  <c r="P60" i="3"/>
  <c r="G114" i="1"/>
  <c r="J56" i="8"/>
  <c r="N113" i="6"/>
  <c r="O60" i="3"/>
  <c r="E59" i="10"/>
  <c r="V71" i="2"/>
  <c r="T60" i="3"/>
  <c r="O115" i="5"/>
  <c r="I60" i="6"/>
  <c r="J60" i="6"/>
  <c r="K113" i="6"/>
  <c r="B56" i="8"/>
  <c r="Q56" i="8"/>
  <c r="Q106" i="8"/>
  <c r="K56" i="8"/>
  <c r="W54" i="8"/>
  <c r="M59" i="10"/>
  <c r="R59" i="10"/>
  <c r="R112" i="2"/>
  <c r="K115" i="3"/>
  <c r="R115" i="3"/>
  <c r="J115" i="3"/>
  <c r="D61" i="1"/>
  <c r="D106" i="8"/>
  <c r="W73" i="8"/>
  <c r="F115" i="3"/>
  <c r="K60" i="5"/>
  <c r="T60" i="6"/>
  <c r="K60" i="6"/>
  <c r="N112" i="2"/>
  <c r="C107" i="9"/>
  <c r="M115" i="3"/>
  <c r="W104" i="8"/>
  <c r="V71" i="1"/>
  <c r="S115" i="3"/>
  <c r="S60" i="3"/>
  <c r="U107" i="9"/>
  <c r="T115" i="3"/>
  <c r="V112" i="1"/>
  <c r="V114" i="1" s="1"/>
  <c r="V9" i="5"/>
  <c r="V20" i="5" s="1"/>
  <c r="I61" i="2"/>
  <c r="V9" i="7"/>
  <c r="V19" i="7" s="1"/>
  <c r="V70" i="7"/>
  <c r="V77" i="7" s="1"/>
  <c r="D59" i="10"/>
  <c r="C60" i="3"/>
  <c r="F60" i="3"/>
  <c r="H56" i="9"/>
  <c r="S107" i="9"/>
  <c r="B60" i="3"/>
  <c r="L60" i="7"/>
  <c r="U61" i="2"/>
  <c r="S113" i="6"/>
  <c r="M107" i="9"/>
  <c r="T107" i="9"/>
  <c r="V109" i="10"/>
  <c r="O113" i="6"/>
  <c r="B60" i="6"/>
  <c r="Q113" i="6"/>
  <c r="Q112" i="7"/>
  <c r="I112" i="7"/>
  <c r="N107" i="9"/>
  <c r="E113" i="6"/>
  <c r="G60" i="3"/>
  <c r="O112" i="2"/>
  <c r="S60" i="7"/>
  <c r="C60" i="6"/>
  <c r="H112" i="7"/>
  <c r="K56" i="9"/>
  <c r="R56" i="9"/>
  <c r="V9" i="9"/>
  <c r="V19" i="9" s="1"/>
  <c r="D54" i="9"/>
  <c r="D56" i="9" s="1"/>
  <c r="V39" i="9"/>
  <c r="C60" i="5"/>
  <c r="U60" i="5"/>
  <c r="T60" i="5"/>
  <c r="O60" i="5"/>
  <c r="G60" i="5"/>
  <c r="Q60" i="5"/>
  <c r="P60" i="5"/>
  <c r="U115" i="5"/>
  <c r="F115" i="5"/>
  <c r="K115" i="5"/>
  <c r="L115" i="5"/>
  <c r="P115" i="5"/>
  <c r="V113" i="5"/>
  <c r="C115" i="5"/>
  <c r="N115" i="3"/>
  <c r="P115" i="3"/>
  <c r="V113" i="3"/>
  <c r="C115" i="3"/>
  <c r="B115" i="3"/>
  <c r="V78" i="3"/>
  <c r="N60" i="3"/>
  <c r="K60" i="3"/>
  <c r="V58" i="3"/>
  <c r="V20" i="3"/>
  <c r="O61" i="2"/>
  <c r="G61" i="2"/>
  <c r="F61" i="2"/>
  <c r="C61" i="2"/>
  <c r="B61" i="2"/>
  <c r="V59" i="2"/>
  <c r="U112" i="2"/>
  <c r="T112" i="2"/>
  <c r="Q112" i="2"/>
  <c r="L112" i="2"/>
  <c r="K112" i="2"/>
  <c r="V77" i="2"/>
  <c r="V110" i="2"/>
  <c r="H112" i="2"/>
  <c r="F61" i="1"/>
  <c r="C61" i="1"/>
  <c r="O61" i="1"/>
  <c r="V59" i="1"/>
  <c r="U61" i="1"/>
  <c r="R61" i="1"/>
  <c r="L61" i="1"/>
  <c r="G61" i="1"/>
  <c r="B61" i="1"/>
  <c r="P113" i="6"/>
  <c r="V111" i="6"/>
  <c r="M113" i="6"/>
  <c r="S60" i="6"/>
  <c r="U60" i="6"/>
  <c r="V58" i="6"/>
  <c r="H60" i="6"/>
  <c r="F60" i="6"/>
  <c r="O60" i="6"/>
  <c r="N60" i="6"/>
  <c r="G60" i="6"/>
  <c r="V20" i="6"/>
  <c r="U60" i="7"/>
  <c r="F60" i="7"/>
  <c r="C60" i="7"/>
  <c r="B60" i="7"/>
  <c r="M60" i="7"/>
  <c r="J60" i="7"/>
  <c r="I60" i="7"/>
  <c r="D60" i="7"/>
  <c r="G60" i="7"/>
  <c r="R60" i="7"/>
  <c r="T60" i="7"/>
  <c r="P60" i="7"/>
  <c r="O60" i="7"/>
  <c r="V58" i="7"/>
  <c r="K60" i="7"/>
  <c r="R112" i="7"/>
  <c r="O112" i="7"/>
  <c r="F112" i="7"/>
  <c r="E112" i="7"/>
  <c r="B112" i="7"/>
  <c r="U112" i="7"/>
  <c r="L112" i="7"/>
  <c r="K112" i="7"/>
  <c r="G112" i="7"/>
  <c r="D112" i="7"/>
  <c r="S112" i="7"/>
  <c r="S56" i="9"/>
  <c r="J54" i="9"/>
  <c r="J56" i="9" s="1"/>
  <c r="V67" i="9"/>
  <c r="H107" i="9"/>
  <c r="R107" i="9"/>
  <c r="I107" i="9"/>
  <c r="L56" i="9"/>
  <c r="O56" i="9"/>
  <c r="J107" i="9"/>
  <c r="P107" i="9"/>
  <c r="V50" i="9"/>
  <c r="G56" i="9"/>
  <c r="Q107" i="9"/>
  <c r="O107" i="9"/>
  <c r="E107" i="9"/>
  <c r="F107" i="9"/>
  <c r="V105" i="9"/>
  <c r="D107" i="9"/>
  <c r="B107" i="9"/>
  <c r="G74" i="9"/>
  <c r="G107" i="9" s="1"/>
  <c r="V91" i="9"/>
  <c r="T59" i="10"/>
  <c r="L59" i="10"/>
  <c r="K59" i="10"/>
  <c r="V57" i="10"/>
  <c r="F59" i="10"/>
  <c r="C59" i="10"/>
  <c r="V19" i="10"/>
  <c r="L60" i="5"/>
  <c r="E115" i="5"/>
  <c r="V70" i="5"/>
  <c r="V78" i="5" s="1"/>
  <c r="V58" i="5"/>
  <c r="R60" i="5"/>
  <c r="G115" i="5"/>
  <c r="B60" i="5"/>
  <c r="I60" i="5"/>
  <c r="H60" i="5"/>
  <c r="M115" i="5"/>
  <c r="S60" i="5"/>
  <c r="H60" i="7"/>
  <c r="Q60" i="7"/>
  <c r="N60" i="7"/>
  <c r="V110" i="7"/>
  <c r="W56" i="8" l="1"/>
  <c r="W106" i="8"/>
  <c r="V110" i="10"/>
  <c r="V59" i="10"/>
  <c r="V74" i="9"/>
  <c r="V113" i="6"/>
  <c r="V54" i="9"/>
  <c r="V56" i="9" s="1"/>
  <c r="V107" i="9"/>
  <c r="V115" i="5"/>
  <c r="V115" i="3"/>
  <c r="V60" i="3"/>
  <c r="V61" i="2"/>
  <c r="V112" i="2"/>
  <c r="V61" i="1"/>
  <c r="V60" i="6"/>
  <c r="V60" i="7"/>
  <c r="V112" i="7"/>
  <c r="V60" i="5"/>
</calcChain>
</file>

<file path=xl/sharedStrings.xml><?xml version="1.0" encoding="utf-8"?>
<sst xmlns="http://schemas.openxmlformats.org/spreadsheetml/2006/main" count="1975" uniqueCount="178">
  <si>
    <t>PIEMONTE</t>
  </si>
  <si>
    <t>V.D'AOSTA</t>
  </si>
  <si>
    <t>LOMBARDIA</t>
  </si>
  <si>
    <t>LIGURIA</t>
  </si>
  <si>
    <t>FRIULI V.G.</t>
  </si>
  <si>
    <t>T.A.ADIGE</t>
  </si>
  <si>
    <t>VENETO</t>
  </si>
  <si>
    <t>EMILIA R.</t>
  </si>
  <si>
    <t>TOSCANA</t>
  </si>
  <si>
    <t>UMBRIA</t>
  </si>
  <si>
    <t>MARCHE</t>
  </si>
  <si>
    <t>LAZIO</t>
  </si>
  <si>
    <t>ABRUZZI</t>
  </si>
  <si>
    <t>BASILICATA</t>
  </si>
  <si>
    <t>CAMPANIA</t>
  </si>
  <si>
    <t>MOLISE</t>
  </si>
  <si>
    <t>PUGLIA</t>
  </si>
  <si>
    <t>CALABRIA</t>
  </si>
  <si>
    <t>SICILIA</t>
  </si>
  <si>
    <t>SARDEGNA</t>
  </si>
  <si>
    <t>FGA</t>
  </si>
  <si>
    <t>Fiat</t>
  </si>
  <si>
    <t>Alfa Romeo</t>
  </si>
  <si>
    <t>Lancia/Chrysler</t>
  </si>
  <si>
    <t>Jeep</t>
  </si>
  <si>
    <t>Ferrari</t>
  </si>
  <si>
    <t>Maserati</t>
  </si>
  <si>
    <t>Iveco</t>
  </si>
  <si>
    <t>Dr</t>
  </si>
  <si>
    <t>Lamborghini</t>
  </si>
  <si>
    <t xml:space="preserve">Altre italiane </t>
  </si>
  <si>
    <t>Aston Martin</t>
  </si>
  <si>
    <t>Audi</t>
  </si>
  <si>
    <t>Bmw</t>
  </si>
  <si>
    <t>Chevrolet</t>
  </si>
  <si>
    <t>Citroen</t>
  </si>
  <si>
    <t>Dacia</t>
  </si>
  <si>
    <t>Daihatsu</t>
  </si>
  <si>
    <t>Chrysler/Dodge/Jeep</t>
  </si>
  <si>
    <t>Ford</t>
  </si>
  <si>
    <t>Opel</t>
  </si>
  <si>
    <t>Great Wall</t>
  </si>
  <si>
    <t>Honda</t>
  </si>
  <si>
    <t>Hyundai</t>
  </si>
  <si>
    <t>Jag/Daim</t>
  </si>
  <si>
    <t>Kia</t>
  </si>
  <si>
    <t>Lada</t>
  </si>
  <si>
    <t>Land Rover</t>
  </si>
  <si>
    <t>Mazda</t>
  </si>
  <si>
    <t>Mcc</t>
  </si>
  <si>
    <t>Mercedes</t>
  </si>
  <si>
    <t>Mini</t>
  </si>
  <si>
    <t>Mitsubishi</t>
  </si>
  <si>
    <t>Nissan</t>
  </si>
  <si>
    <t>Peugeot</t>
  </si>
  <si>
    <t>Porsche</t>
  </si>
  <si>
    <t>Renault</t>
  </si>
  <si>
    <t>Seat</t>
  </si>
  <si>
    <t>Skoda</t>
  </si>
  <si>
    <t>Ssangyong</t>
  </si>
  <si>
    <t>Subaru</t>
  </si>
  <si>
    <t>Suzuki</t>
  </si>
  <si>
    <t>Tata</t>
  </si>
  <si>
    <t>Toyota</t>
  </si>
  <si>
    <t>Volkswagen</t>
  </si>
  <si>
    <t>Volvo</t>
  </si>
  <si>
    <t>Altre estere</t>
  </si>
  <si>
    <t>Lancia</t>
  </si>
  <si>
    <t>Altre italiane</t>
  </si>
  <si>
    <t>Mahindra</t>
  </si>
  <si>
    <t>2012</t>
  </si>
  <si>
    <t>2013</t>
  </si>
  <si>
    <t>Lotus</t>
  </si>
  <si>
    <t>Tesla</t>
  </si>
  <si>
    <t>Prepared by Anfia on Ministry of Transports data as of May 24, 2013</t>
  </si>
  <si>
    <t>Elaborazioni Anfia  su dati del Ministero dei Trasporti presenti in archivio al 24/05/2013  (Aut. Min.D07161/H4)</t>
  </si>
  <si>
    <t>Saab</t>
  </si>
  <si>
    <t>Dodge</t>
  </si>
  <si>
    <t>2010</t>
  </si>
  <si>
    <t>2011</t>
  </si>
  <si>
    <t>2014</t>
  </si>
  <si>
    <t>Nissan/Infiniti</t>
  </si>
  <si>
    <t>Toyota/Lexus</t>
  </si>
  <si>
    <t>2015</t>
  </si>
  <si>
    <t>Elaborazioni Anfia  su dati del Ministero dei Trasporti presenti in archivio al 04/05/2016  (Aut. Min.D07161/H4)</t>
  </si>
  <si>
    <t>Prepared by Anfia on Ministry of Transports data as of May 4, 2016</t>
  </si>
  <si>
    <t>Jaguar</t>
  </si>
  <si>
    <t>Citroen/Ds</t>
  </si>
  <si>
    <t>2016</t>
  </si>
  <si>
    <t>Elaborazioni Anfia  su dati del Ministero dei Trasporti presenti in archivio al 31/05/2017  (Aut. Min.D07161/H4)</t>
  </si>
  <si>
    <t>Prepared by Anfia on Ministry of Transports data as of May 31, 2017</t>
  </si>
  <si>
    <t>FCA</t>
  </si>
  <si>
    <t>Altre nazionali</t>
  </si>
  <si>
    <t>2017</t>
  </si>
  <si>
    <t>Elaborazioni Anfia  su dati del Ministero dei Trasporti presenti in archivio al 31/03/2018  (Aut. Min.D07161/H4)</t>
  </si>
  <si>
    <t>Prepared by Anfia on Ministry of Transports data as of March 31, 2018</t>
  </si>
  <si>
    <t>ABRUZZO</t>
  </si>
  <si>
    <t>2018</t>
  </si>
  <si>
    <t>Elaborazioni Anfia  su dati del Ministero dei Trasporti presenti in archivio al 31/03/2019  (Aut. Min.D07161/H4)</t>
  </si>
  <si>
    <t>Prepared by Anfia on Ministry of Transports data as of March 31, 2019</t>
  </si>
  <si>
    <t>IMMATRICOLAZIONI AUTOVETTURE PER MARCHE E REGIONI</t>
  </si>
  <si>
    <t xml:space="preserve">NEW REGISTRATIONS CARS BY MAKE AND REGION </t>
  </si>
  <si>
    <r>
      <t xml:space="preserve">Marche / </t>
    </r>
    <r>
      <rPr>
        <b/>
        <i/>
        <sz val="9"/>
        <color theme="1" tint="0.14999847407452621"/>
        <rFont val="Trebuchet MS"/>
        <family val="2"/>
      </rPr>
      <t>Makes</t>
    </r>
  </si>
  <si>
    <r>
      <t xml:space="preserve">Totale marche nazionali/
</t>
    </r>
    <r>
      <rPr>
        <i/>
        <sz val="8"/>
        <color theme="1" tint="0.14999847407452621"/>
        <rFont val="Trebuchet MS"/>
        <family val="2"/>
      </rPr>
      <t>Total domestic makes</t>
    </r>
  </si>
  <si>
    <r>
      <t xml:space="preserve">Totale marche estere/
</t>
    </r>
    <r>
      <rPr>
        <i/>
        <sz val="9"/>
        <color theme="1" tint="0.14999847407452621"/>
        <rFont val="Trebuchet MS"/>
        <family val="2"/>
      </rPr>
      <t>Total foreign makes</t>
    </r>
  </si>
  <si>
    <r>
      <t xml:space="preserve">N.I. / </t>
    </r>
    <r>
      <rPr>
        <i/>
        <sz val="8"/>
        <rFont val="Trebuchet MS"/>
        <family val="2"/>
      </rPr>
      <t>not identified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</si>
  <si>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</si>
  <si>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t xml:space="preserve">Dati provvisori / </t>
    </r>
    <r>
      <rPr>
        <i/>
        <sz val="8"/>
        <color theme="1" tint="0.14999847407452621"/>
        <rFont val="Trebuchet MS"/>
        <family val="2"/>
      </rPr>
      <t>Provisional data</t>
    </r>
  </si>
  <si>
    <t>IMMATRICOLAZIONI AUTOVETTURE DIESEL PER MARCHE E REGIONI</t>
  </si>
  <si>
    <t xml:space="preserve">NEW REGISTRATIONS DIESEL CARS BY MAKE AND REGION </t>
  </si>
  <si>
    <r>
      <t xml:space="preserve">Vai a "mercato autovetture diesel" </t>
    </r>
    <r>
      <rPr>
        <i/>
        <u/>
        <sz val="9"/>
        <color theme="1" tint="0.14999847407452621"/>
        <rFont val="Trebuchet MS"/>
        <family val="2"/>
      </rPr>
      <t>/ Go on "diesel car market"</t>
    </r>
  </si>
  <si>
    <r>
      <t xml:space="preserve">Totale </t>
    </r>
    <r>
      <rPr>
        <i/>
        <sz val="8"/>
        <color theme="1" tint="0.14999847407452621"/>
        <rFont val="Trebuchet MS"/>
        <family val="2"/>
      </rPr>
      <t>/ Total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</si>
  <si>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</si>
  <si>
    <r>
      <t xml:space="preserve">N.I. </t>
    </r>
    <r>
      <rPr>
        <i/>
        <sz val="7"/>
        <color theme="1" tint="0.14999847407452621"/>
        <rFont val="Trebuchet MS"/>
        <family val="2"/>
      </rPr>
      <t>/ not identified</t>
    </r>
  </si>
  <si>
    <r>
      <rPr>
        <b/>
        <u/>
        <sz val="9"/>
        <color theme="1"/>
        <rFont val="Trebuchet MS"/>
        <family val="2"/>
      </rPr>
      <t>Vai a "mercato autovetture diesel"</t>
    </r>
    <r>
      <rPr>
        <i/>
        <u/>
        <sz val="9"/>
        <color theme="1" tint="0.14999847407452621"/>
        <rFont val="Trebuchet MS"/>
        <family val="2"/>
      </rPr>
      <t xml:space="preserve"> / Go on "diesel car market"</t>
    </r>
  </si>
  <si>
    <r>
      <t>Vai a "mercato autovetture diesel"</t>
    </r>
    <r>
      <rPr>
        <i/>
        <u/>
        <sz val="9"/>
        <color theme="1" tint="0.14999847407452621"/>
        <rFont val="Trebuchet MS"/>
        <family val="2"/>
      </rPr>
      <t xml:space="preserve"> / Go on "diesel car market"</t>
    </r>
  </si>
  <si>
    <r>
      <t>Vai a "mercato autovetture diesel"</t>
    </r>
    <r>
      <rPr>
        <i/>
        <u/>
        <sz val="9"/>
        <color theme="1" tint="0.14999847407452621"/>
        <rFont val="Arial"/>
        <family val="2"/>
      </rPr>
      <t xml:space="preserve"> / Go on "diesel car market"</t>
    </r>
  </si>
  <si>
    <t>2019</t>
  </si>
  <si>
    <t>Bentley</t>
  </si>
  <si>
    <t>Rolls Royce</t>
  </si>
  <si>
    <t>Elaborazioni Anfia  su dati del Ministero dei Trasporti presenti in archivio al 31/03/2020  (Aut. Min.D07161/H4)</t>
  </si>
  <si>
    <t>Prepared by Anfia on Ministry of Transports data as of March 31, 2020</t>
  </si>
  <si>
    <t>Alpine</t>
  </si>
  <si>
    <t>STELLANTIS Group</t>
  </si>
  <si>
    <t>Ds</t>
  </si>
  <si>
    <t>VW Group</t>
  </si>
  <si>
    <t>Cupra</t>
  </si>
  <si>
    <t>RENAULT Group</t>
  </si>
  <si>
    <t>TOYOTA Group</t>
  </si>
  <si>
    <t>Lexus</t>
  </si>
  <si>
    <t>HYUNDAI Group</t>
  </si>
  <si>
    <t>FORD</t>
  </si>
  <si>
    <t>BMW Group</t>
  </si>
  <si>
    <t>DAIMLER Group</t>
  </si>
  <si>
    <t>Smart</t>
  </si>
  <si>
    <t>JAGUAR LAND ROVER Group</t>
  </si>
  <si>
    <t>Elaborazioni Anfia  su dati del Ministero dei Trasporti presenti in archivio al 30/04/2022  (Aut. Min.D07161/H4)</t>
  </si>
  <si>
    <t>Prepared by Anfia on Ministry of Transports data as of April 30, 2022</t>
  </si>
  <si>
    <t>2020</t>
  </si>
  <si>
    <t>Vai a "mercato autovetture diesel" / Go on "diesel car market"</t>
  </si>
  <si>
    <t>IMMATRICOLAZIONI AUTOVETTURE PER MARCHE E REGIONI - DIESEL</t>
  </si>
  <si>
    <t>NEW REGISTRATIONS CARS BY MAKE AND REGION - DIESEL</t>
  </si>
  <si>
    <t>NISSAN</t>
  </si>
  <si>
    <t>MAZDA</t>
  </si>
  <si>
    <t>SSANGYONG</t>
  </si>
  <si>
    <t>VOLVO</t>
  </si>
  <si>
    <t>HONDA</t>
  </si>
  <si>
    <t xml:space="preserve">MAHINDRA </t>
  </si>
  <si>
    <t>SUZUKI</t>
  </si>
  <si>
    <t>MITSUBISHI</t>
  </si>
  <si>
    <t>TESLA</t>
  </si>
  <si>
    <t>DR</t>
  </si>
  <si>
    <t>SUBARU</t>
  </si>
  <si>
    <t>FERRARI</t>
  </si>
  <si>
    <t>ROLLS ROYCE</t>
  </si>
  <si>
    <t>Altre/Others</t>
  </si>
  <si>
    <t>GREAT WALL</t>
  </si>
  <si>
    <t>SUZUKY</t>
  </si>
  <si>
    <t>LYNK E CO</t>
  </si>
  <si>
    <t>MAHINDRA</t>
  </si>
  <si>
    <t>MG</t>
  </si>
  <si>
    <t>ALPINE</t>
  </si>
  <si>
    <t>IVECO</t>
  </si>
  <si>
    <t>LOTUS</t>
  </si>
  <si>
    <t>2021</t>
  </si>
  <si>
    <t>2022*</t>
  </si>
  <si>
    <t>MG MOTOR</t>
  </si>
  <si>
    <t>LYNK&amp;CO</t>
  </si>
  <si>
    <t>GENERAL MOTORS</t>
  </si>
  <si>
    <t>Abarth</t>
  </si>
  <si>
    <t>Evo</t>
  </si>
  <si>
    <t>DR AUTOMOBILES</t>
  </si>
  <si>
    <t>Polestar</t>
  </si>
  <si>
    <t>Cadillac</t>
  </si>
  <si>
    <t>Hummer</t>
  </si>
  <si>
    <t>Elaborazioni Anfia  su dati del Ministero dei Trasporti presenti in archivio al 30/04/2023  (Aut. Min.D07161/H4)</t>
  </si>
  <si>
    <t>Prepared by Anfia on Ministry of Transports data as of April 30, 2023</t>
  </si>
  <si>
    <t>Mercedes Benz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</si>
</sst>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_-* #,##0.00_-;\-* #,##0.00_-;_-* \-??_-;_-@_-"/>
    <numFmt numFmtId="166" formatCode="_-* #,##0_-;\-* #,##0_-;_-* \-_-;_-@_-"/>
  </numFmts>
  <fonts count="48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9"/>
      <name val="Trebuchet MS"/>
      <family val="2"/>
    </font>
    <font>
      <b/>
      <sz val="9"/>
      <color indexed="62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b/>
      <sz val="10"/>
      <name val="Trebuchet MS"/>
      <family val="2"/>
    </font>
    <font>
      <b/>
      <sz val="13.5"/>
      <name val="Trebuchet MS"/>
      <family val="2"/>
    </font>
    <font>
      <i/>
      <sz val="10"/>
      <name val="Trebuchet MS"/>
      <family val="2"/>
    </font>
    <font>
      <sz val="10"/>
      <name val="Trebuchet MS"/>
      <family val="2"/>
    </font>
    <font>
      <i/>
      <sz val="9"/>
      <name val="Trebuchet MS"/>
      <family val="2"/>
    </font>
    <font>
      <b/>
      <i/>
      <sz val="8"/>
      <name val="Trebuchet MS"/>
      <family val="2"/>
    </font>
    <font>
      <i/>
      <sz val="8"/>
      <name val="Trebuchet MS"/>
      <family val="2"/>
    </font>
    <font>
      <b/>
      <sz val="8"/>
      <name val="Trebuchet MS"/>
      <family val="2"/>
    </font>
    <font>
      <sz val="8"/>
      <name val="Arial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u/>
      <sz val="9"/>
      <color theme="1"/>
      <name val="Trebuchet MS"/>
      <family val="2"/>
    </font>
    <font>
      <b/>
      <u/>
      <sz val="9"/>
      <name val="Trebuchet MS"/>
      <family val="2"/>
    </font>
    <font>
      <i/>
      <u/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u/>
      <sz val="9"/>
      <color theme="1" tint="0.14999847407452621"/>
      <name val="Arial"/>
      <family val="2"/>
    </font>
    <font>
      <b/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b/>
      <u/>
      <sz val="9"/>
      <color theme="1"/>
      <name val="Trebuchet MS"/>
      <family val="2"/>
    </font>
    <font>
      <b/>
      <sz val="7"/>
      <name val="Trebuchet MS"/>
      <family val="2"/>
    </font>
    <font>
      <i/>
      <sz val="7"/>
      <color theme="1" tint="0.14999847407452621"/>
      <name val="Trebuchet MS"/>
      <family val="2"/>
    </font>
    <font>
      <b/>
      <u/>
      <sz val="9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</borders>
  <cellStyleXfs count="5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7" fillId="3" borderId="1" applyNumberFormat="0" applyAlignment="0" applyProtection="0"/>
    <xf numFmtId="43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ill="0" applyBorder="0" applyAlignment="0" applyProtection="0"/>
    <xf numFmtId="43" fontId="9" fillId="0" borderId="0" applyFont="0" applyFill="0" applyBorder="0" applyAlignment="0" applyProtection="0"/>
    <xf numFmtId="0" fontId="10" fillId="7" borderId="0" applyNumberFormat="0" applyBorder="0" applyAlignment="0" applyProtection="0"/>
    <xf numFmtId="0" fontId="9" fillId="0" borderId="0"/>
    <xf numFmtId="0" fontId="8" fillId="0" borderId="0"/>
    <xf numFmtId="0" fontId="9" fillId="0" borderId="0"/>
    <xf numFmtId="0" fontId="11" fillId="0" borderId="0"/>
    <xf numFmtId="0" fontId="8" fillId="4" borderId="4" applyNumberFormat="0" applyFont="0" applyAlignment="0" applyProtection="0"/>
    <xf numFmtId="0" fontId="12" fillId="11" borderId="5" applyNumberFormat="0" applyAlignment="0" applyProtection="0"/>
    <xf numFmtId="0" fontId="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18" fillId="17" borderId="0" applyNumberFormat="0" applyBorder="0" applyAlignment="0" applyProtection="0"/>
    <xf numFmtId="0" fontId="19" fillId="6" borderId="0" applyNumberFormat="0" applyBorder="0" applyAlignment="0" applyProtection="0"/>
  </cellStyleXfs>
  <cellXfs count="197">
    <xf numFmtId="0" fontId="0" fillId="0" borderId="0" xfId="0"/>
    <xf numFmtId="0" fontId="24" fillId="0" borderId="0" xfId="0" applyFont="1"/>
    <xf numFmtId="0" fontId="25" fillId="0" borderId="0" xfId="0" applyFont="1" applyAlignment="1">
      <alignment horizontal="left"/>
    </xf>
    <xf numFmtId="0" fontId="26" fillId="0" borderId="0" xfId="0" applyFont="1"/>
    <xf numFmtId="0" fontId="27" fillId="0" borderId="0" xfId="0" applyFont="1" applyAlignment="1">
      <alignment horizontal="left"/>
    </xf>
    <xf numFmtId="0" fontId="25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 applyAlignment="1">
      <alignment horizontal="right"/>
    </xf>
    <xf numFmtId="0" fontId="30" fillId="0" borderId="0" xfId="0" applyFont="1" applyAlignment="1">
      <alignment horizontal="right"/>
    </xf>
    <xf numFmtId="0" fontId="32" fillId="0" borderId="0" xfId="0" applyFont="1"/>
    <xf numFmtId="0" fontId="32" fillId="18" borderId="0" xfId="0" applyFont="1" applyFill="1"/>
    <xf numFmtId="0" fontId="24" fillId="0" borderId="0" xfId="38" quotePrefix="1" applyFont="1"/>
    <xf numFmtId="0" fontId="30" fillId="18" borderId="0" xfId="0" applyFont="1" applyFill="1" applyAlignment="1">
      <alignment horizontal="right"/>
    </xf>
    <xf numFmtId="0" fontId="31" fillId="0" borderId="0" xfId="0" applyFont="1" applyAlignment="1">
      <alignment horizontal="right"/>
    </xf>
    <xf numFmtId="3" fontId="32" fillId="18" borderId="11" xfId="30" applyNumberFormat="1" applyFont="1" applyFill="1" applyBorder="1" applyAlignment="1">
      <alignment vertical="center"/>
    </xf>
    <xf numFmtId="3" fontId="32" fillId="18" borderId="11" xfId="30" applyNumberFormat="1" applyFont="1" applyFill="1" applyBorder="1" applyAlignment="1">
      <alignment horizontal="right" vertical="center"/>
    </xf>
    <xf numFmtId="3" fontId="32" fillId="18" borderId="13" xfId="30" applyNumberFormat="1" applyFont="1" applyFill="1" applyBorder="1"/>
    <xf numFmtId="3" fontId="32" fillId="18" borderId="11" xfId="30" applyNumberFormat="1" applyFont="1" applyFill="1" applyBorder="1"/>
    <xf numFmtId="3" fontId="24" fillId="18" borderId="13" xfId="30" applyNumberFormat="1" applyFont="1" applyFill="1" applyBorder="1" applyAlignment="1">
      <alignment vertical="center"/>
    </xf>
    <xf numFmtId="0" fontId="28" fillId="18" borderId="0" xfId="0" applyFont="1" applyFill="1"/>
    <xf numFmtId="0" fontId="28" fillId="18" borderId="0" xfId="0" applyFont="1" applyFill="1" applyAlignment="1">
      <alignment horizontal="right"/>
    </xf>
    <xf numFmtId="3" fontId="28" fillId="0" borderId="0" xfId="0" applyNumberFormat="1" applyFont="1"/>
    <xf numFmtId="3" fontId="32" fillId="18" borderId="12" xfId="30" applyNumberFormat="1" applyFont="1" applyFill="1" applyBorder="1"/>
    <xf numFmtId="3" fontId="32" fillId="0" borderId="11" xfId="30" applyNumberFormat="1" applyFont="1" applyFill="1" applyBorder="1" applyAlignment="1">
      <alignment horizontal="right" vertical="center"/>
    </xf>
    <xf numFmtId="164" fontId="25" fillId="0" borderId="0" xfId="0" applyNumberFormat="1" applyFont="1"/>
    <xf numFmtId="0" fontId="32" fillId="19" borderId="11" xfId="0" applyFont="1" applyFill="1" applyBorder="1" applyAlignment="1">
      <alignment horizontal="center" vertical="center" wrapText="1"/>
    </xf>
    <xf numFmtId="3" fontId="32" fillId="20" borderId="11" xfId="30" applyNumberFormat="1" applyFont="1" applyFill="1" applyBorder="1" applyAlignment="1">
      <alignment vertical="center"/>
    </xf>
    <xf numFmtId="164" fontId="28" fillId="0" borderId="0" xfId="0" applyNumberFormat="1" applyFont="1"/>
    <xf numFmtId="3" fontId="0" fillId="20" borderId="0" xfId="0" applyNumberFormat="1" applyFill="1"/>
    <xf numFmtId="0" fontId="32" fillId="18" borderId="11" xfId="0" applyFont="1" applyFill="1" applyBorder="1" applyAlignment="1">
      <alignment vertical="center" wrapText="1"/>
    </xf>
    <xf numFmtId="0" fontId="23" fillId="18" borderId="14" xfId="0" applyFont="1" applyFill="1" applyBorder="1" applyAlignment="1">
      <alignment vertical="center" wrapText="1"/>
    </xf>
    <xf numFmtId="0" fontId="32" fillId="18" borderId="11" xfId="0" applyFont="1" applyFill="1" applyBorder="1" applyAlignment="1">
      <alignment horizontal="left" vertical="center" indent="1"/>
    </xf>
    <xf numFmtId="0" fontId="23" fillId="18" borderId="15" xfId="0" applyFont="1" applyFill="1" applyBorder="1" applyAlignment="1">
      <alignment vertical="center"/>
    </xf>
    <xf numFmtId="3" fontId="32" fillId="20" borderId="13" xfId="30" applyNumberFormat="1" applyFont="1" applyFill="1" applyBorder="1" applyAlignment="1">
      <alignment vertical="center"/>
    </xf>
    <xf numFmtId="3" fontId="24" fillId="20" borderId="13" xfId="30" applyNumberFormat="1" applyFont="1" applyFill="1" applyBorder="1" applyAlignment="1">
      <alignment vertical="center"/>
    </xf>
    <xf numFmtId="0" fontId="45" fillId="19" borderId="10" xfId="0" applyFont="1" applyFill="1" applyBorder="1" applyAlignment="1">
      <alignment horizontal="center" vertical="center"/>
    </xf>
    <xf numFmtId="0" fontId="45" fillId="19" borderId="11" xfId="0" applyFont="1" applyFill="1" applyBorder="1" applyAlignment="1">
      <alignment horizontal="center" vertical="center"/>
    </xf>
    <xf numFmtId="0" fontId="23" fillId="18" borderId="19" xfId="0" applyFont="1" applyFill="1" applyBorder="1" applyAlignment="1">
      <alignment horizontal="left" vertical="center"/>
    </xf>
    <xf numFmtId="3" fontId="32" fillId="20" borderId="20" xfId="0" applyNumberFormat="1" applyFont="1" applyFill="1" applyBorder="1" applyAlignment="1">
      <alignment horizontal="right" vertical="center"/>
    </xf>
    <xf numFmtId="3" fontId="32" fillId="20" borderId="21" xfId="30" applyNumberFormat="1" applyFont="1" applyFill="1" applyBorder="1" applyAlignment="1">
      <alignment vertical="center"/>
    </xf>
    <xf numFmtId="41" fontId="24" fillId="18" borderId="21" xfId="0" applyNumberFormat="1" applyFont="1" applyFill="1" applyBorder="1" applyAlignment="1">
      <alignment vertical="center"/>
    </xf>
    <xf numFmtId="3" fontId="32" fillId="20" borderId="22" xfId="30" applyNumberFormat="1" applyFont="1" applyFill="1" applyBorder="1" applyAlignment="1">
      <alignment vertical="center"/>
    </xf>
    <xf numFmtId="41" fontId="32" fillId="18" borderId="20" xfId="0" applyNumberFormat="1" applyFont="1" applyFill="1" applyBorder="1" applyAlignment="1">
      <alignment horizontal="right" vertical="center"/>
    </xf>
    <xf numFmtId="41" fontId="24" fillId="18" borderId="21" xfId="30" applyNumberFormat="1" applyFont="1" applyFill="1" applyBorder="1" applyAlignment="1">
      <alignment horizontal="right" vertical="center"/>
    </xf>
    <xf numFmtId="41" fontId="24" fillId="18" borderId="21" xfId="30" applyNumberFormat="1" applyFont="1" applyFill="1" applyBorder="1" applyAlignment="1">
      <alignment vertical="center"/>
    </xf>
    <xf numFmtId="41" fontId="24" fillId="18" borderId="22" xfId="30" applyNumberFormat="1" applyFont="1" applyFill="1" applyBorder="1" applyAlignment="1">
      <alignment horizontal="right" vertical="center"/>
    </xf>
    <xf numFmtId="41" fontId="24" fillId="18" borderId="22" xfId="30" applyNumberFormat="1" applyFont="1" applyFill="1" applyBorder="1" applyAlignment="1">
      <alignment vertical="center"/>
    </xf>
    <xf numFmtId="41" fontId="24" fillId="18" borderId="15" xfId="30" applyNumberFormat="1" applyFont="1" applyFill="1" applyBorder="1" applyAlignment="1">
      <alignment horizontal="right" vertical="center"/>
    </xf>
    <xf numFmtId="164" fontId="32" fillId="20" borderId="20" xfId="0" applyNumberFormat="1" applyFont="1" applyFill="1" applyBorder="1" applyAlignment="1">
      <alignment horizontal="right" vertical="center"/>
    </xf>
    <xf numFmtId="164" fontId="32" fillId="20" borderId="21" xfId="30" applyNumberFormat="1" applyFont="1" applyFill="1" applyBorder="1" applyAlignment="1">
      <alignment vertical="center"/>
    </xf>
    <xf numFmtId="164" fontId="32" fillId="20" borderId="22" xfId="30" applyNumberFormat="1" applyFont="1" applyFill="1" applyBorder="1" applyAlignment="1">
      <alignment vertical="center"/>
    </xf>
    <xf numFmtId="3" fontId="32" fillId="20" borderId="19" xfId="30" applyNumberFormat="1" applyFont="1" applyFill="1" applyBorder="1" applyAlignment="1">
      <alignment vertical="center"/>
    </xf>
    <xf numFmtId="41" fontId="24" fillId="18" borderId="19" xfId="0" applyNumberFormat="1" applyFont="1" applyFill="1" applyBorder="1" applyAlignment="1">
      <alignment vertical="center"/>
    </xf>
    <xf numFmtId="41" fontId="24" fillId="18" borderId="19" xfId="30" applyNumberFormat="1" applyFont="1" applyFill="1" applyBorder="1" applyAlignment="1">
      <alignment vertical="center"/>
    </xf>
    <xf numFmtId="41" fontId="24" fillId="18" borderId="19" xfId="30" applyNumberFormat="1" applyFont="1" applyFill="1" applyBorder="1" applyAlignment="1">
      <alignment horizontal="right" vertical="center"/>
    </xf>
    <xf numFmtId="41" fontId="24" fillId="18" borderId="21" xfId="0" applyNumberFormat="1" applyFont="1" applyFill="1" applyBorder="1" applyAlignment="1">
      <alignment horizontal="left" vertical="center"/>
    </xf>
    <xf numFmtId="41" fontId="24" fillId="18" borderId="22" xfId="0" applyNumberFormat="1" applyFont="1" applyFill="1" applyBorder="1" applyAlignment="1">
      <alignment horizontal="left" vertical="center"/>
    </xf>
    <xf numFmtId="164" fontId="32" fillId="18" borderId="20" xfId="0" applyNumberFormat="1" applyFont="1" applyFill="1" applyBorder="1" applyAlignment="1">
      <alignment horizontal="right" vertical="center"/>
    </xf>
    <xf numFmtId="164" fontId="32" fillId="18" borderId="11" xfId="30" applyNumberFormat="1" applyFont="1" applyFill="1" applyBorder="1" applyAlignment="1">
      <alignment vertical="center"/>
    </xf>
    <xf numFmtId="164" fontId="32" fillId="20" borderId="11" xfId="30" applyNumberFormat="1" applyFont="1" applyFill="1" applyBorder="1" applyAlignment="1">
      <alignment vertical="center"/>
    </xf>
    <xf numFmtId="41" fontId="24" fillId="18" borderId="19" xfId="30" applyNumberFormat="1" applyFont="1" applyFill="1" applyBorder="1"/>
    <xf numFmtId="41" fontId="24" fillId="18" borderId="21" xfId="30" applyNumberFormat="1" applyFont="1" applyFill="1" applyBorder="1"/>
    <xf numFmtId="41" fontId="24" fillId="18" borderId="21" xfId="30" applyNumberFormat="1" applyFont="1" applyFill="1" applyBorder="1" applyAlignment="1">
      <alignment horizontal="right"/>
    </xf>
    <xf numFmtId="41" fontId="24" fillId="18" borderId="22" xfId="30" applyNumberFormat="1" applyFont="1" applyFill="1" applyBorder="1"/>
    <xf numFmtId="41" fontId="24" fillId="18" borderId="19" xfId="0" applyNumberFormat="1" applyFont="1" applyFill="1" applyBorder="1" applyAlignment="1">
      <alignment horizontal="left" vertical="center"/>
    </xf>
    <xf numFmtId="41" fontId="35" fillId="18" borderId="21" xfId="0" applyNumberFormat="1" applyFont="1" applyFill="1" applyBorder="1" applyAlignment="1">
      <alignment horizontal="left" vertical="center"/>
    </xf>
    <xf numFmtId="41" fontId="24" fillId="18" borderId="21" xfId="0" applyNumberFormat="1" applyFont="1" applyFill="1" applyBorder="1" applyAlignment="1">
      <alignment horizontal="left" vertical="center" indent="2"/>
    </xf>
    <xf numFmtId="164" fontId="32" fillId="20" borderId="19" xfId="30" applyNumberFormat="1" applyFont="1" applyFill="1" applyBorder="1" applyAlignment="1">
      <alignment vertical="center"/>
    </xf>
    <xf numFmtId="41" fontId="35" fillId="18" borderId="21" xfId="30" applyNumberFormat="1" applyFont="1" applyFill="1" applyBorder="1" applyAlignment="1">
      <alignment vertical="center"/>
    </xf>
    <xf numFmtId="164" fontId="34" fillId="20" borderId="21" xfId="30" applyNumberFormat="1" applyFont="1" applyFill="1" applyBorder="1" applyAlignment="1">
      <alignment vertical="center"/>
    </xf>
    <xf numFmtId="164" fontId="32" fillId="20" borderId="13" xfId="30" applyNumberFormat="1" applyFont="1" applyFill="1" applyBorder="1" applyAlignment="1">
      <alignment vertical="center"/>
    </xf>
    <xf numFmtId="164" fontId="24" fillId="20" borderId="13" xfId="30" applyNumberFormat="1" applyFont="1" applyFill="1" applyBorder="1" applyAlignment="1">
      <alignment vertical="center"/>
    </xf>
    <xf numFmtId="0" fontId="24" fillId="18" borderId="21" xfId="0" applyFont="1" applyFill="1" applyBorder="1" applyAlignment="1">
      <alignment horizontal="left" vertical="center"/>
    </xf>
    <xf numFmtId="0" fontId="24" fillId="18" borderId="22" xfId="0" applyFont="1" applyFill="1" applyBorder="1" applyAlignment="1">
      <alignment horizontal="left" vertical="center"/>
    </xf>
    <xf numFmtId="0" fontId="24" fillId="18" borderId="19" xfId="0" applyFont="1" applyFill="1" applyBorder="1" applyAlignment="1">
      <alignment horizontal="left" vertical="center" indent="1"/>
    </xf>
    <xf numFmtId="0" fontId="24" fillId="18" borderId="21" xfId="0" applyFont="1" applyFill="1" applyBorder="1" applyAlignment="1">
      <alignment horizontal="left" vertical="center" indent="1"/>
    </xf>
    <xf numFmtId="0" fontId="35" fillId="18" borderId="21" xfId="0" applyFont="1" applyFill="1" applyBorder="1" applyAlignment="1">
      <alignment horizontal="left" vertical="center" indent="1"/>
    </xf>
    <xf numFmtId="0" fontId="24" fillId="18" borderId="22" xfId="0" applyFont="1" applyFill="1" applyBorder="1" applyAlignment="1">
      <alignment horizontal="left" vertical="center" indent="1"/>
    </xf>
    <xf numFmtId="0" fontId="23" fillId="18" borderId="19" xfId="0" applyFont="1" applyFill="1" applyBorder="1" applyAlignment="1">
      <alignment horizontal="left" vertical="center" indent="1"/>
    </xf>
    <xf numFmtId="0" fontId="24" fillId="18" borderId="19" xfId="0" applyFont="1" applyFill="1" applyBorder="1" applyAlignment="1">
      <alignment vertical="center"/>
    </xf>
    <xf numFmtId="0" fontId="24" fillId="18" borderId="21" xfId="0" applyFont="1" applyFill="1" applyBorder="1" applyAlignment="1">
      <alignment vertical="center"/>
    </xf>
    <xf numFmtId="0" fontId="24" fillId="18" borderId="21" xfId="0" applyFont="1" applyFill="1" applyBorder="1" applyAlignment="1">
      <alignment horizontal="left" vertical="center" indent="2"/>
    </xf>
    <xf numFmtId="41" fontId="24" fillId="18" borderId="11" xfId="30" applyNumberFormat="1" applyFont="1" applyFill="1" applyBorder="1" applyAlignment="1">
      <alignment horizontal="right" vertical="center"/>
    </xf>
    <xf numFmtId="41" fontId="35" fillId="18" borderId="11" xfId="30" applyNumberFormat="1" applyFont="1" applyFill="1" applyBorder="1" applyAlignment="1">
      <alignment horizontal="right" vertical="center"/>
    </xf>
    <xf numFmtId="41" fontId="24" fillId="18" borderId="11" xfId="30" applyNumberFormat="1" applyFont="1" applyFill="1" applyBorder="1" applyAlignment="1">
      <alignment vertical="center"/>
    </xf>
    <xf numFmtId="3" fontId="32" fillId="18" borderId="20" xfId="0" applyNumberFormat="1" applyFont="1" applyFill="1" applyBorder="1" applyAlignment="1">
      <alignment horizontal="right" vertical="top"/>
    </xf>
    <xf numFmtId="3" fontId="32" fillId="20" borderId="20" xfId="0" applyNumberFormat="1" applyFont="1" applyFill="1" applyBorder="1" applyAlignment="1">
      <alignment horizontal="right" vertical="top"/>
    </xf>
    <xf numFmtId="3" fontId="32" fillId="20" borderId="21" xfId="30" applyNumberFormat="1" applyFont="1" applyFill="1" applyBorder="1"/>
    <xf numFmtId="3" fontId="32" fillId="20" borderId="22" xfId="30" applyNumberFormat="1" applyFont="1" applyFill="1" applyBorder="1"/>
    <xf numFmtId="3" fontId="32" fillId="20" borderId="19" xfId="30" applyNumberFormat="1" applyFont="1" applyFill="1" applyBorder="1"/>
    <xf numFmtId="41" fontId="32" fillId="18" borderId="20" xfId="0" applyNumberFormat="1" applyFont="1" applyFill="1" applyBorder="1" applyAlignment="1">
      <alignment horizontal="right" vertical="top"/>
    </xf>
    <xf numFmtId="3" fontId="32" fillId="20" borderId="23" xfId="30" applyNumberFormat="1" applyFont="1" applyFill="1" applyBorder="1" applyAlignment="1">
      <alignment vertical="center"/>
    </xf>
    <xf numFmtId="3" fontId="32" fillId="20" borderId="24" xfId="30" applyNumberFormat="1" applyFont="1" applyFill="1" applyBorder="1" applyAlignment="1">
      <alignment vertical="center"/>
    </xf>
    <xf numFmtId="41" fontId="24" fillId="18" borderId="24" xfId="30" applyNumberFormat="1" applyFont="1" applyFill="1" applyBorder="1" applyAlignment="1">
      <alignment vertical="center"/>
    </xf>
    <xf numFmtId="41" fontId="24" fillId="18" borderId="23" xfId="30" applyNumberFormat="1" applyFont="1" applyFill="1" applyBorder="1" applyAlignment="1">
      <alignment vertical="center"/>
    </xf>
    <xf numFmtId="41" fontId="32" fillId="18" borderId="11" xfId="30" applyNumberFormat="1" applyFont="1" applyFill="1" applyBorder="1" applyAlignment="1">
      <alignment horizontal="right" vertical="center"/>
    </xf>
    <xf numFmtId="41" fontId="34" fillId="18" borderId="11" xfId="30" applyNumberFormat="1" applyFont="1" applyFill="1" applyBorder="1" applyAlignment="1">
      <alignment horizontal="right" vertical="center"/>
    </xf>
    <xf numFmtId="41" fontId="32" fillId="18" borderId="11" xfId="30" applyNumberFormat="1" applyFont="1" applyFill="1" applyBorder="1" applyAlignment="1">
      <alignment vertical="center"/>
    </xf>
    <xf numFmtId="0" fontId="45" fillId="19" borderId="11" xfId="0" applyFont="1" applyFill="1" applyBorder="1" applyAlignment="1">
      <alignment horizontal="center" vertical="center" wrapText="1"/>
    </xf>
    <xf numFmtId="164" fontId="24" fillId="18" borderId="13" xfId="30" applyNumberFormat="1" applyFont="1" applyFill="1" applyBorder="1" applyAlignment="1">
      <alignment vertical="center"/>
    </xf>
    <xf numFmtId="164" fontId="32" fillId="18" borderId="14" xfId="30" applyNumberFormat="1" applyFont="1" applyFill="1" applyBorder="1" applyAlignment="1">
      <alignment vertical="center"/>
    </xf>
    <xf numFmtId="3" fontId="24" fillId="18" borderId="11" xfId="30" applyNumberFormat="1" applyFont="1" applyFill="1" applyBorder="1" applyAlignment="1">
      <alignment vertical="center"/>
    </xf>
    <xf numFmtId="164" fontId="24" fillId="18" borderId="14" xfId="30" applyNumberFormat="1" applyFont="1" applyFill="1" applyBorder="1" applyAlignment="1">
      <alignment horizontal="right" vertical="center"/>
    </xf>
    <xf numFmtId="164" fontId="32" fillId="18" borderId="19" xfId="30" applyNumberFormat="1" applyFont="1" applyFill="1" applyBorder="1" applyAlignment="1">
      <alignment vertical="center"/>
    </xf>
    <xf numFmtId="164" fontId="32" fillId="18" borderId="21" xfId="30" applyNumberFormat="1" applyFont="1" applyFill="1" applyBorder="1" applyAlignment="1">
      <alignment vertical="center"/>
    </xf>
    <xf numFmtId="164" fontId="32" fillId="18" borderId="21" xfId="30" applyNumberFormat="1" applyFont="1" applyFill="1" applyBorder="1" applyAlignment="1">
      <alignment horizontal="right" vertical="center"/>
    </xf>
    <xf numFmtId="164" fontId="34" fillId="18" borderId="21" xfId="30" applyNumberFormat="1" applyFont="1" applyFill="1" applyBorder="1" applyAlignment="1">
      <alignment vertical="center"/>
    </xf>
    <xf numFmtId="164" fontId="32" fillId="18" borderId="22" xfId="30" applyNumberFormat="1" applyFont="1" applyFill="1" applyBorder="1" applyAlignment="1">
      <alignment vertical="center"/>
    </xf>
    <xf numFmtId="164" fontId="32" fillId="18" borderId="19" xfId="0" applyNumberFormat="1" applyFont="1" applyFill="1" applyBorder="1" applyAlignment="1">
      <alignment horizontal="right" vertical="center"/>
    </xf>
    <xf numFmtId="164" fontId="32" fillId="20" borderId="19" xfId="0" applyNumberFormat="1" applyFont="1" applyFill="1" applyBorder="1" applyAlignment="1">
      <alignment horizontal="right" vertical="center"/>
    </xf>
    <xf numFmtId="41" fontId="32" fillId="18" borderId="19" xfId="0" applyNumberFormat="1" applyFont="1" applyFill="1" applyBorder="1" applyAlignment="1">
      <alignment horizontal="right" vertical="center"/>
    </xf>
    <xf numFmtId="41" fontId="24" fillId="18" borderId="14" xfId="30" applyNumberFormat="1" applyFont="1" applyFill="1" applyBorder="1" applyAlignment="1">
      <alignment horizontal="right" vertical="center"/>
    </xf>
    <xf numFmtId="0" fontId="43" fillId="0" borderId="0" xfId="0" applyFont="1"/>
    <xf numFmtId="0" fontId="24" fillId="18" borderId="21" xfId="0" applyFont="1" applyFill="1" applyBorder="1" applyAlignment="1">
      <alignment horizontal="left" indent="2"/>
    </xf>
    <xf numFmtId="0" fontId="24" fillId="18" borderId="21" xfId="0" applyFont="1" applyFill="1" applyBorder="1" applyAlignment="1">
      <alignment horizontal="left" indent="1"/>
    </xf>
    <xf numFmtId="0" fontId="24" fillId="18" borderId="22" xfId="0" applyFont="1" applyFill="1" applyBorder="1" applyAlignment="1">
      <alignment horizontal="left" indent="1"/>
    </xf>
    <xf numFmtId="0" fontId="24" fillId="18" borderId="19" xfId="0" applyFont="1" applyFill="1" applyBorder="1" applyAlignment="1">
      <alignment horizontal="left" indent="1"/>
    </xf>
    <xf numFmtId="0" fontId="35" fillId="18" borderId="21" xfId="0" applyFont="1" applyFill="1" applyBorder="1" applyAlignment="1">
      <alignment horizontal="left" indent="1"/>
    </xf>
    <xf numFmtId="0" fontId="45" fillId="19" borderId="10" xfId="0" applyFont="1" applyFill="1" applyBorder="1" applyAlignment="1">
      <alignment horizontal="left" vertical="center"/>
    </xf>
    <xf numFmtId="0" fontId="45" fillId="19" borderId="11" xfId="0" applyFont="1" applyFill="1" applyBorder="1" applyAlignment="1">
      <alignment horizontal="left" vertical="center"/>
    </xf>
    <xf numFmtId="0" fontId="45" fillId="19" borderId="11" xfId="0" applyFont="1" applyFill="1" applyBorder="1" applyAlignment="1">
      <alignment horizontal="distributed" vertical="center"/>
    </xf>
    <xf numFmtId="0" fontId="45" fillId="19" borderId="10" xfId="0" applyFont="1" applyFill="1" applyBorder="1" applyAlignment="1">
      <alignment horizontal="left" vertical="top"/>
    </xf>
    <xf numFmtId="0" fontId="45" fillId="19" borderId="11" xfId="0" applyFont="1" applyFill="1" applyBorder="1" applyAlignment="1">
      <alignment horizontal="left" vertical="top"/>
    </xf>
    <xf numFmtId="0" fontId="45" fillId="19" borderId="11" xfId="0" applyFont="1" applyFill="1" applyBorder="1" applyAlignment="1">
      <alignment horizontal="distributed" vertical="top"/>
    </xf>
    <xf numFmtId="0" fontId="45" fillId="19" borderId="11" xfId="0" applyFont="1" applyFill="1" applyBorder="1" applyAlignment="1">
      <alignment horizontal="center" vertical="top"/>
    </xf>
    <xf numFmtId="3" fontId="32" fillId="18" borderId="19" xfId="30" applyNumberFormat="1" applyFont="1" applyFill="1" applyBorder="1"/>
    <xf numFmtId="3" fontId="32" fillId="18" borderId="21" xfId="30" applyNumberFormat="1" applyFont="1" applyFill="1" applyBorder="1"/>
    <xf numFmtId="3" fontId="32" fillId="18" borderId="22" xfId="30" applyNumberFormat="1" applyFont="1" applyFill="1" applyBorder="1"/>
    <xf numFmtId="3" fontId="32" fillId="18" borderId="19" xfId="0" applyNumberFormat="1" applyFont="1" applyFill="1" applyBorder="1" applyAlignment="1">
      <alignment horizontal="right" vertical="center"/>
    </xf>
    <xf numFmtId="3" fontId="32" fillId="18" borderId="21" xfId="30" applyNumberFormat="1" applyFont="1" applyFill="1" applyBorder="1" applyAlignment="1">
      <alignment vertical="center"/>
    </xf>
    <xf numFmtId="3" fontId="32" fillId="18" borderId="22" xfId="30" applyNumberFormat="1" applyFont="1" applyFill="1" applyBorder="1" applyAlignment="1">
      <alignment vertical="center"/>
    </xf>
    <xf numFmtId="3" fontId="32" fillId="18" borderId="13" xfId="30" applyNumberFormat="1" applyFont="1" applyFill="1" applyBorder="1" applyAlignment="1">
      <alignment vertical="center"/>
    </xf>
    <xf numFmtId="164" fontId="32" fillId="18" borderId="13" xfId="30" applyNumberFormat="1" applyFont="1" applyFill="1" applyBorder="1" applyAlignment="1">
      <alignment vertical="center"/>
    </xf>
    <xf numFmtId="164" fontId="32" fillId="18" borderId="12" xfId="30" applyNumberFormat="1" applyFont="1" applyFill="1" applyBorder="1" applyAlignment="1">
      <alignment vertical="center"/>
    </xf>
    <xf numFmtId="41" fontId="24" fillId="0" borderId="22" xfId="30" applyNumberFormat="1" applyFont="1" applyFill="1" applyBorder="1" applyAlignment="1">
      <alignment vertical="center"/>
    </xf>
    <xf numFmtId="3" fontId="24" fillId="18" borderId="13" xfId="30" applyNumberFormat="1" applyFont="1" applyFill="1" applyBorder="1"/>
    <xf numFmtId="3" fontId="32" fillId="18" borderId="19" xfId="30" applyNumberFormat="1" applyFont="1" applyFill="1" applyBorder="1" applyAlignment="1">
      <alignment vertical="center"/>
    </xf>
    <xf numFmtId="0" fontId="21" fillId="18" borderId="19" xfId="0" applyFont="1" applyFill="1" applyBorder="1" applyAlignment="1">
      <alignment horizontal="left" vertical="center" indent="1"/>
    </xf>
    <xf numFmtId="41" fontId="32" fillId="18" borderId="19" xfId="0" applyNumberFormat="1" applyFont="1" applyFill="1" applyBorder="1" applyAlignment="1">
      <alignment horizontal="right" vertical="top"/>
    </xf>
    <xf numFmtId="41" fontId="24" fillId="18" borderId="22" xfId="30" applyNumberFormat="1" applyFont="1" applyFill="1" applyBorder="1" applyAlignment="1">
      <alignment horizontal="right"/>
    </xf>
    <xf numFmtId="164" fontId="32" fillId="18" borderId="15" xfId="30" applyNumberFormat="1" applyFont="1" applyFill="1" applyBorder="1" applyAlignment="1">
      <alignment vertical="center"/>
    </xf>
    <xf numFmtId="0" fontId="32" fillId="18" borderId="12" xfId="0" applyFont="1" applyFill="1" applyBorder="1" applyAlignment="1">
      <alignment vertical="center" wrapText="1"/>
    </xf>
    <xf numFmtId="0" fontId="23" fillId="18" borderId="12" xfId="0" applyFont="1" applyFill="1" applyBorder="1" applyAlignment="1">
      <alignment vertical="center" wrapText="1"/>
    </xf>
    <xf numFmtId="41" fontId="32" fillId="18" borderId="21" xfId="30" applyNumberFormat="1" applyFont="1" applyFill="1" applyBorder="1"/>
    <xf numFmtId="0" fontId="39" fillId="0" borderId="0" xfId="0" applyFont="1" applyAlignment="1">
      <alignment horizontal="right" vertical="top"/>
    </xf>
    <xf numFmtId="0" fontId="40" fillId="0" borderId="0" xfId="22" applyFont="1" applyBorder="1" applyProtection="1">
      <alignment vertical="top"/>
    </xf>
    <xf numFmtId="0" fontId="21" fillId="0" borderId="0" xfId="0" applyFont="1"/>
    <xf numFmtId="0" fontId="22" fillId="0" borderId="0" xfId="0" applyFont="1"/>
    <xf numFmtId="0" fontId="6" fillId="0" borderId="0" xfId="22" applyFill="1" applyBorder="1" applyAlignment="1" applyProtection="1"/>
    <xf numFmtId="0" fontId="23" fillId="0" borderId="0" xfId="0" applyFont="1"/>
    <xf numFmtId="0" fontId="0" fillId="0" borderId="0" xfId="0" applyAlignment="1">
      <alignment vertical="center"/>
    </xf>
    <xf numFmtId="0" fontId="42" fillId="18" borderId="0" xfId="0" applyFont="1" applyFill="1" applyAlignment="1">
      <alignment horizontal="left" vertical="top"/>
    </xf>
    <xf numFmtId="41" fontId="23" fillId="18" borderId="19" xfId="0" applyNumberFormat="1" applyFont="1" applyFill="1" applyBorder="1" applyAlignment="1">
      <alignment horizontal="right" vertical="center"/>
    </xf>
    <xf numFmtId="0" fontId="21" fillId="18" borderId="21" xfId="0" applyFont="1" applyFill="1" applyBorder="1" applyAlignment="1">
      <alignment horizontal="left" vertical="center" indent="1"/>
    </xf>
    <xf numFmtId="41" fontId="21" fillId="18" borderId="21" xfId="0" applyNumberFormat="1" applyFont="1" applyFill="1" applyBorder="1" applyAlignment="1">
      <alignment horizontal="right" vertical="center"/>
    </xf>
    <xf numFmtId="0" fontId="21" fillId="18" borderId="23" xfId="0" applyFont="1" applyFill="1" applyBorder="1" applyAlignment="1">
      <alignment horizontal="left" vertical="center" indent="1"/>
    </xf>
    <xf numFmtId="41" fontId="21" fillId="18" borderId="23" xfId="0" applyNumberFormat="1" applyFont="1" applyFill="1" applyBorder="1" applyAlignment="1">
      <alignment horizontal="right" vertical="center"/>
    </xf>
    <xf numFmtId="0" fontId="23" fillId="18" borderId="14" xfId="0" applyFont="1" applyFill="1" applyBorder="1" applyAlignment="1">
      <alignment horizontal="left" vertical="center"/>
    </xf>
    <xf numFmtId="41" fontId="23" fillId="18" borderId="14" xfId="0" applyNumberFormat="1" applyFont="1" applyFill="1" applyBorder="1" applyAlignment="1">
      <alignment horizontal="right" vertical="center"/>
    </xf>
    <xf numFmtId="0" fontId="23" fillId="18" borderId="11" xfId="0" applyFont="1" applyFill="1" applyBorder="1" applyAlignment="1">
      <alignment horizontal="left" vertical="center"/>
    </xf>
    <xf numFmtId="0" fontId="23" fillId="18" borderId="24" xfId="0" applyFont="1" applyFill="1" applyBorder="1" applyAlignment="1">
      <alignment horizontal="left" vertical="center"/>
    </xf>
    <xf numFmtId="0" fontId="23" fillId="18" borderId="0" xfId="0" applyFont="1" applyFill="1"/>
    <xf numFmtId="41" fontId="23" fillId="18" borderId="0" xfId="0" applyNumberFormat="1" applyFont="1" applyFill="1" applyAlignment="1">
      <alignment horizontal="right"/>
    </xf>
    <xf numFmtId="0" fontId="23" fillId="18" borderId="11" xfId="0" applyFont="1" applyFill="1" applyBorder="1" applyAlignment="1">
      <alignment vertical="center"/>
    </xf>
    <xf numFmtId="41" fontId="23" fillId="18" borderId="11" xfId="0" applyNumberFormat="1" applyFont="1" applyFill="1" applyBorder="1" applyAlignment="1">
      <alignment horizontal="right" vertical="center"/>
    </xf>
    <xf numFmtId="0" fontId="28" fillId="0" borderId="0" xfId="0" applyFont="1" applyAlignment="1">
      <alignment vertical="center"/>
    </xf>
    <xf numFmtId="0" fontId="21" fillId="18" borderId="22" xfId="0" applyFont="1" applyFill="1" applyBorder="1" applyAlignment="1">
      <alignment horizontal="left" vertical="center" indent="1"/>
    </xf>
    <xf numFmtId="3" fontId="24" fillId="18" borderId="0" xfId="0" applyNumberFormat="1" applyFont="1" applyFill="1" applyAlignment="1">
      <alignment horizontal="left"/>
    </xf>
    <xf numFmtId="0" fontId="42" fillId="18" borderId="0" xfId="0" applyFont="1" applyFill="1" applyAlignment="1">
      <alignment horizontal="left" vertical="top"/>
    </xf>
    <xf numFmtId="0" fontId="25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23" fillId="19" borderId="14" xfId="0" applyFont="1" applyFill="1" applyBorder="1" applyAlignment="1">
      <alignment horizontal="left" vertical="center" indent="1"/>
    </xf>
    <xf numFmtId="0" fontId="23" fillId="19" borderId="15" xfId="0" applyFont="1" applyFill="1" applyBorder="1" applyAlignment="1">
      <alignment horizontal="left" vertical="center" indent="1"/>
    </xf>
    <xf numFmtId="49" fontId="25" fillId="19" borderId="17" xfId="0" applyNumberFormat="1" applyFont="1" applyFill="1" applyBorder="1" applyAlignment="1">
      <alignment horizontal="center" vertical="center"/>
    </xf>
    <xf numFmtId="49" fontId="25" fillId="19" borderId="18" xfId="0" applyNumberFormat="1" applyFont="1" applyFill="1" applyBorder="1" applyAlignment="1">
      <alignment horizontal="center" vertical="center"/>
    </xf>
    <xf numFmtId="49" fontId="25" fillId="19" borderId="10" xfId="0" applyNumberFormat="1" applyFont="1" applyFill="1" applyBorder="1" applyAlignment="1">
      <alignment horizontal="center" vertical="center"/>
    </xf>
    <xf numFmtId="0" fontId="6" fillId="0" borderId="0" xfId="22" applyFill="1" applyBorder="1" applyAlignment="1" applyProtection="1">
      <alignment horizontal="left"/>
    </xf>
    <xf numFmtId="3" fontId="24" fillId="18" borderId="16" xfId="0" applyNumberFormat="1" applyFont="1" applyFill="1" applyBorder="1" applyAlignment="1">
      <alignment horizontal="left"/>
    </xf>
    <xf numFmtId="0" fontId="27" fillId="0" borderId="0" xfId="0" applyFont="1" applyAlignment="1">
      <alignment horizontal="left" vertical="center"/>
    </xf>
    <xf numFmtId="0" fontId="44" fillId="0" borderId="0" xfId="22" applyFont="1" applyFill="1" applyBorder="1" applyAlignment="1" applyProtection="1">
      <alignment horizontal="left"/>
    </xf>
    <xf numFmtId="0" fontId="42" fillId="18" borderId="0" xfId="0" applyFont="1" applyFill="1" applyAlignment="1">
      <alignment horizontal="left"/>
    </xf>
    <xf numFmtId="0" fontId="36" fillId="0" borderId="0" xfId="22" applyFont="1" applyFill="1" applyBorder="1" applyAlignment="1" applyProtection="1">
      <alignment horizontal="left" vertical="center"/>
    </xf>
    <xf numFmtId="0" fontId="44" fillId="0" borderId="0" xfId="22" applyFont="1" applyFill="1" applyBorder="1" applyAlignment="1" applyProtection="1">
      <alignment horizontal="left" vertical="center"/>
    </xf>
    <xf numFmtId="49" fontId="25" fillId="19" borderId="18" xfId="0" applyNumberFormat="1" applyFont="1" applyFill="1" applyBorder="1" applyAlignment="1">
      <alignment horizontal="center"/>
    </xf>
    <xf numFmtId="49" fontId="25" fillId="19" borderId="10" xfId="0" applyNumberFormat="1" applyFont="1" applyFill="1" applyBorder="1" applyAlignment="1">
      <alignment horizontal="center"/>
    </xf>
    <xf numFmtId="0" fontId="47" fillId="0" borderId="0" xfId="22" applyFont="1" applyFill="1" applyBorder="1" applyAlignment="1" applyProtection="1">
      <alignment horizontal="left" vertical="center"/>
    </xf>
    <xf numFmtId="0" fontId="37" fillId="0" borderId="0" xfId="22" applyFont="1" applyFill="1" applyBorder="1" applyAlignment="1" applyProtection="1"/>
    <xf numFmtId="0" fontId="44" fillId="0" borderId="0" xfId="22" applyFont="1" applyFill="1" applyBorder="1" applyAlignment="1" applyProtection="1"/>
    <xf numFmtId="3" fontId="24" fillId="0" borderId="16" xfId="0" applyNumberFormat="1" applyFont="1" applyBorder="1" applyAlignment="1">
      <alignment horizontal="left"/>
    </xf>
    <xf numFmtId="0" fontId="25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24" fillId="0" borderId="0" xfId="0" applyFont="1" applyFill="1"/>
    <xf numFmtId="0" fontId="22" fillId="0" borderId="0" xfId="0" applyFont="1" applyFill="1"/>
    <xf numFmtId="0" fontId="0" fillId="0" borderId="0" xfId="0" applyFill="1"/>
    <xf numFmtId="0" fontId="21" fillId="0" borderId="0" xfId="0" applyFont="1" applyFill="1"/>
    <xf numFmtId="0" fontId="23" fillId="0" borderId="0" xfId="0" applyFont="1" applyFill="1"/>
  </cellXfs>
  <cellStyles count="51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legamento ipertestuale" xfId="22" builtinId="8"/>
    <cellStyle name="Colore 1" xfId="23" builtinId="29" customBuiltin="1"/>
    <cellStyle name="Colore 2" xfId="24" builtinId="33" customBuiltin="1"/>
    <cellStyle name="Colore 3" xfId="25" builtinId="37" customBuiltin="1"/>
    <cellStyle name="Colore 4" xfId="26" builtinId="41" customBuiltin="1"/>
    <cellStyle name="Colore 5" xfId="27" builtinId="45" customBuiltin="1"/>
    <cellStyle name="Colore 6" xfId="28" builtinId="49" customBuiltin="1"/>
    <cellStyle name="Input" xfId="29" builtinId="20" customBuiltin="1"/>
    <cellStyle name="Migliaia" xfId="30" builtinId="3"/>
    <cellStyle name="Migliaia [0] 2" xfId="31" xr:uid="{00000000-0005-0000-0000-00001E000000}"/>
    <cellStyle name="Migliaia 2" xfId="32" xr:uid="{00000000-0005-0000-0000-00001F000000}"/>
    <cellStyle name="Migliaia 3" xfId="33" xr:uid="{00000000-0005-0000-0000-000020000000}"/>
    <cellStyle name="Neutrale" xfId="34" builtinId="28" customBuiltin="1"/>
    <cellStyle name="Normale" xfId="0" builtinId="0"/>
    <cellStyle name="Normale 2" xfId="35" xr:uid="{00000000-0005-0000-0000-000023000000}"/>
    <cellStyle name="Normale 2 2 2" xfId="36" xr:uid="{00000000-0005-0000-0000-000024000000}"/>
    <cellStyle name="Normale 3" xfId="37" xr:uid="{00000000-0005-0000-0000-000025000000}"/>
    <cellStyle name="Normale_Immat gennaio 1996" xfId="38" xr:uid="{00000000-0005-0000-0000-000026000000}"/>
    <cellStyle name="Nota" xfId="39" builtinId="10" customBuiltin="1"/>
    <cellStyle name="Output" xfId="40" builtinId="21" customBuiltin="1"/>
    <cellStyle name="Testo avviso" xfId="41" builtinId="11" customBuiltin="1"/>
    <cellStyle name="Testo descrittivo" xfId="42" builtinId="53" customBuiltin="1"/>
    <cellStyle name="Titolo" xfId="43" builtinId="15" customBuiltin="1"/>
    <cellStyle name="Titolo 1" xfId="44" builtinId="16" customBuiltin="1"/>
    <cellStyle name="Titolo 2" xfId="45" builtinId="17" customBuiltin="1"/>
    <cellStyle name="Titolo 3" xfId="46" builtinId="18" customBuiltin="1"/>
    <cellStyle name="Titolo 4" xfId="47" builtinId="19" customBuiltin="1"/>
    <cellStyle name="Totale" xfId="48" builtinId="25" customBuiltin="1"/>
    <cellStyle name="Valore non valido" xfId="49" builtinId="27" customBuiltin="1"/>
    <cellStyle name="Valore valido" xfId="50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D069086-6882-4449-A836-2511F12AA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2286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49306</xdr:colOff>
      <xdr:row>78</xdr:row>
      <xdr:rowOff>127747</xdr:rowOff>
    </xdr:from>
    <xdr:ext cx="1064317" cy="643997"/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EDABAC65-DAB6-4F7E-9FA3-2CF1856EE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06" y="13710397"/>
          <a:ext cx="1064317" cy="643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63</xdr:row>
      <xdr:rowOff>76200</xdr:rowOff>
    </xdr:from>
    <xdr:to>
      <xdr:col>0</xdr:col>
      <xdr:colOff>1102417</xdr:colOff>
      <xdr:row>67</xdr:row>
      <xdr:rowOff>82022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C3ADA34E-B393-48C2-A355-601904EC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1068050"/>
          <a:ext cx="1064317" cy="7868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5" name="Picture 5" descr="Logo ANFIA PANTONE">
          <a:extLst>
            <a:ext uri="{FF2B5EF4-FFF2-40B4-BE49-F238E27FC236}">
              <a16:creationId xmlns:a16="http://schemas.microsoft.com/office/drawing/2014/main" id="{1752EA08-F789-44A4-92EF-4C82D89CA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63</xdr:row>
      <xdr:rowOff>57150</xdr:rowOff>
    </xdr:from>
    <xdr:to>
      <xdr:col>0</xdr:col>
      <xdr:colOff>1111942</xdr:colOff>
      <xdr:row>67</xdr:row>
      <xdr:rowOff>34397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342CEEB5-EA07-4DD7-8A15-80DFA6777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020425"/>
          <a:ext cx="1064317" cy="758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BC2C1CDF-5223-4859-9108-E25D0F9D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62</xdr:row>
      <xdr:rowOff>95250</xdr:rowOff>
    </xdr:from>
    <xdr:to>
      <xdr:col>0</xdr:col>
      <xdr:colOff>1102417</xdr:colOff>
      <xdr:row>65</xdr:row>
      <xdr:rowOff>129647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4C990488-E09E-4D6F-9AF2-D64CEAFF8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09347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5" name="Picture 5" descr="Logo ANFIA PANTONE">
          <a:extLst>
            <a:ext uri="{FF2B5EF4-FFF2-40B4-BE49-F238E27FC236}">
              <a16:creationId xmlns:a16="http://schemas.microsoft.com/office/drawing/2014/main" id="{958DF144-4C96-45DD-A8FB-D442C3C34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62</xdr:row>
      <xdr:rowOff>57150</xdr:rowOff>
    </xdr:from>
    <xdr:ext cx="1064317" cy="701147"/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2D01B167-07C8-4D8A-8500-95448DF44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0887075"/>
          <a:ext cx="1064317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5" name="Picture 5" descr="Logo ANFIA PANTONE">
          <a:extLst>
            <a:ext uri="{FF2B5EF4-FFF2-40B4-BE49-F238E27FC236}">
              <a16:creationId xmlns:a16="http://schemas.microsoft.com/office/drawing/2014/main" id="{D0C92C24-3BA8-4E5A-82DF-EF3C45C2B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D7105EA-EABC-4996-AD09-2BF75BB3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23812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49306</xdr:colOff>
      <xdr:row>71</xdr:row>
      <xdr:rowOff>127747</xdr:rowOff>
    </xdr:from>
    <xdr:ext cx="1064317" cy="643997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0D683C30-D981-48E2-B06E-0CDFE2333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06" y="13675659"/>
          <a:ext cx="1064317" cy="643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ADC7824-8E25-49F9-BAFA-23F9CB8F9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23812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49306</xdr:colOff>
      <xdr:row>65</xdr:row>
      <xdr:rowOff>127747</xdr:rowOff>
    </xdr:from>
    <xdr:ext cx="1064317" cy="643997"/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F94F6521-B35A-4E1D-93A8-68C07C225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06" y="13710397"/>
          <a:ext cx="1064317" cy="643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300A82F-771C-48B9-9A5F-B7FF76A1F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64</xdr:row>
      <xdr:rowOff>47625</xdr:rowOff>
    </xdr:from>
    <xdr:to>
      <xdr:col>0</xdr:col>
      <xdr:colOff>1111942</xdr:colOff>
      <xdr:row>67</xdr:row>
      <xdr:rowOff>82022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CFD3931C-614B-4E09-AB19-08733527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05822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AFBC626-AD3B-4DA2-A040-5FB20C270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62</xdr:row>
      <xdr:rowOff>47625</xdr:rowOff>
    </xdr:from>
    <xdr:to>
      <xdr:col>0</xdr:col>
      <xdr:colOff>1111942</xdr:colOff>
      <xdr:row>65</xdr:row>
      <xdr:rowOff>82022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FD2E27D1-B735-4778-868C-137575B3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05822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59</xdr:row>
      <xdr:rowOff>57150</xdr:rowOff>
    </xdr:from>
    <xdr:to>
      <xdr:col>0</xdr:col>
      <xdr:colOff>1111942</xdr:colOff>
      <xdr:row>62</xdr:row>
      <xdr:rowOff>101072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AEBC917C-AA52-4E3B-81A5-A2748276B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0439400"/>
          <a:ext cx="1064317" cy="663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9A4129F3-BFFB-4534-90D8-7413E3D22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58</xdr:row>
      <xdr:rowOff>57150</xdr:rowOff>
    </xdr:from>
    <xdr:to>
      <xdr:col>0</xdr:col>
      <xdr:colOff>1111942</xdr:colOff>
      <xdr:row>61</xdr:row>
      <xdr:rowOff>91547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3209B7B5-094C-42D7-AC3C-E684FD1AD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041082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F89E896C-002F-4F18-A47A-36D8C8A18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62</xdr:row>
      <xdr:rowOff>57150</xdr:rowOff>
    </xdr:from>
    <xdr:to>
      <xdr:col>0</xdr:col>
      <xdr:colOff>1102417</xdr:colOff>
      <xdr:row>65</xdr:row>
      <xdr:rowOff>91547</xdr:rowOff>
    </xdr:to>
    <xdr:pic>
      <xdr:nvPicPr>
        <xdr:cNvPr id="5" name="Picture 5" descr="Logo ANFIA PANTONE">
          <a:extLst>
            <a:ext uri="{FF2B5EF4-FFF2-40B4-BE49-F238E27FC236}">
              <a16:creationId xmlns:a16="http://schemas.microsoft.com/office/drawing/2014/main" id="{9F478D12-5478-4C47-83B6-23A0B3E0F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08489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6" name="Picture 5" descr="Logo ANFIA PANTONE">
          <a:extLst>
            <a:ext uri="{FF2B5EF4-FFF2-40B4-BE49-F238E27FC236}">
              <a16:creationId xmlns:a16="http://schemas.microsoft.com/office/drawing/2014/main" id="{D17FBA97-0CD6-49AF-88B3-6AD8E9EC1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62</xdr:row>
      <xdr:rowOff>47625</xdr:rowOff>
    </xdr:from>
    <xdr:to>
      <xdr:col>0</xdr:col>
      <xdr:colOff>1102417</xdr:colOff>
      <xdr:row>66</xdr:row>
      <xdr:rowOff>53447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9C0DD3CE-5E46-4533-8884-F51622249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0896600"/>
          <a:ext cx="1064317" cy="7868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4</xdr:row>
      <xdr:rowOff>110597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7618FB44-AAAF-4DFD-AF98-C14A7E6AF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1D0E4-F621-4B9E-9DE1-CF75D559D8D0}">
  <sheetPr>
    <pageSetUpPr fitToPage="1"/>
  </sheetPr>
  <dimension ref="A1:V132"/>
  <sheetViews>
    <sheetView tabSelected="1" workbookViewId="0">
      <selection sqref="A1:H1"/>
    </sheetView>
  </sheetViews>
  <sheetFormatPr defaultColWidth="11.42578125" defaultRowHeight="13.15" customHeight="1" x14ac:dyDescent="0.3"/>
  <cols>
    <col min="1" max="1" width="29.28515625" style="7" bestFit="1" customWidth="1"/>
    <col min="2" max="21" width="9.7109375" style="7" customWidth="1"/>
    <col min="22" max="22" width="10.85546875" style="5" bestFit="1" customWidth="1"/>
    <col min="23" max="16384" width="11.42578125" style="7"/>
  </cols>
  <sheetData>
    <row r="1" spans="1:22" ht="15" x14ac:dyDescent="0.3">
      <c r="A1" s="177" t="s">
        <v>139</v>
      </c>
      <c r="B1" s="177"/>
      <c r="C1" s="177"/>
      <c r="D1" s="177"/>
      <c r="E1" s="177"/>
      <c r="F1" s="177"/>
      <c r="G1" s="177"/>
      <c r="H1" s="177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4" t="s">
        <v>165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36" t="s">
        <v>0</v>
      </c>
      <c r="C8" s="37" t="s">
        <v>1</v>
      </c>
      <c r="D8" s="37" t="s">
        <v>2</v>
      </c>
      <c r="E8" s="37" t="s">
        <v>3</v>
      </c>
      <c r="F8" s="37" t="s">
        <v>4</v>
      </c>
      <c r="G8" s="37" t="s">
        <v>5</v>
      </c>
      <c r="H8" s="37" t="s">
        <v>6</v>
      </c>
      <c r="I8" s="37" t="s">
        <v>7</v>
      </c>
      <c r="J8" s="37" t="s">
        <v>8</v>
      </c>
      <c r="K8" s="37" t="s">
        <v>9</v>
      </c>
      <c r="L8" s="37" t="s">
        <v>10</v>
      </c>
      <c r="M8" s="37" t="s">
        <v>11</v>
      </c>
      <c r="N8" s="37" t="s">
        <v>96</v>
      </c>
      <c r="O8" s="37" t="s">
        <v>13</v>
      </c>
      <c r="P8" s="37" t="s">
        <v>14</v>
      </c>
      <c r="Q8" s="37" t="s">
        <v>15</v>
      </c>
      <c r="R8" s="37" t="s">
        <v>16</v>
      </c>
      <c r="S8" s="37" t="s">
        <v>17</v>
      </c>
      <c r="T8" s="37" t="s">
        <v>18</v>
      </c>
      <c r="U8" s="37" t="s">
        <v>19</v>
      </c>
      <c r="V8" s="26" t="s">
        <v>112</v>
      </c>
    </row>
    <row r="9" spans="1:22" ht="15" x14ac:dyDescent="0.3">
      <c r="A9" s="38" t="s">
        <v>123</v>
      </c>
      <c r="B9" s="153">
        <f>SUM(B10:B20)</f>
        <v>37874</v>
      </c>
      <c r="C9" s="153">
        <f t="shared" ref="C9:U9" si="0">SUM(C10:C20)</f>
        <v>66113</v>
      </c>
      <c r="D9" s="153">
        <f t="shared" si="0"/>
        <v>53519</v>
      </c>
      <c r="E9" s="153">
        <f t="shared" si="0"/>
        <v>6476</v>
      </c>
      <c r="F9" s="153">
        <f t="shared" si="0"/>
        <v>5318</v>
      </c>
      <c r="G9" s="153">
        <f t="shared" si="0"/>
        <v>69602</v>
      </c>
      <c r="H9" s="153">
        <f t="shared" si="0"/>
        <v>24142</v>
      </c>
      <c r="I9" s="153">
        <f t="shared" si="0"/>
        <v>31087</v>
      </c>
      <c r="J9" s="153">
        <f t="shared" si="0"/>
        <v>39077</v>
      </c>
      <c r="K9" s="153">
        <f t="shared" si="0"/>
        <v>5478</v>
      </c>
      <c r="L9" s="153">
        <f t="shared" si="0"/>
        <v>7392</v>
      </c>
      <c r="M9" s="153">
        <f t="shared" si="0"/>
        <v>36336</v>
      </c>
      <c r="N9" s="153">
        <f t="shared" si="0"/>
        <v>6804</v>
      </c>
      <c r="O9" s="153">
        <f t="shared" si="0"/>
        <v>3988</v>
      </c>
      <c r="P9" s="153">
        <f t="shared" si="0"/>
        <v>22914</v>
      </c>
      <c r="Q9" s="153">
        <f t="shared" si="0"/>
        <v>920</v>
      </c>
      <c r="R9" s="153">
        <f t="shared" si="0"/>
        <v>13705</v>
      </c>
      <c r="S9" s="153">
        <f t="shared" si="0"/>
        <v>8539</v>
      </c>
      <c r="T9" s="153">
        <f t="shared" si="0"/>
        <v>18105</v>
      </c>
      <c r="U9" s="153">
        <f t="shared" si="0"/>
        <v>6661</v>
      </c>
      <c r="V9" s="153">
        <f>SUM(B9:U9)</f>
        <v>464050</v>
      </c>
    </row>
    <row r="10" spans="1:22" ht="15" x14ac:dyDescent="0.3">
      <c r="A10" s="154" t="s">
        <v>21</v>
      </c>
      <c r="B10" s="155">
        <v>16340</v>
      </c>
      <c r="C10" s="155">
        <v>29916</v>
      </c>
      <c r="D10" s="155">
        <v>17407</v>
      </c>
      <c r="E10" s="155">
        <v>3000</v>
      </c>
      <c r="F10" s="155">
        <v>1643</v>
      </c>
      <c r="G10" s="155">
        <v>22880</v>
      </c>
      <c r="H10" s="155">
        <v>8477</v>
      </c>
      <c r="I10" s="155">
        <v>10301</v>
      </c>
      <c r="J10" s="155">
        <v>13853</v>
      </c>
      <c r="K10" s="155">
        <v>1924</v>
      </c>
      <c r="L10" s="155">
        <v>2772</v>
      </c>
      <c r="M10" s="155">
        <v>15980</v>
      </c>
      <c r="N10" s="155">
        <v>2801</v>
      </c>
      <c r="O10" s="155">
        <v>2264</v>
      </c>
      <c r="P10" s="155">
        <v>9046</v>
      </c>
      <c r="Q10" s="155">
        <v>330</v>
      </c>
      <c r="R10" s="155">
        <v>6061</v>
      </c>
      <c r="S10" s="155">
        <v>3967</v>
      </c>
      <c r="T10" s="155">
        <v>7205</v>
      </c>
      <c r="U10" s="155">
        <v>2825</v>
      </c>
      <c r="V10" s="155">
        <f t="shared" ref="V10:V73" si="1">SUM(B10:U10)</f>
        <v>178992</v>
      </c>
    </row>
    <row r="11" spans="1:22" ht="15" x14ac:dyDescent="0.3">
      <c r="A11" s="154" t="s">
        <v>54</v>
      </c>
      <c r="B11" s="155">
        <v>4204</v>
      </c>
      <c r="C11" s="155">
        <v>4503</v>
      </c>
      <c r="D11" s="155">
        <v>9433</v>
      </c>
      <c r="E11" s="155">
        <v>903</v>
      </c>
      <c r="F11" s="155">
        <v>917</v>
      </c>
      <c r="G11" s="155">
        <v>13564</v>
      </c>
      <c r="H11" s="155">
        <v>3978</v>
      </c>
      <c r="I11" s="155">
        <v>6025</v>
      </c>
      <c r="J11" s="155">
        <v>6983</v>
      </c>
      <c r="K11" s="155">
        <v>687</v>
      </c>
      <c r="L11" s="155">
        <v>1160</v>
      </c>
      <c r="M11" s="155">
        <v>4802</v>
      </c>
      <c r="N11" s="155">
        <v>1242</v>
      </c>
      <c r="O11" s="155">
        <v>516</v>
      </c>
      <c r="P11" s="155">
        <v>4301</v>
      </c>
      <c r="Q11" s="155">
        <v>114</v>
      </c>
      <c r="R11" s="155">
        <v>1737</v>
      </c>
      <c r="S11" s="155">
        <v>1038</v>
      </c>
      <c r="T11" s="155">
        <v>2442</v>
      </c>
      <c r="U11" s="155">
        <v>727</v>
      </c>
      <c r="V11" s="155">
        <f t="shared" si="1"/>
        <v>69276</v>
      </c>
    </row>
    <row r="12" spans="1:22" ht="15" x14ac:dyDescent="0.3">
      <c r="A12" s="154" t="s">
        <v>35</v>
      </c>
      <c r="B12" s="155">
        <v>3558</v>
      </c>
      <c r="C12" s="155">
        <v>3874</v>
      </c>
      <c r="D12" s="155">
        <v>8196</v>
      </c>
      <c r="E12" s="155">
        <v>672</v>
      </c>
      <c r="F12" s="155">
        <v>693</v>
      </c>
      <c r="G12" s="155">
        <v>9888</v>
      </c>
      <c r="H12" s="155">
        <v>3711</v>
      </c>
      <c r="I12" s="155">
        <v>5107</v>
      </c>
      <c r="J12" s="155">
        <v>5463</v>
      </c>
      <c r="K12" s="155">
        <v>717</v>
      </c>
      <c r="L12" s="155">
        <v>810</v>
      </c>
      <c r="M12" s="155">
        <v>3966</v>
      </c>
      <c r="N12" s="155">
        <v>698</v>
      </c>
      <c r="O12" s="155">
        <v>416</v>
      </c>
      <c r="P12" s="155">
        <v>2588</v>
      </c>
      <c r="Q12" s="155">
        <v>90</v>
      </c>
      <c r="R12" s="155">
        <v>1151</v>
      </c>
      <c r="S12" s="155">
        <v>855</v>
      </c>
      <c r="T12" s="155">
        <v>2533</v>
      </c>
      <c r="U12" s="155">
        <v>928</v>
      </c>
      <c r="V12" s="155">
        <f t="shared" si="1"/>
        <v>55914</v>
      </c>
    </row>
    <row r="13" spans="1:22" ht="15" x14ac:dyDescent="0.3">
      <c r="A13" s="154" t="s">
        <v>24</v>
      </c>
      <c r="B13" s="155">
        <v>5485</v>
      </c>
      <c r="C13" s="155">
        <v>12049</v>
      </c>
      <c r="D13" s="155">
        <v>4744</v>
      </c>
      <c r="E13" s="155">
        <v>480</v>
      </c>
      <c r="F13" s="155">
        <v>392</v>
      </c>
      <c r="G13" s="155">
        <v>5577</v>
      </c>
      <c r="H13" s="155">
        <v>2582</v>
      </c>
      <c r="I13" s="155">
        <v>2580</v>
      </c>
      <c r="J13" s="155">
        <v>4487</v>
      </c>
      <c r="K13" s="155">
        <v>556</v>
      </c>
      <c r="L13" s="155">
        <v>773</v>
      </c>
      <c r="M13" s="155">
        <v>3437</v>
      </c>
      <c r="N13" s="155">
        <v>598</v>
      </c>
      <c r="O13" s="155">
        <v>218</v>
      </c>
      <c r="P13" s="155">
        <v>2023</v>
      </c>
      <c r="Q13" s="155">
        <v>81</v>
      </c>
      <c r="R13" s="155">
        <v>1348</v>
      </c>
      <c r="S13" s="155">
        <v>1028</v>
      </c>
      <c r="T13" s="155">
        <v>2044</v>
      </c>
      <c r="U13" s="155">
        <v>1120</v>
      </c>
      <c r="V13" s="155">
        <f t="shared" si="1"/>
        <v>51602</v>
      </c>
    </row>
    <row r="14" spans="1:22" ht="15" x14ac:dyDescent="0.3">
      <c r="A14" s="154" t="s">
        <v>40</v>
      </c>
      <c r="B14" s="155">
        <v>2659</v>
      </c>
      <c r="C14" s="155">
        <v>2941</v>
      </c>
      <c r="D14" s="155">
        <v>6425</v>
      </c>
      <c r="E14" s="155">
        <v>637</v>
      </c>
      <c r="F14" s="155">
        <v>1026</v>
      </c>
      <c r="G14" s="155">
        <v>8848</v>
      </c>
      <c r="H14" s="155">
        <v>2449</v>
      </c>
      <c r="I14" s="155">
        <v>3676</v>
      </c>
      <c r="J14" s="155">
        <v>3609</v>
      </c>
      <c r="K14" s="155">
        <v>946</v>
      </c>
      <c r="L14" s="155">
        <v>926</v>
      </c>
      <c r="M14" s="155">
        <v>3751</v>
      </c>
      <c r="N14" s="155">
        <v>536</v>
      </c>
      <c r="O14" s="155">
        <v>128</v>
      </c>
      <c r="P14" s="155">
        <v>1638</v>
      </c>
      <c r="Q14" s="155">
        <v>179</v>
      </c>
      <c r="R14" s="155">
        <v>1177</v>
      </c>
      <c r="S14" s="155">
        <v>537</v>
      </c>
      <c r="T14" s="155">
        <v>1470</v>
      </c>
      <c r="U14" s="155">
        <v>310</v>
      </c>
      <c r="V14" s="155">
        <f t="shared" si="1"/>
        <v>43868</v>
      </c>
    </row>
    <row r="15" spans="1:22" ht="15" x14ac:dyDescent="0.3">
      <c r="A15" s="154" t="s">
        <v>67</v>
      </c>
      <c r="B15" s="155">
        <v>4032</v>
      </c>
      <c r="C15" s="155">
        <v>6444</v>
      </c>
      <c r="D15" s="155">
        <v>4941</v>
      </c>
      <c r="E15" s="155">
        <v>568</v>
      </c>
      <c r="F15" s="155">
        <v>452</v>
      </c>
      <c r="G15" s="155">
        <v>5004</v>
      </c>
      <c r="H15" s="155">
        <v>1792</v>
      </c>
      <c r="I15" s="155">
        <v>1969</v>
      </c>
      <c r="J15" s="155">
        <v>2420</v>
      </c>
      <c r="K15" s="155">
        <v>461</v>
      </c>
      <c r="L15" s="155">
        <v>647</v>
      </c>
      <c r="M15" s="155">
        <v>3196</v>
      </c>
      <c r="N15" s="155">
        <v>757</v>
      </c>
      <c r="O15" s="155">
        <v>328</v>
      </c>
      <c r="P15" s="155">
        <v>2614</v>
      </c>
      <c r="Q15" s="155">
        <v>95</v>
      </c>
      <c r="R15" s="155">
        <v>1870</v>
      </c>
      <c r="S15" s="155">
        <v>915</v>
      </c>
      <c r="T15" s="155">
        <v>1848</v>
      </c>
      <c r="U15" s="155">
        <v>601</v>
      </c>
      <c r="V15" s="155">
        <f t="shared" si="1"/>
        <v>40954</v>
      </c>
    </row>
    <row r="16" spans="1:22" ht="15" x14ac:dyDescent="0.3">
      <c r="A16" s="154" t="s">
        <v>22</v>
      </c>
      <c r="B16" s="155">
        <v>1151</v>
      </c>
      <c r="C16" s="155">
        <v>5381</v>
      </c>
      <c r="D16" s="155">
        <v>1164</v>
      </c>
      <c r="E16" s="155">
        <v>127</v>
      </c>
      <c r="F16" s="155">
        <v>87</v>
      </c>
      <c r="G16" s="155">
        <v>1572</v>
      </c>
      <c r="H16" s="155">
        <v>532</v>
      </c>
      <c r="I16" s="155">
        <v>610</v>
      </c>
      <c r="J16" s="155">
        <v>1539</v>
      </c>
      <c r="K16" s="155">
        <v>80</v>
      </c>
      <c r="L16" s="155">
        <v>153</v>
      </c>
      <c r="M16" s="155">
        <v>738</v>
      </c>
      <c r="N16" s="155">
        <v>107</v>
      </c>
      <c r="O16" s="155">
        <v>47</v>
      </c>
      <c r="P16" s="155">
        <v>368</v>
      </c>
      <c r="Q16" s="155">
        <v>24</v>
      </c>
      <c r="R16" s="155">
        <v>210</v>
      </c>
      <c r="S16" s="155">
        <v>157</v>
      </c>
      <c r="T16" s="155">
        <v>329</v>
      </c>
      <c r="U16" s="155">
        <v>91</v>
      </c>
      <c r="V16" s="155">
        <f t="shared" si="1"/>
        <v>14467</v>
      </c>
    </row>
    <row r="17" spans="1:22" ht="15" x14ac:dyDescent="0.3">
      <c r="A17" s="154" t="s">
        <v>124</v>
      </c>
      <c r="B17" s="155">
        <v>344</v>
      </c>
      <c r="C17" s="155">
        <v>479</v>
      </c>
      <c r="D17" s="155">
        <v>776</v>
      </c>
      <c r="E17" s="155">
        <v>48</v>
      </c>
      <c r="F17" s="155">
        <v>67</v>
      </c>
      <c r="G17" s="155">
        <v>1935</v>
      </c>
      <c r="H17" s="155">
        <v>381</v>
      </c>
      <c r="I17" s="155">
        <v>541</v>
      </c>
      <c r="J17" s="155">
        <v>414</v>
      </c>
      <c r="K17" s="155">
        <v>66</v>
      </c>
      <c r="L17" s="155">
        <v>107</v>
      </c>
      <c r="M17" s="155">
        <v>301</v>
      </c>
      <c r="N17" s="155">
        <v>42</v>
      </c>
      <c r="O17" s="155">
        <v>57</v>
      </c>
      <c r="P17" s="155">
        <v>204</v>
      </c>
      <c r="Q17" s="155">
        <v>4</v>
      </c>
      <c r="R17" s="155">
        <v>86</v>
      </c>
      <c r="S17" s="155">
        <v>25</v>
      </c>
      <c r="T17" s="155">
        <v>121</v>
      </c>
      <c r="U17" s="155">
        <v>41</v>
      </c>
      <c r="V17" s="155">
        <f t="shared" si="1"/>
        <v>6039</v>
      </c>
    </row>
    <row r="18" spans="1:22" ht="15" x14ac:dyDescent="0.3">
      <c r="A18" s="154" t="s">
        <v>26</v>
      </c>
      <c r="B18" s="155">
        <v>101</v>
      </c>
      <c r="C18" s="155">
        <v>526</v>
      </c>
      <c r="D18" s="155">
        <v>433</v>
      </c>
      <c r="E18" s="155">
        <v>41</v>
      </c>
      <c r="F18" s="155">
        <v>41</v>
      </c>
      <c r="G18" s="155">
        <v>334</v>
      </c>
      <c r="H18" s="155">
        <v>240</v>
      </c>
      <c r="I18" s="155">
        <v>278</v>
      </c>
      <c r="J18" s="155">
        <v>307</v>
      </c>
      <c r="K18" s="155">
        <v>41</v>
      </c>
      <c r="L18" s="155">
        <v>44</v>
      </c>
      <c r="M18" s="155">
        <v>165</v>
      </c>
      <c r="N18" s="155">
        <v>23</v>
      </c>
      <c r="O18" s="155">
        <v>14</v>
      </c>
      <c r="P18" s="155">
        <v>132</v>
      </c>
      <c r="Q18" s="155">
        <v>3</v>
      </c>
      <c r="R18" s="155">
        <v>65</v>
      </c>
      <c r="S18" s="155">
        <v>17</v>
      </c>
      <c r="T18" s="155">
        <v>112</v>
      </c>
      <c r="U18" s="155">
        <v>18</v>
      </c>
      <c r="V18" s="155">
        <f t="shared" si="1"/>
        <v>2935</v>
      </c>
    </row>
    <row r="19" spans="1:22" ht="15" x14ac:dyDescent="0.3">
      <c r="A19" s="154" t="s">
        <v>169</v>
      </c>
      <c r="B19" s="155">
        <v>0</v>
      </c>
      <c r="C19" s="155">
        <v>0</v>
      </c>
      <c r="D19" s="155">
        <v>0</v>
      </c>
      <c r="E19" s="155">
        <v>0</v>
      </c>
      <c r="F19" s="155">
        <v>0</v>
      </c>
      <c r="G19" s="155">
        <v>0</v>
      </c>
      <c r="H19" s="155">
        <v>0</v>
      </c>
      <c r="I19" s="155">
        <v>0</v>
      </c>
      <c r="J19" s="155">
        <v>2</v>
      </c>
      <c r="K19" s="155">
        <v>0</v>
      </c>
      <c r="L19" s="155">
        <v>0</v>
      </c>
      <c r="M19" s="155">
        <v>0</v>
      </c>
      <c r="N19" s="155">
        <v>0</v>
      </c>
      <c r="O19" s="155">
        <v>0</v>
      </c>
      <c r="P19" s="155">
        <v>0</v>
      </c>
      <c r="Q19" s="155">
        <v>0</v>
      </c>
      <c r="R19" s="155">
        <v>0</v>
      </c>
      <c r="S19" s="155">
        <v>0</v>
      </c>
      <c r="T19" s="155">
        <v>0</v>
      </c>
      <c r="U19" s="155">
        <v>0</v>
      </c>
      <c r="V19" s="155">
        <f t="shared" si="1"/>
        <v>2</v>
      </c>
    </row>
    <row r="20" spans="1:22" ht="15" x14ac:dyDescent="0.3">
      <c r="A20" s="156" t="s">
        <v>77</v>
      </c>
      <c r="B20" s="157">
        <v>0</v>
      </c>
      <c r="C20" s="157">
        <v>0</v>
      </c>
      <c r="D20" s="157">
        <v>0</v>
      </c>
      <c r="E20" s="157">
        <v>0</v>
      </c>
      <c r="F20" s="157">
        <v>0</v>
      </c>
      <c r="G20" s="157">
        <v>0</v>
      </c>
      <c r="H20" s="157">
        <v>0</v>
      </c>
      <c r="I20" s="157">
        <v>0</v>
      </c>
      <c r="J20" s="157">
        <v>0</v>
      </c>
      <c r="K20" s="157">
        <v>0</v>
      </c>
      <c r="L20" s="157">
        <v>0</v>
      </c>
      <c r="M20" s="157">
        <v>0</v>
      </c>
      <c r="N20" s="157">
        <v>0</v>
      </c>
      <c r="O20" s="157">
        <v>0</v>
      </c>
      <c r="P20" s="157">
        <v>0</v>
      </c>
      <c r="Q20" s="157">
        <v>0</v>
      </c>
      <c r="R20" s="157">
        <v>0</v>
      </c>
      <c r="S20" s="157">
        <v>0</v>
      </c>
      <c r="T20" s="157">
        <v>1</v>
      </c>
      <c r="U20" s="157">
        <v>0</v>
      </c>
      <c r="V20" s="157">
        <f t="shared" si="1"/>
        <v>1</v>
      </c>
    </row>
    <row r="21" spans="1:22" ht="15" x14ac:dyDescent="0.3">
      <c r="A21" s="38" t="s">
        <v>125</v>
      </c>
      <c r="B21" s="153">
        <f t="shared" ref="B21:V21" si="2">SUM(B22:B30)</f>
        <v>11985</v>
      </c>
      <c r="C21" s="153">
        <f t="shared" si="2"/>
        <v>2709</v>
      </c>
      <c r="D21" s="153">
        <f t="shared" si="2"/>
        <v>32970</v>
      </c>
      <c r="E21" s="153">
        <f t="shared" si="2"/>
        <v>3959</v>
      </c>
      <c r="F21" s="153">
        <f t="shared" si="2"/>
        <v>3451</v>
      </c>
      <c r="G21" s="153">
        <f t="shared" si="2"/>
        <v>58270</v>
      </c>
      <c r="H21" s="153">
        <f t="shared" si="2"/>
        <v>16219</v>
      </c>
      <c r="I21" s="153">
        <f t="shared" si="2"/>
        <v>16318</v>
      </c>
      <c r="J21" s="153">
        <f t="shared" si="2"/>
        <v>24458</v>
      </c>
      <c r="K21" s="153">
        <f t="shared" si="2"/>
        <v>2513</v>
      </c>
      <c r="L21" s="153">
        <f t="shared" si="2"/>
        <v>4795</v>
      </c>
      <c r="M21" s="153">
        <f t="shared" si="2"/>
        <v>15511</v>
      </c>
      <c r="N21" s="153">
        <f t="shared" si="2"/>
        <v>2519</v>
      </c>
      <c r="O21" s="153">
        <f t="shared" si="2"/>
        <v>620</v>
      </c>
      <c r="P21" s="153">
        <f t="shared" si="2"/>
        <v>4671</v>
      </c>
      <c r="Q21" s="153">
        <f t="shared" si="2"/>
        <v>338</v>
      </c>
      <c r="R21" s="153">
        <f t="shared" si="2"/>
        <v>4297</v>
      </c>
      <c r="S21" s="153">
        <f t="shared" si="2"/>
        <v>3262</v>
      </c>
      <c r="T21" s="153">
        <f t="shared" si="2"/>
        <v>7551</v>
      </c>
      <c r="U21" s="153">
        <f t="shared" si="2"/>
        <v>2394</v>
      </c>
      <c r="V21" s="153">
        <f t="shared" si="2"/>
        <v>218810</v>
      </c>
    </row>
    <row r="22" spans="1:22" ht="15" x14ac:dyDescent="0.3">
      <c r="A22" s="154" t="s">
        <v>64</v>
      </c>
      <c r="B22" s="155">
        <v>6163</v>
      </c>
      <c r="C22" s="155">
        <v>523</v>
      </c>
      <c r="D22" s="155">
        <v>15610</v>
      </c>
      <c r="E22" s="155">
        <v>2877</v>
      </c>
      <c r="F22" s="155">
        <v>1799</v>
      </c>
      <c r="G22" s="155">
        <v>25330</v>
      </c>
      <c r="H22" s="155">
        <v>7983</v>
      </c>
      <c r="I22" s="155">
        <v>7086</v>
      </c>
      <c r="J22" s="155">
        <v>11260</v>
      </c>
      <c r="K22" s="155">
        <v>1323</v>
      </c>
      <c r="L22" s="155">
        <v>2262</v>
      </c>
      <c r="M22" s="155">
        <v>8744</v>
      </c>
      <c r="N22" s="155">
        <v>1451</v>
      </c>
      <c r="O22" s="155">
        <v>349</v>
      </c>
      <c r="P22" s="155">
        <v>2327</v>
      </c>
      <c r="Q22" s="155">
        <v>165</v>
      </c>
      <c r="R22" s="155">
        <v>2164</v>
      </c>
      <c r="S22" s="155">
        <v>1630</v>
      </c>
      <c r="T22" s="155">
        <v>4029</v>
      </c>
      <c r="U22" s="155">
        <v>1766</v>
      </c>
      <c r="V22" s="155">
        <f t="shared" si="1"/>
        <v>104841</v>
      </c>
    </row>
    <row r="23" spans="1:22" ht="15" x14ac:dyDescent="0.3">
      <c r="A23" s="154" t="s">
        <v>32</v>
      </c>
      <c r="B23" s="155">
        <v>2924</v>
      </c>
      <c r="C23" s="155">
        <v>438</v>
      </c>
      <c r="D23" s="155">
        <v>7298</v>
      </c>
      <c r="E23" s="155">
        <v>686</v>
      </c>
      <c r="F23" s="155">
        <v>631</v>
      </c>
      <c r="G23" s="155">
        <v>18103</v>
      </c>
      <c r="H23" s="155">
        <v>3023</v>
      </c>
      <c r="I23" s="155">
        <v>4125</v>
      </c>
      <c r="J23" s="155">
        <v>6942</v>
      </c>
      <c r="K23" s="155">
        <v>593</v>
      </c>
      <c r="L23" s="155">
        <v>1034</v>
      </c>
      <c r="M23" s="155">
        <v>3964</v>
      </c>
      <c r="N23" s="155">
        <v>493</v>
      </c>
      <c r="O23" s="155">
        <v>86</v>
      </c>
      <c r="P23" s="155">
        <v>1369</v>
      </c>
      <c r="Q23" s="155">
        <v>101</v>
      </c>
      <c r="R23" s="155">
        <v>964</v>
      </c>
      <c r="S23" s="155">
        <v>938</v>
      </c>
      <c r="T23" s="155">
        <v>1867</v>
      </c>
      <c r="U23" s="155">
        <v>315</v>
      </c>
      <c r="V23" s="155">
        <f t="shared" si="1"/>
        <v>55894</v>
      </c>
    </row>
    <row r="24" spans="1:22" ht="15" x14ac:dyDescent="0.3">
      <c r="A24" s="154" t="s">
        <v>58</v>
      </c>
      <c r="B24" s="155">
        <v>1180</v>
      </c>
      <c r="C24" s="155">
        <v>633</v>
      </c>
      <c r="D24" s="155">
        <v>3899</v>
      </c>
      <c r="E24" s="155">
        <v>168</v>
      </c>
      <c r="F24" s="155">
        <v>442</v>
      </c>
      <c r="G24" s="155">
        <v>6221</v>
      </c>
      <c r="H24" s="155">
        <v>2579</v>
      </c>
      <c r="I24" s="155">
        <v>2339</v>
      </c>
      <c r="J24" s="155">
        <v>2790</v>
      </c>
      <c r="K24" s="155">
        <v>281</v>
      </c>
      <c r="L24" s="155">
        <v>710</v>
      </c>
      <c r="M24" s="155">
        <v>1542</v>
      </c>
      <c r="N24" s="155">
        <v>166</v>
      </c>
      <c r="O24" s="155">
        <v>56</v>
      </c>
      <c r="P24" s="155">
        <v>479</v>
      </c>
      <c r="Q24" s="155">
        <v>29</v>
      </c>
      <c r="R24" s="155">
        <v>414</v>
      </c>
      <c r="S24" s="155">
        <v>240</v>
      </c>
      <c r="T24" s="155">
        <v>600</v>
      </c>
      <c r="U24" s="155">
        <v>136</v>
      </c>
      <c r="V24" s="155">
        <f t="shared" si="1"/>
        <v>24904</v>
      </c>
    </row>
    <row r="25" spans="1:22" ht="15" x14ac:dyDescent="0.3">
      <c r="A25" s="154" t="s">
        <v>57</v>
      </c>
      <c r="B25" s="155">
        <v>502</v>
      </c>
      <c r="C25" s="155">
        <v>839</v>
      </c>
      <c r="D25" s="155">
        <v>2099</v>
      </c>
      <c r="E25" s="155">
        <v>40</v>
      </c>
      <c r="F25" s="155">
        <v>191</v>
      </c>
      <c r="G25" s="155">
        <v>4785</v>
      </c>
      <c r="H25" s="155">
        <v>728</v>
      </c>
      <c r="I25" s="155">
        <v>1060</v>
      </c>
      <c r="J25" s="155">
        <v>1176</v>
      </c>
      <c r="K25" s="155">
        <v>131</v>
      </c>
      <c r="L25" s="155">
        <v>441</v>
      </c>
      <c r="M25" s="155">
        <v>387</v>
      </c>
      <c r="N25" s="155">
        <v>155</v>
      </c>
      <c r="O25" s="155">
        <v>60</v>
      </c>
      <c r="P25" s="155">
        <v>103</v>
      </c>
      <c r="Q25" s="155">
        <v>17</v>
      </c>
      <c r="R25" s="155">
        <v>302</v>
      </c>
      <c r="S25" s="155">
        <v>187</v>
      </c>
      <c r="T25" s="155">
        <v>478</v>
      </c>
      <c r="U25" s="155">
        <v>57</v>
      </c>
      <c r="V25" s="155">
        <f t="shared" si="1"/>
        <v>13738</v>
      </c>
    </row>
    <row r="26" spans="1:22" ht="15" x14ac:dyDescent="0.3">
      <c r="A26" s="154" t="s">
        <v>126</v>
      </c>
      <c r="B26" s="155">
        <v>727</v>
      </c>
      <c r="C26" s="155">
        <v>241</v>
      </c>
      <c r="D26" s="155">
        <v>1888</v>
      </c>
      <c r="E26" s="155">
        <v>52</v>
      </c>
      <c r="F26" s="155">
        <v>253</v>
      </c>
      <c r="G26" s="155">
        <v>3342</v>
      </c>
      <c r="H26" s="155">
        <v>900</v>
      </c>
      <c r="I26" s="155">
        <v>912</v>
      </c>
      <c r="J26" s="155">
        <v>1495</v>
      </c>
      <c r="K26" s="155">
        <v>96</v>
      </c>
      <c r="L26" s="155">
        <v>198</v>
      </c>
      <c r="M26" s="155">
        <v>344</v>
      </c>
      <c r="N26" s="155">
        <v>124</v>
      </c>
      <c r="O26" s="155">
        <v>52</v>
      </c>
      <c r="P26" s="155">
        <v>104</v>
      </c>
      <c r="Q26" s="155">
        <v>9</v>
      </c>
      <c r="R26" s="155">
        <v>199</v>
      </c>
      <c r="S26" s="155">
        <v>173</v>
      </c>
      <c r="T26" s="155">
        <v>351</v>
      </c>
      <c r="U26" s="155">
        <v>51</v>
      </c>
      <c r="V26" s="155">
        <f t="shared" ref="V26" si="3">SUM(B26:U26)</f>
        <v>11511</v>
      </c>
    </row>
    <row r="27" spans="1:22" ht="15" x14ac:dyDescent="0.3">
      <c r="A27" s="154" t="s">
        <v>55</v>
      </c>
      <c r="B27" s="155">
        <v>473</v>
      </c>
      <c r="C27" s="155">
        <v>35</v>
      </c>
      <c r="D27" s="155">
        <v>2054</v>
      </c>
      <c r="E27" s="155">
        <v>132</v>
      </c>
      <c r="F27" s="155">
        <v>127</v>
      </c>
      <c r="G27" s="155">
        <v>473</v>
      </c>
      <c r="H27" s="155">
        <v>977</v>
      </c>
      <c r="I27" s="155">
        <v>681</v>
      </c>
      <c r="J27" s="155">
        <v>775</v>
      </c>
      <c r="K27" s="155">
        <v>84</v>
      </c>
      <c r="L27" s="155">
        <v>146</v>
      </c>
      <c r="M27" s="155">
        <v>506</v>
      </c>
      <c r="N27" s="155">
        <v>123</v>
      </c>
      <c r="O27" s="155">
        <v>16</v>
      </c>
      <c r="P27" s="155">
        <v>277</v>
      </c>
      <c r="Q27" s="155">
        <v>15</v>
      </c>
      <c r="R27" s="155">
        <v>235</v>
      </c>
      <c r="S27" s="155">
        <v>91</v>
      </c>
      <c r="T27" s="155">
        <v>221</v>
      </c>
      <c r="U27" s="155">
        <v>65</v>
      </c>
      <c r="V27" s="155">
        <f t="shared" si="1"/>
        <v>7506</v>
      </c>
    </row>
    <row r="28" spans="1:22" ht="15" x14ac:dyDescent="0.3">
      <c r="A28" s="154" t="s">
        <v>29</v>
      </c>
      <c r="B28" s="155">
        <v>12</v>
      </c>
      <c r="C28" s="155">
        <v>0</v>
      </c>
      <c r="D28" s="155">
        <v>91</v>
      </c>
      <c r="E28" s="155">
        <v>3</v>
      </c>
      <c r="F28" s="155">
        <v>7</v>
      </c>
      <c r="G28" s="155">
        <v>11</v>
      </c>
      <c r="H28" s="155">
        <v>19</v>
      </c>
      <c r="I28" s="155">
        <v>106</v>
      </c>
      <c r="J28" s="155">
        <v>18</v>
      </c>
      <c r="K28" s="155">
        <v>5</v>
      </c>
      <c r="L28" s="155">
        <v>2</v>
      </c>
      <c r="M28" s="155">
        <v>20</v>
      </c>
      <c r="N28" s="155">
        <v>5</v>
      </c>
      <c r="O28" s="155">
        <v>1</v>
      </c>
      <c r="P28" s="155">
        <v>10</v>
      </c>
      <c r="Q28" s="155">
        <v>2</v>
      </c>
      <c r="R28" s="155">
        <v>16</v>
      </c>
      <c r="S28" s="155">
        <v>3</v>
      </c>
      <c r="T28" s="155">
        <v>5</v>
      </c>
      <c r="U28" s="155">
        <v>4</v>
      </c>
      <c r="V28" s="155">
        <f t="shared" si="1"/>
        <v>340</v>
      </c>
    </row>
    <row r="29" spans="1:22" ht="15" x14ac:dyDescent="0.3">
      <c r="A29" s="154" t="s">
        <v>118</v>
      </c>
      <c r="B29" s="155">
        <v>4</v>
      </c>
      <c r="C29" s="155">
        <v>0</v>
      </c>
      <c r="D29" s="155">
        <v>26</v>
      </c>
      <c r="E29" s="155">
        <v>1</v>
      </c>
      <c r="F29" s="155">
        <v>1</v>
      </c>
      <c r="G29" s="155">
        <v>5</v>
      </c>
      <c r="H29" s="155">
        <v>10</v>
      </c>
      <c r="I29" s="155">
        <v>6</v>
      </c>
      <c r="J29" s="155">
        <v>0</v>
      </c>
      <c r="K29" s="155">
        <v>0</v>
      </c>
      <c r="L29" s="155">
        <v>2</v>
      </c>
      <c r="M29" s="155">
        <v>3</v>
      </c>
      <c r="N29" s="155">
        <v>1</v>
      </c>
      <c r="O29" s="155">
        <v>0</v>
      </c>
      <c r="P29" s="155">
        <v>1</v>
      </c>
      <c r="Q29" s="155">
        <v>0</v>
      </c>
      <c r="R29" s="155">
        <v>3</v>
      </c>
      <c r="S29" s="155">
        <v>0</v>
      </c>
      <c r="T29" s="155">
        <v>0</v>
      </c>
      <c r="U29" s="155">
        <v>0</v>
      </c>
      <c r="V29" s="155">
        <f t="shared" si="1"/>
        <v>63</v>
      </c>
    </row>
    <row r="30" spans="1:22" ht="15" x14ac:dyDescent="0.3">
      <c r="A30" s="154" t="s">
        <v>119</v>
      </c>
      <c r="B30" s="155">
        <v>0</v>
      </c>
      <c r="C30" s="155">
        <v>0</v>
      </c>
      <c r="D30" s="155">
        <v>5</v>
      </c>
      <c r="E30" s="155">
        <v>0</v>
      </c>
      <c r="F30" s="155">
        <v>0</v>
      </c>
      <c r="G30" s="155">
        <v>0</v>
      </c>
      <c r="H30" s="155">
        <v>0</v>
      </c>
      <c r="I30" s="155">
        <v>3</v>
      </c>
      <c r="J30" s="155">
        <v>2</v>
      </c>
      <c r="K30" s="155">
        <v>0</v>
      </c>
      <c r="L30" s="155">
        <v>0</v>
      </c>
      <c r="M30" s="155">
        <v>1</v>
      </c>
      <c r="N30" s="155">
        <v>1</v>
      </c>
      <c r="O30" s="155">
        <v>0</v>
      </c>
      <c r="P30" s="155">
        <v>1</v>
      </c>
      <c r="Q30" s="155">
        <v>0</v>
      </c>
      <c r="R30" s="155">
        <v>0</v>
      </c>
      <c r="S30" s="155">
        <v>0</v>
      </c>
      <c r="T30" s="155">
        <v>0</v>
      </c>
      <c r="U30" s="155">
        <v>0</v>
      </c>
      <c r="V30" s="155">
        <f t="shared" si="1"/>
        <v>13</v>
      </c>
    </row>
    <row r="31" spans="1:22" ht="15" x14ac:dyDescent="0.3">
      <c r="A31" s="38" t="s">
        <v>127</v>
      </c>
      <c r="B31" s="153">
        <f t="shared" ref="B31:V31" si="4">SUM(B32:B34)</f>
        <v>9229</v>
      </c>
      <c r="C31" s="153">
        <f t="shared" si="4"/>
        <v>359</v>
      </c>
      <c r="D31" s="153">
        <f t="shared" si="4"/>
        <v>24960</v>
      </c>
      <c r="E31" s="153">
        <f t="shared" si="4"/>
        <v>2287</v>
      </c>
      <c r="F31" s="153">
        <f t="shared" si="4"/>
        <v>2223</v>
      </c>
      <c r="G31" s="153">
        <f t="shared" si="4"/>
        <v>6192</v>
      </c>
      <c r="H31" s="153">
        <f t="shared" si="4"/>
        <v>8683</v>
      </c>
      <c r="I31" s="153">
        <f t="shared" si="4"/>
        <v>11696</v>
      </c>
      <c r="J31" s="153">
        <f t="shared" si="4"/>
        <v>13823</v>
      </c>
      <c r="K31" s="153">
        <f t="shared" si="4"/>
        <v>1447</v>
      </c>
      <c r="L31" s="153">
        <f t="shared" si="4"/>
        <v>3027</v>
      </c>
      <c r="M31" s="153">
        <f t="shared" si="4"/>
        <v>16029</v>
      </c>
      <c r="N31" s="153">
        <f t="shared" si="4"/>
        <v>2023</v>
      </c>
      <c r="O31" s="153">
        <f t="shared" si="4"/>
        <v>617</v>
      </c>
      <c r="P31" s="153">
        <f t="shared" si="4"/>
        <v>7765</v>
      </c>
      <c r="Q31" s="153">
        <f t="shared" si="4"/>
        <v>345</v>
      </c>
      <c r="R31" s="153">
        <f t="shared" si="4"/>
        <v>4871</v>
      </c>
      <c r="S31" s="153">
        <f t="shared" si="4"/>
        <v>1973</v>
      </c>
      <c r="T31" s="153">
        <f t="shared" si="4"/>
        <v>6665</v>
      </c>
      <c r="U31" s="153">
        <f t="shared" si="4"/>
        <v>2934</v>
      </c>
      <c r="V31" s="153">
        <f t="shared" si="4"/>
        <v>127148</v>
      </c>
    </row>
    <row r="32" spans="1:22" ht="15" x14ac:dyDescent="0.3">
      <c r="A32" s="154" t="s">
        <v>36</v>
      </c>
      <c r="B32" s="155">
        <v>5619</v>
      </c>
      <c r="C32" s="155">
        <v>167</v>
      </c>
      <c r="D32" s="155">
        <v>13019</v>
      </c>
      <c r="E32" s="155">
        <v>1378</v>
      </c>
      <c r="F32" s="155">
        <v>1202</v>
      </c>
      <c r="G32" s="155">
        <v>800</v>
      </c>
      <c r="H32" s="155">
        <v>5039</v>
      </c>
      <c r="I32" s="155">
        <v>7004</v>
      </c>
      <c r="J32" s="155">
        <v>7555</v>
      </c>
      <c r="K32" s="155">
        <v>884</v>
      </c>
      <c r="L32" s="155">
        <v>1917</v>
      </c>
      <c r="M32" s="155">
        <v>7043</v>
      </c>
      <c r="N32" s="155">
        <v>1225</v>
      </c>
      <c r="O32" s="155">
        <v>356</v>
      </c>
      <c r="P32" s="155">
        <v>4381</v>
      </c>
      <c r="Q32" s="155">
        <v>222</v>
      </c>
      <c r="R32" s="155">
        <v>2766</v>
      </c>
      <c r="S32" s="155">
        <v>1227</v>
      </c>
      <c r="T32" s="155">
        <v>3986</v>
      </c>
      <c r="U32" s="155">
        <v>1573</v>
      </c>
      <c r="V32" s="155">
        <f t="shared" si="1"/>
        <v>67363</v>
      </c>
    </row>
    <row r="33" spans="1:22" ht="15" x14ac:dyDescent="0.3">
      <c r="A33" s="156" t="s">
        <v>56</v>
      </c>
      <c r="B33" s="157">
        <v>3603</v>
      </c>
      <c r="C33" s="157">
        <v>192</v>
      </c>
      <c r="D33" s="157">
        <v>11925</v>
      </c>
      <c r="E33" s="157">
        <v>909</v>
      </c>
      <c r="F33" s="157">
        <v>1018</v>
      </c>
      <c r="G33" s="157">
        <v>5391</v>
      </c>
      <c r="H33" s="157">
        <v>3642</v>
      </c>
      <c r="I33" s="157">
        <v>4688</v>
      </c>
      <c r="J33" s="157">
        <v>6265</v>
      </c>
      <c r="K33" s="157">
        <v>562</v>
      </c>
      <c r="L33" s="157">
        <v>1108</v>
      </c>
      <c r="M33" s="157">
        <v>8978</v>
      </c>
      <c r="N33" s="157">
        <v>798</v>
      </c>
      <c r="O33" s="157">
        <v>261</v>
      </c>
      <c r="P33" s="157">
        <v>3381</v>
      </c>
      <c r="Q33" s="157">
        <v>122</v>
      </c>
      <c r="R33" s="157">
        <v>2101</v>
      </c>
      <c r="S33" s="157">
        <v>746</v>
      </c>
      <c r="T33" s="157">
        <v>2679</v>
      </c>
      <c r="U33" s="157">
        <v>1361</v>
      </c>
      <c r="V33" s="157">
        <f t="shared" ref="V33" si="5">SUM(B33:U33)</f>
        <v>59730</v>
      </c>
    </row>
    <row r="34" spans="1:22" ht="15" x14ac:dyDescent="0.3">
      <c r="A34" s="156" t="s">
        <v>122</v>
      </c>
      <c r="B34" s="157">
        <v>7</v>
      </c>
      <c r="C34" s="157">
        <v>0</v>
      </c>
      <c r="D34" s="157">
        <v>16</v>
      </c>
      <c r="E34" s="157">
        <v>0</v>
      </c>
      <c r="F34" s="157">
        <v>3</v>
      </c>
      <c r="G34" s="157">
        <v>1</v>
      </c>
      <c r="H34" s="157">
        <v>2</v>
      </c>
      <c r="I34" s="157">
        <v>4</v>
      </c>
      <c r="J34" s="157">
        <v>3</v>
      </c>
      <c r="K34" s="157">
        <v>1</v>
      </c>
      <c r="L34" s="157">
        <v>2</v>
      </c>
      <c r="M34" s="157">
        <v>8</v>
      </c>
      <c r="N34" s="157">
        <v>0</v>
      </c>
      <c r="O34" s="157">
        <v>0</v>
      </c>
      <c r="P34" s="157">
        <v>3</v>
      </c>
      <c r="Q34" s="157">
        <v>1</v>
      </c>
      <c r="R34" s="157">
        <v>4</v>
      </c>
      <c r="S34" s="157">
        <v>0</v>
      </c>
      <c r="T34" s="157">
        <v>0</v>
      </c>
      <c r="U34" s="157">
        <v>0</v>
      </c>
      <c r="V34" s="157">
        <f t="shared" si="1"/>
        <v>55</v>
      </c>
    </row>
    <row r="35" spans="1:22" ht="15" x14ac:dyDescent="0.3">
      <c r="A35" s="38" t="s">
        <v>128</v>
      </c>
      <c r="B35" s="153">
        <f>SUM(B36:B37)</f>
        <v>6963</v>
      </c>
      <c r="C35" s="153">
        <f t="shared" ref="C35:U35" si="6">SUM(C36:C37)</f>
        <v>583</v>
      </c>
      <c r="D35" s="153">
        <f t="shared" si="6"/>
        <v>19461</v>
      </c>
      <c r="E35" s="153">
        <f t="shared" si="6"/>
        <v>1872</v>
      </c>
      <c r="F35" s="153">
        <f t="shared" si="6"/>
        <v>1753</v>
      </c>
      <c r="G35" s="153">
        <f t="shared" si="6"/>
        <v>7608</v>
      </c>
      <c r="H35" s="153">
        <f t="shared" si="6"/>
        <v>7615</v>
      </c>
      <c r="I35" s="153">
        <f t="shared" si="6"/>
        <v>8003</v>
      </c>
      <c r="J35" s="153">
        <f t="shared" si="6"/>
        <v>8438</v>
      </c>
      <c r="K35" s="153">
        <f t="shared" si="6"/>
        <v>1033</v>
      </c>
      <c r="L35" s="153">
        <f t="shared" si="6"/>
        <v>1650</v>
      </c>
      <c r="M35" s="153">
        <f t="shared" si="6"/>
        <v>16866</v>
      </c>
      <c r="N35" s="153">
        <f t="shared" si="6"/>
        <v>1451</v>
      </c>
      <c r="O35" s="153">
        <f t="shared" si="6"/>
        <v>162</v>
      </c>
      <c r="P35" s="153">
        <f t="shared" si="6"/>
        <v>2838</v>
      </c>
      <c r="Q35" s="153">
        <f t="shared" si="6"/>
        <v>142</v>
      </c>
      <c r="R35" s="153">
        <f t="shared" si="6"/>
        <v>1982</v>
      </c>
      <c r="S35" s="153">
        <f t="shared" si="6"/>
        <v>1493</v>
      </c>
      <c r="T35" s="153">
        <f t="shared" si="6"/>
        <v>3897</v>
      </c>
      <c r="U35" s="153">
        <f t="shared" si="6"/>
        <v>1559</v>
      </c>
      <c r="V35" s="153">
        <f>SUM(V36:V37)</f>
        <v>95369</v>
      </c>
    </row>
    <row r="36" spans="1:22" ht="15" x14ac:dyDescent="0.3">
      <c r="A36" s="154" t="s">
        <v>63</v>
      </c>
      <c r="B36" s="155">
        <v>6802</v>
      </c>
      <c r="C36" s="155">
        <v>570</v>
      </c>
      <c r="D36" s="155">
        <v>18783</v>
      </c>
      <c r="E36" s="155">
        <v>1836</v>
      </c>
      <c r="F36" s="155">
        <v>1645</v>
      </c>
      <c r="G36" s="155">
        <v>7023</v>
      </c>
      <c r="H36" s="155">
        <v>7307</v>
      </c>
      <c r="I36" s="155">
        <v>7689</v>
      </c>
      <c r="J36" s="155">
        <v>8217</v>
      </c>
      <c r="K36" s="155">
        <v>1007</v>
      </c>
      <c r="L36" s="155">
        <v>1605</v>
      </c>
      <c r="M36" s="155">
        <v>16287</v>
      </c>
      <c r="N36" s="155">
        <v>1400</v>
      </c>
      <c r="O36" s="155">
        <v>160</v>
      </c>
      <c r="P36" s="155">
        <v>2823</v>
      </c>
      <c r="Q36" s="155">
        <v>138</v>
      </c>
      <c r="R36" s="155">
        <v>1930</v>
      </c>
      <c r="S36" s="155">
        <v>1482</v>
      </c>
      <c r="T36" s="155">
        <v>3865</v>
      </c>
      <c r="U36" s="155">
        <v>1553</v>
      </c>
      <c r="V36" s="155">
        <f t="shared" si="1"/>
        <v>92122</v>
      </c>
    </row>
    <row r="37" spans="1:22" ht="15" x14ac:dyDescent="0.3">
      <c r="A37" s="156" t="s">
        <v>129</v>
      </c>
      <c r="B37" s="157">
        <v>161</v>
      </c>
      <c r="C37" s="157">
        <v>13</v>
      </c>
      <c r="D37" s="157">
        <v>678</v>
      </c>
      <c r="E37" s="157">
        <v>36</v>
      </c>
      <c r="F37" s="157">
        <v>108</v>
      </c>
      <c r="G37" s="157">
        <v>585</v>
      </c>
      <c r="H37" s="157">
        <v>308</v>
      </c>
      <c r="I37" s="157">
        <v>314</v>
      </c>
      <c r="J37" s="157">
        <v>221</v>
      </c>
      <c r="K37" s="157">
        <v>26</v>
      </c>
      <c r="L37" s="157">
        <v>45</v>
      </c>
      <c r="M37" s="157">
        <v>579</v>
      </c>
      <c r="N37" s="157">
        <v>51</v>
      </c>
      <c r="O37" s="157">
        <v>2</v>
      </c>
      <c r="P37" s="157">
        <v>15</v>
      </c>
      <c r="Q37" s="157">
        <v>4</v>
      </c>
      <c r="R37" s="157">
        <v>52</v>
      </c>
      <c r="S37" s="157">
        <v>11</v>
      </c>
      <c r="T37" s="157">
        <v>32</v>
      </c>
      <c r="U37" s="157">
        <v>6</v>
      </c>
      <c r="V37" s="157">
        <f t="shared" si="1"/>
        <v>3247</v>
      </c>
    </row>
    <row r="38" spans="1:22" ht="15" x14ac:dyDescent="0.3">
      <c r="A38" s="38" t="s">
        <v>130</v>
      </c>
      <c r="B38" s="153">
        <f>SUM(B39:B40)</f>
        <v>6125</v>
      </c>
      <c r="C38" s="153">
        <f t="shared" ref="C38:U38" si="7">SUM(C39:C40)</f>
        <v>484</v>
      </c>
      <c r="D38" s="153">
        <f t="shared" si="7"/>
        <v>16830</v>
      </c>
      <c r="E38" s="153">
        <f t="shared" si="7"/>
        <v>1655</v>
      </c>
      <c r="F38" s="153">
        <f t="shared" si="7"/>
        <v>1967</v>
      </c>
      <c r="G38" s="153">
        <f t="shared" si="7"/>
        <v>4469</v>
      </c>
      <c r="H38" s="153">
        <f t="shared" si="7"/>
        <v>7137</v>
      </c>
      <c r="I38" s="153">
        <f t="shared" si="7"/>
        <v>7909</v>
      </c>
      <c r="J38" s="153">
        <f t="shared" si="7"/>
        <v>10152</v>
      </c>
      <c r="K38" s="153">
        <f t="shared" si="7"/>
        <v>1045</v>
      </c>
      <c r="L38" s="153">
        <f t="shared" si="7"/>
        <v>2145</v>
      </c>
      <c r="M38" s="153">
        <f t="shared" si="7"/>
        <v>7764</v>
      </c>
      <c r="N38" s="153">
        <f t="shared" si="7"/>
        <v>1813</v>
      </c>
      <c r="O38" s="153">
        <f t="shared" si="7"/>
        <v>407</v>
      </c>
      <c r="P38" s="153">
        <f t="shared" si="7"/>
        <v>4699</v>
      </c>
      <c r="Q38" s="153">
        <f t="shared" si="7"/>
        <v>295</v>
      </c>
      <c r="R38" s="153">
        <f t="shared" si="7"/>
        <v>3003</v>
      </c>
      <c r="S38" s="153">
        <f t="shared" si="7"/>
        <v>1183</v>
      </c>
      <c r="T38" s="153">
        <f t="shared" si="7"/>
        <v>3954</v>
      </c>
      <c r="U38" s="153">
        <f t="shared" si="7"/>
        <v>1325</v>
      </c>
      <c r="V38" s="153">
        <f>SUM(V39:V40)</f>
        <v>84361</v>
      </c>
    </row>
    <row r="39" spans="1:22" ht="15" x14ac:dyDescent="0.3">
      <c r="A39" s="154" t="s">
        <v>45</v>
      </c>
      <c r="B39" s="155">
        <v>2860</v>
      </c>
      <c r="C39" s="155">
        <v>205</v>
      </c>
      <c r="D39" s="155">
        <v>8379</v>
      </c>
      <c r="E39" s="155">
        <v>784</v>
      </c>
      <c r="F39" s="155">
        <v>923</v>
      </c>
      <c r="G39" s="155">
        <v>2108</v>
      </c>
      <c r="H39" s="155">
        <v>4507</v>
      </c>
      <c r="I39" s="155">
        <v>3944</v>
      </c>
      <c r="J39" s="155">
        <v>6230</v>
      </c>
      <c r="K39" s="155">
        <v>448</v>
      </c>
      <c r="L39" s="155">
        <v>1100</v>
      </c>
      <c r="M39" s="155">
        <v>3943</v>
      </c>
      <c r="N39" s="155">
        <v>752</v>
      </c>
      <c r="O39" s="155">
        <v>245</v>
      </c>
      <c r="P39" s="155">
        <v>2182</v>
      </c>
      <c r="Q39" s="155">
        <v>189</v>
      </c>
      <c r="R39" s="155">
        <v>1210</v>
      </c>
      <c r="S39" s="155">
        <v>572</v>
      </c>
      <c r="T39" s="155">
        <v>2102</v>
      </c>
      <c r="U39" s="155">
        <v>663</v>
      </c>
      <c r="V39" s="155">
        <f t="shared" si="1"/>
        <v>43346</v>
      </c>
    </row>
    <row r="40" spans="1:22" ht="15" x14ac:dyDescent="0.3">
      <c r="A40" s="156" t="s">
        <v>43</v>
      </c>
      <c r="B40" s="157">
        <v>3265</v>
      </c>
      <c r="C40" s="157">
        <v>279</v>
      </c>
      <c r="D40" s="157">
        <v>8451</v>
      </c>
      <c r="E40" s="157">
        <v>871</v>
      </c>
      <c r="F40" s="157">
        <v>1044</v>
      </c>
      <c r="G40" s="157">
        <v>2361</v>
      </c>
      <c r="H40" s="157">
        <v>2630</v>
      </c>
      <c r="I40" s="157">
        <v>3965</v>
      </c>
      <c r="J40" s="157">
        <v>3922</v>
      </c>
      <c r="K40" s="157">
        <v>597</v>
      </c>
      <c r="L40" s="157">
        <v>1045</v>
      </c>
      <c r="M40" s="157">
        <v>3821</v>
      </c>
      <c r="N40" s="157">
        <v>1061</v>
      </c>
      <c r="O40" s="157">
        <v>162</v>
      </c>
      <c r="P40" s="157">
        <v>2517</v>
      </c>
      <c r="Q40" s="157">
        <v>106</v>
      </c>
      <c r="R40" s="157">
        <v>1793</v>
      </c>
      <c r="S40" s="157">
        <v>611</v>
      </c>
      <c r="T40" s="157">
        <v>1852</v>
      </c>
      <c r="U40" s="157">
        <v>662</v>
      </c>
      <c r="V40" s="157">
        <f t="shared" si="1"/>
        <v>41015</v>
      </c>
    </row>
    <row r="41" spans="1:22" ht="15" x14ac:dyDescent="0.3">
      <c r="A41" s="158" t="s">
        <v>131</v>
      </c>
      <c r="B41" s="159">
        <v>4841</v>
      </c>
      <c r="C41" s="159">
        <v>1302</v>
      </c>
      <c r="D41" s="159">
        <v>12235</v>
      </c>
      <c r="E41" s="159">
        <v>1952</v>
      </c>
      <c r="F41" s="159">
        <v>940</v>
      </c>
      <c r="G41" s="159">
        <v>9617</v>
      </c>
      <c r="H41" s="159">
        <v>5398</v>
      </c>
      <c r="I41" s="159">
        <v>6709</v>
      </c>
      <c r="J41" s="159">
        <v>8535</v>
      </c>
      <c r="K41" s="159">
        <v>590</v>
      </c>
      <c r="L41" s="159">
        <v>1200</v>
      </c>
      <c r="M41" s="159">
        <v>8714</v>
      </c>
      <c r="N41" s="159">
        <v>990</v>
      </c>
      <c r="O41" s="159">
        <v>138</v>
      </c>
      <c r="P41" s="159">
        <v>3060</v>
      </c>
      <c r="Q41" s="159">
        <v>114</v>
      </c>
      <c r="R41" s="159">
        <v>2086</v>
      </c>
      <c r="S41" s="159">
        <v>1439</v>
      </c>
      <c r="T41" s="159">
        <v>2446</v>
      </c>
      <c r="U41" s="159">
        <v>1802</v>
      </c>
      <c r="V41" s="159">
        <f t="shared" si="1"/>
        <v>74108</v>
      </c>
    </row>
    <row r="42" spans="1:22" ht="15" x14ac:dyDescent="0.3">
      <c r="A42" s="38" t="s">
        <v>132</v>
      </c>
      <c r="B42" s="153">
        <f>SUM(B43:B44)</f>
        <v>3607</v>
      </c>
      <c r="C42" s="153">
        <f t="shared" ref="C42:V42" si="8">SUM(C43:C44)</f>
        <v>413</v>
      </c>
      <c r="D42" s="153">
        <f t="shared" si="8"/>
        <v>11083</v>
      </c>
      <c r="E42" s="153">
        <f t="shared" si="8"/>
        <v>1022</v>
      </c>
      <c r="F42" s="153">
        <f t="shared" si="8"/>
        <v>920</v>
      </c>
      <c r="G42" s="153">
        <f t="shared" si="8"/>
        <v>14296</v>
      </c>
      <c r="H42" s="153">
        <f t="shared" si="8"/>
        <v>4388</v>
      </c>
      <c r="I42" s="153">
        <f t="shared" si="8"/>
        <v>4137</v>
      </c>
      <c r="J42" s="153">
        <f t="shared" si="8"/>
        <v>10987</v>
      </c>
      <c r="K42" s="153">
        <f t="shared" si="8"/>
        <v>833</v>
      </c>
      <c r="L42" s="153">
        <f t="shared" si="8"/>
        <v>1196</v>
      </c>
      <c r="M42" s="153">
        <f t="shared" si="8"/>
        <v>6172</v>
      </c>
      <c r="N42" s="153">
        <f t="shared" si="8"/>
        <v>742</v>
      </c>
      <c r="O42" s="153">
        <f t="shared" si="8"/>
        <v>150</v>
      </c>
      <c r="P42" s="153">
        <f t="shared" si="8"/>
        <v>1733</v>
      </c>
      <c r="Q42" s="153">
        <f t="shared" si="8"/>
        <v>72</v>
      </c>
      <c r="R42" s="153">
        <f t="shared" si="8"/>
        <v>1102</v>
      </c>
      <c r="S42" s="153">
        <f t="shared" si="8"/>
        <v>524</v>
      </c>
      <c r="T42" s="153">
        <f t="shared" si="8"/>
        <v>1642</v>
      </c>
      <c r="U42" s="153">
        <f t="shared" si="8"/>
        <v>328</v>
      </c>
      <c r="V42" s="153">
        <f t="shared" si="8"/>
        <v>65347</v>
      </c>
    </row>
    <row r="43" spans="1:22" ht="15" x14ac:dyDescent="0.3">
      <c r="A43" s="154" t="s">
        <v>33</v>
      </c>
      <c r="B43" s="155">
        <v>2402</v>
      </c>
      <c r="C43" s="155">
        <v>327</v>
      </c>
      <c r="D43" s="155">
        <v>7404</v>
      </c>
      <c r="E43" s="155">
        <v>607</v>
      </c>
      <c r="F43" s="155">
        <v>688</v>
      </c>
      <c r="G43" s="155">
        <v>11422</v>
      </c>
      <c r="H43" s="155">
        <v>3048</v>
      </c>
      <c r="I43" s="155">
        <v>2882</v>
      </c>
      <c r="J43" s="155">
        <v>8634</v>
      </c>
      <c r="K43" s="155">
        <v>497</v>
      </c>
      <c r="L43" s="155">
        <v>756</v>
      </c>
      <c r="M43" s="155">
        <v>4422</v>
      </c>
      <c r="N43" s="155">
        <v>484</v>
      </c>
      <c r="O43" s="155">
        <v>114</v>
      </c>
      <c r="P43" s="155">
        <v>1180</v>
      </c>
      <c r="Q43" s="155">
        <v>54</v>
      </c>
      <c r="R43" s="155">
        <v>827</v>
      </c>
      <c r="S43" s="155">
        <v>377</v>
      </c>
      <c r="T43" s="155">
        <v>1140</v>
      </c>
      <c r="U43" s="155">
        <v>221</v>
      </c>
      <c r="V43" s="155">
        <f t="shared" si="1"/>
        <v>47486</v>
      </c>
    </row>
    <row r="44" spans="1:22" ht="15" x14ac:dyDescent="0.3">
      <c r="A44" s="156" t="s">
        <v>51</v>
      </c>
      <c r="B44" s="157">
        <v>1205</v>
      </c>
      <c r="C44" s="157">
        <v>86</v>
      </c>
      <c r="D44" s="157">
        <v>3679</v>
      </c>
      <c r="E44" s="157">
        <v>415</v>
      </c>
      <c r="F44" s="157">
        <v>232</v>
      </c>
      <c r="G44" s="157">
        <v>2874</v>
      </c>
      <c r="H44" s="157">
        <v>1340</v>
      </c>
      <c r="I44" s="157">
        <v>1255</v>
      </c>
      <c r="J44" s="157">
        <v>2353</v>
      </c>
      <c r="K44" s="157">
        <v>336</v>
      </c>
      <c r="L44" s="157">
        <v>440</v>
      </c>
      <c r="M44" s="157">
        <v>1750</v>
      </c>
      <c r="N44" s="157">
        <v>258</v>
      </c>
      <c r="O44" s="157">
        <v>36</v>
      </c>
      <c r="P44" s="157">
        <v>553</v>
      </c>
      <c r="Q44" s="157">
        <v>18</v>
      </c>
      <c r="R44" s="157">
        <v>275</v>
      </c>
      <c r="S44" s="157">
        <v>147</v>
      </c>
      <c r="T44" s="157">
        <v>502</v>
      </c>
      <c r="U44" s="157">
        <v>107</v>
      </c>
      <c r="V44" s="157">
        <f t="shared" si="1"/>
        <v>17861</v>
      </c>
    </row>
    <row r="45" spans="1:22" ht="15" x14ac:dyDescent="0.3">
      <c r="A45" s="38" t="s">
        <v>133</v>
      </c>
      <c r="B45" s="153">
        <f>SUM(B46:B47)</f>
        <v>2367</v>
      </c>
      <c r="C45" s="153">
        <f t="shared" ref="C45:V45" si="9">SUM(C46:C47)</f>
        <v>196</v>
      </c>
      <c r="D45" s="153">
        <f t="shared" si="9"/>
        <v>8719</v>
      </c>
      <c r="E45" s="153">
        <f t="shared" si="9"/>
        <v>1037</v>
      </c>
      <c r="F45" s="153">
        <f t="shared" si="9"/>
        <v>881</v>
      </c>
      <c r="G45" s="153">
        <f t="shared" si="9"/>
        <v>9460</v>
      </c>
      <c r="H45" s="153">
        <f t="shared" si="9"/>
        <v>4067</v>
      </c>
      <c r="I45" s="153">
        <f t="shared" si="9"/>
        <v>3939</v>
      </c>
      <c r="J45" s="153">
        <f t="shared" si="9"/>
        <v>5809</v>
      </c>
      <c r="K45" s="153">
        <f t="shared" si="9"/>
        <v>703</v>
      </c>
      <c r="L45" s="153">
        <f t="shared" si="9"/>
        <v>1170</v>
      </c>
      <c r="M45" s="153">
        <f t="shared" si="9"/>
        <v>4875</v>
      </c>
      <c r="N45" s="153">
        <f t="shared" si="9"/>
        <v>885</v>
      </c>
      <c r="O45" s="153">
        <f t="shared" si="9"/>
        <v>221</v>
      </c>
      <c r="P45" s="153">
        <f t="shared" si="9"/>
        <v>1677</v>
      </c>
      <c r="Q45" s="153">
        <f t="shared" si="9"/>
        <v>81</v>
      </c>
      <c r="R45" s="153">
        <f t="shared" si="9"/>
        <v>1675</v>
      </c>
      <c r="S45" s="153">
        <f t="shared" si="9"/>
        <v>773</v>
      </c>
      <c r="T45" s="153">
        <f t="shared" si="9"/>
        <v>1707</v>
      </c>
      <c r="U45" s="153">
        <f t="shared" si="9"/>
        <v>435</v>
      </c>
      <c r="V45" s="153">
        <f t="shared" si="9"/>
        <v>50677</v>
      </c>
    </row>
    <row r="46" spans="1:22" ht="15" x14ac:dyDescent="0.3">
      <c r="A46" s="154" t="s">
        <v>50</v>
      </c>
      <c r="B46" s="155">
        <v>2289</v>
      </c>
      <c r="C46" s="155">
        <v>195</v>
      </c>
      <c r="D46" s="155">
        <v>8177</v>
      </c>
      <c r="E46" s="155">
        <v>916</v>
      </c>
      <c r="F46" s="155">
        <v>839</v>
      </c>
      <c r="G46" s="155">
        <v>7819</v>
      </c>
      <c r="H46" s="155">
        <v>3953</v>
      </c>
      <c r="I46" s="155">
        <v>3799</v>
      </c>
      <c r="J46" s="155">
        <v>5142</v>
      </c>
      <c r="K46" s="155">
        <v>678</v>
      </c>
      <c r="L46" s="155">
        <v>1097</v>
      </c>
      <c r="M46" s="155">
        <v>4038</v>
      </c>
      <c r="N46" s="155">
        <v>805</v>
      </c>
      <c r="O46" s="155">
        <v>211</v>
      </c>
      <c r="P46" s="155">
        <v>1599</v>
      </c>
      <c r="Q46" s="155">
        <v>72</v>
      </c>
      <c r="R46" s="155">
        <v>1615</v>
      </c>
      <c r="S46" s="155">
        <v>728</v>
      </c>
      <c r="T46" s="155">
        <v>1519</v>
      </c>
      <c r="U46" s="155">
        <v>400</v>
      </c>
      <c r="V46" s="155">
        <f t="shared" si="1"/>
        <v>45891</v>
      </c>
    </row>
    <row r="47" spans="1:22" ht="15" x14ac:dyDescent="0.3">
      <c r="A47" s="156" t="s">
        <v>134</v>
      </c>
      <c r="B47" s="157">
        <v>78</v>
      </c>
      <c r="C47" s="157">
        <v>1</v>
      </c>
      <c r="D47" s="157">
        <v>542</v>
      </c>
      <c r="E47" s="157">
        <v>121</v>
      </c>
      <c r="F47" s="157">
        <v>42</v>
      </c>
      <c r="G47" s="157">
        <v>1641</v>
      </c>
      <c r="H47" s="157">
        <v>114</v>
      </c>
      <c r="I47" s="157">
        <v>140</v>
      </c>
      <c r="J47" s="157">
        <v>667</v>
      </c>
      <c r="K47" s="157">
        <v>25</v>
      </c>
      <c r="L47" s="157">
        <v>73</v>
      </c>
      <c r="M47" s="157">
        <v>837</v>
      </c>
      <c r="N47" s="157">
        <v>80</v>
      </c>
      <c r="O47" s="157">
        <v>10</v>
      </c>
      <c r="P47" s="157">
        <v>78</v>
      </c>
      <c r="Q47" s="157">
        <v>9</v>
      </c>
      <c r="R47" s="157">
        <v>60</v>
      </c>
      <c r="S47" s="157">
        <v>45</v>
      </c>
      <c r="T47" s="157">
        <v>188</v>
      </c>
      <c r="U47" s="157">
        <v>35</v>
      </c>
      <c r="V47" s="157">
        <f t="shared" si="1"/>
        <v>4786</v>
      </c>
    </row>
    <row r="48" spans="1:22" ht="15" x14ac:dyDescent="0.3">
      <c r="A48" s="160" t="s">
        <v>142</v>
      </c>
      <c r="B48" s="159">
        <v>1450</v>
      </c>
      <c r="C48" s="159">
        <v>58</v>
      </c>
      <c r="D48" s="159">
        <v>3545</v>
      </c>
      <c r="E48" s="159">
        <v>696</v>
      </c>
      <c r="F48" s="159">
        <v>677</v>
      </c>
      <c r="G48" s="159">
        <v>2109</v>
      </c>
      <c r="H48" s="159">
        <v>1895</v>
      </c>
      <c r="I48" s="159">
        <v>1783</v>
      </c>
      <c r="J48" s="159">
        <v>3031</v>
      </c>
      <c r="K48" s="159">
        <v>335</v>
      </c>
      <c r="L48" s="159">
        <v>487</v>
      </c>
      <c r="M48" s="159">
        <v>5378</v>
      </c>
      <c r="N48" s="159">
        <v>437</v>
      </c>
      <c r="O48" s="159">
        <v>98</v>
      </c>
      <c r="P48" s="159">
        <v>901</v>
      </c>
      <c r="Q48" s="159">
        <v>74</v>
      </c>
      <c r="R48" s="159">
        <v>837</v>
      </c>
      <c r="S48" s="159">
        <v>338</v>
      </c>
      <c r="T48" s="159">
        <v>911</v>
      </c>
      <c r="U48" s="159">
        <v>471</v>
      </c>
      <c r="V48" s="159">
        <f>SUM(B48:U48)</f>
        <v>25511</v>
      </c>
    </row>
    <row r="49" spans="1:22" ht="15" x14ac:dyDescent="0.3">
      <c r="A49" s="161" t="s">
        <v>171</v>
      </c>
      <c r="B49" s="159">
        <f>SUM(B50:B51)</f>
        <v>10440</v>
      </c>
      <c r="C49" s="159">
        <f t="shared" ref="C49:V49" si="10">SUM(C50:C51)</f>
        <v>68</v>
      </c>
      <c r="D49" s="159">
        <f t="shared" si="10"/>
        <v>2917</v>
      </c>
      <c r="E49" s="159">
        <f t="shared" si="10"/>
        <v>84</v>
      </c>
      <c r="F49" s="159">
        <f t="shared" si="10"/>
        <v>194</v>
      </c>
      <c r="G49" s="159">
        <f t="shared" si="10"/>
        <v>850</v>
      </c>
      <c r="H49" s="159">
        <f t="shared" si="10"/>
        <v>982</v>
      </c>
      <c r="I49" s="159">
        <f t="shared" si="10"/>
        <v>1475</v>
      </c>
      <c r="J49" s="159">
        <f t="shared" si="10"/>
        <v>1138</v>
      </c>
      <c r="K49" s="159">
        <f t="shared" si="10"/>
        <v>223</v>
      </c>
      <c r="L49" s="159">
        <f t="shared" si="10"/>
        <v>478</v>
      </c>
      <c r="M49" s="159">
        <f t="shared" si="10"/>
        <v>1281</v>
      </c>
      <c r="N49" s="159">
        <f t="shared" si="10"/>
        <v>295</v>
      </c>
      <c r="O49" s="159">
        <f t="shared" si="10"/>
        <v>28</v>
      </c>
      <c r="P49" s="159">
        <f t="shared" si="10"/>
        <v>1245</v>
      </c>
      <c r="Q49" s="159">
        <f t="shared" si="10"/>
        <v>420</v>
      </c>
      <c r="R49" s="159">
        <f t="shared" si="10"/>
        <v>807</v>
      </c>
      <c r="S49" s="159">
        <f t="shared" si="10"/>
        <v>342</v>
      </c>
      <c r="T49" s="159">
        <f t="shared" si="10"/>
        <v>974</v>
      </c>
      <c r="U49" s="159">
        <f t="shared" si="10"/>
        <v>194</v>
      </c>
      <c r="V49" s="159">
        <f t="shared" si="10"/>
        <v>24435</v>
      </c>
    </row>
    <row r="50" spans="1:22" ht="15" x14ac:dyDescent="0.3">
      <c r="A50" s="154" t="s">
        <v>28</v>
      </c>
      <c r="B50" s="155">
        <v>10114</v>
      </c>
      <c r="C50" s="155">
        <v>17</v>
      </c>
      <c r="D50" s="155">
        <v>2123</v>
      </c>
      <c r="E50" s="155">
        <v>59</v>
      </c>
      <c r="F50" s="155">
        <v>148</v>
      </c>
      <c r="G50" s="155">
        <v>775</v>
      </c>
      <c r="H50" s="155">
        <v>716</v>
      </c>
      <c r="I50" s="155">
        <v>1081</v>
      </c>
      <c r="J50" s="155">
        <v>872</v>
      </c>
      <c r="K50" s="155">
        <v>169</v>
      </c>
      <c r="L50" s="155">
        <v>338</v>
      </c>
      <c r="M50" s="155">
        <v>1005</v>
      </c>
      <c r="N50" s="155">
        <v>221</v>
      </c>
      <c r="O50" s="155">
        <v>24</v>
      </c>
      <c r="P50" s="155">
        <v>906</v>
      </c>
      <c r="Q50" s="155">
        <v>323</v>
      </c>
      <c r="R50" s="155">
        <v>614</v>
      </c>
      <c r="S50" s="155">
        <v>305</v>
      </c>
      <c r="T50" s="155">
        <v>612</v>
      </c>
      <c r="U50" s="155">
        <v>135</v>
      </c>
      <c r="V50" s="155">
        <f t="shared" ref="V50:V51" si="11">SUM(B50:U50)</f>
        <v>20557</v>
      </c>
    </row>
    <row r="51" spans="1:22" ht="15" x14ac:dyDescent="0.3">
      <c r="A51" s="156" t="s">
        <v>170</v>
      </c>
      <c r="B51" s="157">
        <v>326</v>
      </c>
      <c r="C51" s="157">
        <v>51</v>
      </c>
      <c r="D51" s="157">
        <v>794</v>
      </c>
      <c r="E51" s="157">
        <v>25</v>
      </c>
      <c r="F51" s="157">
        <v>46</v>
      </c>
      <c r="G51" s="157">
        <v>75</v>
      </c>
      <c r="H51" s="157">
        <v>266</v>
      </c>
      <c r="I51" s="157">
        <v>394</v>
      </c>
      <c r="J51" s="157">
        <v>266</v>
      </c>
      <c r="K51" s="157">
        <v>54</v>
      </c>
      <c r="L51" s="157">
        <v>140</v>
      </c>
      <c r="M51" s="157">
        <v>276</v>
      </c>
      <c r="N51" s="157">
        <v>74</v>
      </c>
      <c r="O51" s="157">
        <v>4</v>
      </c>
      <c r="P51" s="157">
        <v>339</v>
      </c>
      <c r="Q51" s="157">
        <v>97</v>
      </c>
      <c r="R51" s="157">
        <v>193</v>
      </c>
      <c r="S51" s="157">
        <v>37</v>
      </c>
      <c r="T51" s="157">
        <v>362</v>
      </c>
      <c r="U51" s="157">
        <v>59</v>
      </c>
      <c r="V51" s="157">
        <f t="shared" si="11"/>
        <v>3878</v>
      </c>
    </row>
    <row r="52" spans="1:22" ht="15" x14ac:dyDescent="0.3">
      <c r="A52" s="160" t="s">
        <v>148</v>
      </c>
      <c r="B52" s="159">
        <v>2692</v>
      </c>
      <c r="C52" s="159">
        <v>266</v>
      </c>
      <c r="D52" s="159">
        <v>4837</v>
      </c>
      <c r="E52" s="159">
        <v>967</v>
      </c>
      <c r="F52" s="159">
        <v>631</v>
      </c>
      <c r="G52" s="159">
        <v>601</v>
      </c>
      <c r="H52" s="159">
        <v>1594</v>
      </c>
      <c r="I52" s="159">
        <v>1948</v>
      </c>
      <c r="J52" s="159">
        <v>1673</v>
      </c>
      <c r="K52" s="159">
        <v>395</v>
      </c>
      <c r="L52" s="159">
        <v>679</v>
      </c>
      <c r="M52" s="159">
        <v>1990</v>
      </c>
      <c r="N52" s="159">
        <v>316</v>
      </c>
      <c r="O52" s="159">
        <v>79</v>
      </c>
      <c r="P52" s="159">
        <v>949</v>
      </c>
      <c r="Q52" s="159">
        <v>63</v>
      </c>
      <c r="R52" s="159">
        <v>689</v>
      </c>
      <c r="S52" s="159">
        <v>271</v>
      </c>
      <c r="T52" s="159">
        <v>712</v>
      </c>
      <c r="U52" s="159">
        <v>206</v>
      </c>
      <c r="V52" s="159">
        <f>SUM(B52:U52)</f>
        <v>21558</v>
      </c>
    </row>
    <row r="53" spans="1:22" ht="15" x14ac:dyDescent="0.3">
      <c r="A53" s="161" t="s">
        <v>145</v>
      </c>
      <c r="B53" s="159">
        <f>SUM(B54:B55)</f>
        <v>613</v>
      </c>
      <c r="C53" s="159">
        <f t="shared" ref="C53:V53" si="12">SUM(C54:C55)</f>
        <v>46</v>
      </c>
      <c r="D53" s="159">
        <f t="shared" si="12"/>
        <v>2190</v>
      </c>
      <c r="E53" s="159">
        <f t="shared" si="12"/>
        <v>204</v>
      </c>
      <c r="F53" s="159">
        <f t="shared" si="12"/>
        <v>197</v>
      </c>
      <c r="G53" s="159">
        <f t="shared" si="12"/>
        <v>2081</v>
      </c>
      <c r="H53" s="159">
        <f t="shared" si="12"/>
        <v>1152</v>
      </c>
      <c r="I53" s="159">
        <f t="shared" si="12"/>
        <v>1622</v>
      </c>
      <c r="J53" s="159">
        <f t="shared" si="12"/>
        <v>4233</v>
      </c>
      <c r="K53" s="159">
        <f t="shared" si="12"/>
        <v>204</v>
      </c>
      <c r="L53" s="159">
        <f t="shared" si="12"/>
        <v>243</v>
      </c>
      <c r="M53" s="159">
        <f t="shared" si="12"/>
        <v>1009</v>
      </c>
      <c r="N53" s="159">
        <f t="shared" si="12"/>
        <v>90</v>
      </c>
      <c r="O53" s="159">
        <f t="shared" si="12"/>
        <v>25</v>
      </c>
      <c r="P53" s="159">
        <f t="shared" si="12"/>
        <v>182</v>
      </c>
      <c r="Q53" s="159">
        <f t="shared" si="12"/>
        <v>11</v>
      </c>
      <c r="R53" s="159">
        <f t="shared" si="12"/>
        <v>212</v>
      </c>
      <c r="S53" s="159">
        <f t="shared" si="12"/>
        <v>74</v>
      </c>
      <c r="T53" s="159">
        <f t="shared" si="12"/>
        <v>183</v>
      </c>
      <c r="U53" s="159">
        <f t="shared" si="12"/>
        <v>83</v>
      </c>
      <c r="V53" s="159">
        <f t="shared" si="12"/>
        <v>14654</v>
      </c>
    </row>
    <row r="54" spans="1:22" ht="15" x14ac:dyDescent="0.3">
      <c r="A54" s="154" t="s">
        <v>65</v>
      </c>
      <c r="B54" s="155">
        <v>613</v>
      </c>
      <c r="C54" s="155">
        <v>46</v>
      </c>
      <c r="D54" s="155">
        <v>2154</v>
      </c>
      <c r="E54" s="155">
        <v>204</v>
      </c>
      <c r="F54" s="155">
        <v>197</v>
      </c>
      <c r="G54" s="155">
        <v>2059</v>
      </c>
      <c r="H54" s="155">
        <v>1152</v>
      </c>
      <c r="I54" s="155">
        <v>1622</v>
      </c>
      <c r="J54" s="155">
        <v>4233</v>
      </c>
      <c r="K54" s="155">
        <v>204</v>
      </c>
      <c r="L54" s="155">
        <v>243</v>
      </c>
      <c r="M54" s="155">
        <v>1009</v>
      </c>
      <c r="N54" s="155">
        <v>90</v>
      </c>
      <c r="O54" s="155">
        <v>25</v>
      </c>
      <c r="P54" s="155">
        <v>182</v>
      </c>
      <c r="Q54" s="155">
        <v>11</v>
      </c>
      <c r="R54" s="155">
        <v>212</v>
      </c>
      <c r="S54" s="155">
        <v>74</v>
      </c>
      <c r="T54" s="155">
        <v>183</v>
      </c>
      <c r="U54" s="155">
        <v>83</v>
      </c>
      <c r="V54" s="155">
        <f t="shared" ref="V54:V55" si="13">SUM(B54:U54)</f>
        <v>14596</v>
      </c>
    </row>
    <row r="55" spans="1:22" ht="15" x14ac:dyDescent="0.3">
      <c r="A55" s="167" t="s">
        <v>172</v>
      </c>
      <c r="B55" s="157">
        <v>0</v>
      </c>
      <c r="C55" s="157">
        <v>0</v>
      </c>
      <c r="D55" s="157">
        <v>36</v>
      </c>
      <c r="E55" s="157">
        <v>0</v>
      </c>
      <c r="F55" s="157">
        <v>0</v>
      </c>
      <c r="G55" s="157">
        <v>22</v>
      </c>
      <c r="H55" s="157">
        <v>0</v>
      </c>
      <c r="I55" s="157">
        <v>0</v>
      </c>
      <c r="J55" s="157">
        <v>0</v>
      </c>
      <c r="K55" s="157">
        <v>0</v>
      </c>
      <c r="L55" s="157">
        <v>0</v>
      </c>
      <c r="M55" s="157">
        <v>0</v>
      </c>
      <c r="N55" s="157">
        <v>0</v>
      </c>
      <c r="O55" s="157">
        <v>0</v>
      </c>
      <c r="P55" s="157">
        <v>0</v>
      </c>
      <c r="Q55" s="157">
        <v>0</v>
      </c>
      <c r="R55" s="157">
        <v>0</v>
      </c>
      <c r="S55" s="157">
        <v>0</v>
      </c>
      <c r="T55" s="157">
        <v>0</v>
      </c>
      <c r="U55" s="157">
        <v>0</v>
      </c>
      <c r="V55" s="157">
        <f t="shared" si="13"/>
        <v>58</v>
      </c>
    </row>
    <row r="56" spans="1:22" ht="15" x14ac:dyDescent="0.3">
      <c r="A56" s="161" t="s">
        <v>135</v>
      </c>
      <c r="B56" s="159">
        <f>SUM(B57:B58)</f>
        <v>505</v>
      </c>
      <c r="C56" s="159">
        <f t="shared" ref="C56:V56" si="14">SUM(C57:C58)</f>
        <v>192</v>
      </c>
      <c r="D56" s="159">
        <f t="shared" si="14"/>
        <v>1806</v>
      </c>
      <c r="E56" s="159">
        <f t="shared" si="14"/>
        <v>214</v>
      </c>
      <c r="F56" s="159">
        <f t="shared" si="14"/>
        <v>190</v>
      </c>
      <c r="G56" s="159">
        <f t="shared" si="14"/>
        <v>1428</v>
      </c>
      <c r="H56" s="159">
        <f t="shared" si="14"/>
        <v>1015</v>
      </c>
      <c r="I56" s="159">
        <f t="shared" si="14"/>
        <v>1098</v>
      </c>
      <c r="J56" s="159">
        <f t="shared" si="14"/>
        <v>1222</v>
      </c>
      <c r="K56" s="159">
        <f t="shared" si="14"/>
        <v>109</v>
      </c>
      <c r="L56" s="159">
        <f t="shared" si="14"/>
        <v>209</v>
      </c>
      <c r="M56" s="159">
        <f t="shared" si="14"/>
        <v>1069</v>
      </c>
      <c r="N56" s="159">
        <f t="shared" si="14"/>
        <v>165</v>
      </c>
      <c r="O56" s="159">
        <f t="shared" si="14"/>
        <v>21</v>
      </c>
      <c r="P56" s="159">
        <f t="shared" si="14"/>
        <v>259</v>
      </c>
      <c r="Q56" s="159">
        <f t="shared" si="14"/>
        <v>10</v>
      </c>
      <c r="R56" s="159">
        <f t="shared" si="14"/>
        <v>171</v>
      </c>
      <c r="S56" s="159">
        <f t="shared" si="14"/>
        <v>102</v>
      </c>
      <c r="T56" s="159">
        <f t="shared" si="14"/>
        <v>279</v>
      </c>
      <c r="U56" s="159">
        <f t="shared" si="14"/>
        <v>92</v>
      </c>
      <c r="V56" s="159">
        <f t="shared" si="14"/>
        <v>10156</v>
      </c>
    </row>
    <row r="57" spans="1:22" ht="15" x14ac:dyDescent="0.3">
      <c r="A57" s="154" t="s">
        <v>47</v>
      </c>
      <c r="B57" s="155">
        <v>369</v>
      </c>
      <c r="C57" s="155">
        <v>167</v>
      </c>
      <c r="D57" s="155">
        <v>1451</v>
      </c>
      <c r="E57" s="155">
        <v>161</v>
      </c>
      <c r="F57" s="155">
        <v>149</v>
      </c>
      <c r="G57" s="155">
        <v>1074</v>
      </c>
      <c r="H57" s="155">
        <v>798</v>
      </c>
      <c r="I57" s="155">
        <v>830</v>
      </c>
      <c r="J57" s="155">
        <v>1007</v>
      </c>
      <c r="K57" s="155">
        <v>84</v>
      </c>
      <c r="L57" s="155">
        <v>158</v>
      </c>
      <c r="M57" s="155">
        <v>895</v>
      </c>
      <c r="N57" s="155">
        <v>132</v>
      </c>
      <c r="O57" s="155">
        <v>15</v>
      </c>
      <c r="P57" s="155">
        <v>192</v>
      </c>
      <c r="Q57" s="155">
        <v>8</v>
      </c>
      <c r="R57" s="155">
        <v>129</v>
      </c>
      <c r="S57" s="155">
        <v>77</v>
      </c>
      <c r="T57" s="155">
        <v>204</v>
      </c>
      <c r="U57" s="155">
        <v>74</v>
      </c>
      <c r="V57" s="155">
        <f t="shared" si="1"/>
        <v>7974</v>
      </c>
    </row>
    <row r="58" spans="1:22" ht="15" x14ac:dyDescent="0.3">
      <c r="A58" s="156" t="s">
        <v>86</v>
      </c>
      <c r="B58" s="157">
        <v>136</v>
      </c>
      <c r="C58" s="157">
        <v>25</v>
      </c>
      <c r="D58" s="157">
        <v>355</v>
      </c>
      <c r="E58" s="157">
        <v>53</v>
      </c>
      <c r="F58" s="157">
        <v>41</v>
      </c>
      <c r="G58" s="157">
        <v>354</v>
      </c>
      <c r="H58" s="157">
        <v>217</v>
      </c>
      <c r="I58" s="157">
        <v>268</v>
      </c>
      <c r="J58" s="157">
        <v>215</v>
      </c>
      <c r="K58" s="157">
        <v>25</v>
      </c>
      <c r="L58" s="157">
        <v>51</v>
      </c>
      <c r="M58" s="157">
        <v>174</v>
      </c>
      <c r="N58" s="157">
        <v>33</v>
      </c>
      <c r="O58" s="157">
        <v>6</v>
      </c>
      <c r="P58" s="157">
        <v>67</v>
      </c>
      <c r="Q58" s="157">
        <v>2</v>
      </c>
      <c r="R58" s="157">
        <v>42</v>
      </c>
      <c r="S58" s="157">
        <v>25</v>
      </c>
      <c r="T58" s="157">
        <v>75</v>
      </c>
      <c r="U58" s="157">
        <v>18</v>
      </c>
      <c r="V58" s="157">
        <f t="shared" si="1"/>
        <v>2182</v>
      </c>
    </row>
    <row r="59" spans="1:22" ht="15" x14ac:dyDescent="0.3">
      <c r="A59" s="158" t="s">
        <v>143</v>
      </c>
      <c r="B59" s="159">
        <v>747</v>
      </c>
      <c r="C59" s="159">
        <v>19</v>
      </c>
      <c r="D59" s="159">
        <v>2206</v>
      </c>
      <c r="E59" s="159">
        <v>180</v>
      </c>
      <c r="F59" s="159">
        <v>286</v>
      </c>
      <c r="G59" s="159">
        <v>284</v>
      </c>
      <c r="H59" s="159">
        <v>920</v>
      </c>
      <c r="I59" s="159">
        <v>933</v>
      </c>
      <c r="J59" s="159">
        <v>1370</v>
      </c>
      <c r="K59" s="159">
        <v>89</v>
      </c>
      <c r="L59" s="159">
        <v>239</v>
      </c>
      <c r="M59" s="159">
        <v>753</v>
      </c>
      <c r="N59" s="159">
        <v>81</v>
      </c>
      <c r="O59" s="159">
        <v>32</v>
      </c>
      <c r="P59" s="159">
        <v>347</v>
      </c>
      <c r="Q59" s="159">
        <v>10</v>
      </c>
      <c r="R59" s="159">
        <v>219</v>
      </c>
      <c r="S59" s="159">
        <v>118</v>
      </c>
      <c r="T59" s="159">
        <v>281</v>
      </c>
      <c r="U59" s="159">
        <v>98</v>
      </c>
      <c r="V59" s="159">
        <f t="shared" si="1"/>
        <v>9212</v>
      </c>
    </row>
    <row r="60" spans="1:22" ht="15" x14ac:dyDescent="0.3">
      <c r="A60" s="160" t="s">
        <v>146</v>
      </c>
      <c r="B60" s="159">
        <v>709</v>
      </c>
      <c r="C60" s="159">
        <v>24</v>
      </c>
      <c r="D60" s="159">
        <v>1835</v>
      </c>
      <c r="E60" s="159">
        <v>318</v>
      </c>
      <c r="F60" s="159">
        <v>229</v>
      </c>
      <c r="G60" s="159">
        <v>149</v>
      </c>
      <c r="H60" s="159">
        <v>691</v>
      </c>
      <c r="I60" s="159">
        <v>941</v>
      </c>
      <c r="J60" s="159">
        <v>565</v>
      </c>
      <c r="K60" s="159">
        <v>97</v>
      </c>
      <c r="L60" s="159">
        <v>233</v>
      </c>
      <c r="M60" s="159">
        <v>769</v>
      </c>
      <c r="N60" s="159">
        <v>106</v>
      </c>
      <c r="O60" s="159">
        <v>21</v>
      </c>
      <c r="P60" s="159">
        <v>286</v>
      </c>
      <c r="Q60" s="159">
        <v>9</v>
      </c>
      <c r="R60" s="159">
        <v>234</v>
      </c>
      <c r="S60" s="159">
        <v>35</v>
      </c>
      <c r="T60" s="159">
        <v>189</v>
      </c>
      <c r="U60" s="159">
        <v>76</v>
      </c>
      <c r="V60" s="159">
        <f t="shared" si="1"/>
        <v>7516</v>
      </c>
    </row>
    <row r="61" spans="1:22" ht="15" x14ac:dyDescent="0.3">
      <c r="A61" s="160" t="s">
        <v>166</v>
      </c>
      <c r="B61" s="159">
        <v>495</v>
      </c>
      <c r="C61" s="159">
        <v>147</v>
      </c>
      <c r="D61" s="159">
        <v>1418</v>
      </c>
      <c r="E61" s="159">
        <v>56</v>
      </c>
      <c r="F61" s="159">
        <v>214</v>
      </c>
      <c r="G61" s="159">
        <v>635</v>
      </c>
      <c r="H61" s="159">
        <v>476</v>
      </c>
      <c r="I61" s="159">
        <v>694</v>
      </c>
      <c r="J61" s="159">
        <v>777</v>
      </c>
      <c r="K61" s="159">
        <v>43</v>
      </c>
      <c r="L61" s="159">
        <v>124</v>
      </c>
      <c r="M61" s="159">
        <v>881</v>
      </c>
      <c r="N61" s="159">
        <v>101</v>
      </c>
      <c r="O61" s="159">
        <v>17</v>
      </c>
      <c r="P61" s="159">
        <v>519</v>
      </c>
      <c r="Q61" s="159">
        <v>8</v>
      </c>
      <c r="R61" s="159">
        <v>230</v>
      </c>
      <c r="S61" s="159">
        <v>119</v>
      </c>
      <c r="T61" s="159">
        <v>235</v>
      </c>
      <c r="U61" s="159">
        <v>182</v>
      </c>
      <c r="V61" s="159">
        <f t="shared" si="1"/>
        <v>7371</v>
      </c>
    </row>
    <row r="62" spans="1:22" ht="15" x14ac:dyDescent="0.3">
      <c r="A62" s="160" t="s">
        <v>150</v>
      </c>
      <c r="B62" s="159">
        <v>324</v>
      </c>
      <c r="C62" s="159">
        <v>262</v>
      </c>
      <c r="D62" s="159">
        <v>1379</v>
      </c>
      <c r="E62" s="159">
        <v>49</v>
      </c>
      <c r="F62" s="159">
        <v>64</v>
      </c>
      <c r="G62" s="159">
        <v>974</v>
      </c>
      <c r="H62" s="159">
        <v>539</v>
      </c>
      <c r="I62" s="159">
        <v>381</v>
      </c>
      <c r="J62" s="159">
        <v>600</v>
      </c>
      <c r="K62" s="159">
        <v>30</v>
      </c>
      <c r="L62" s="159">
        <v>65</v>
      </c>
      <c r="M62" s="159">
        <v>613</v>
      </c>
      <c r="N62" s="159">
        <v>44</v>
      </c>
      <c r="O62" s="159">
        <v>9</v>
      </c>
      <c r="P62" s="159">
        <v>104</v>
      </c>
      <c r="Q62" s="159">
        <v>9</v>
      </c>
      <c r="R62" s="159">
        <v>59</v>
      </c>
      <c r="S62" s="159">
        <v>19</v>
      </c>
      <c r="T62" s="159">
        <v>61</v>
      </c>
      <c r="U62" s="159">
        <v>17</v>
      </c>
      <c r="V62" s="159">
        <f t="shared" si="1"/>
        <v>5602</v>
      </c>
    </row>
    <row r="63" spans="1:22" ht="15" x14ac:dyDescent="0.3">
      <c r="A63" s="160" t="s">
        <v>167</v>
      </c>
      <c r="B63" s="159">
        <v>0</v>
      </c>
      <c r="C63" s="159">
        <v>0</v>
      </c>
      <c r="D63" s="159">
        <v>1953</v>
      </c>
      <c r="E63" s="159">
        <v>0</v>
      </c>
      <c r="F63" s="159">
        <v>1</v>
      </c>
      <c r="G63" s="159">
        <v>2323</v>
      </c>
      <c r="H63" s="159">
        <v>1</v>
      </c>
      <c r="I63" s="159">
        <v>0</v>
      </c>
      <c r="J63" s="159">
        <v>131</v>
      </c>
      <c r="K63" s="159">
        <v>0</v>
      </c>
      <c r="L63" s="159">
        <v>0</v>
      </c>
      <c r="M63" s="159">
        <v>4</v>
      </c>
      <c r="N63" s="159">
        <v>0</v>
      </c>
      <c r="O63" s="159">
        <v>0</v>
      </c>
      <c r="P63" s="159">
        <v>0</v>
      </c>
      <c r="Q63" s="159">
        <v>0</v>
      </c>
      <c r="R63" s="159">
        <v>1</v>
      </c>
      <c r="S63" s="159">
        <v>0</v>
      </c>
      <c r="T63" s="159">
        <v>0</v>
      </c>
      <c r="U63" s="159">
        <v>0</v>
      </c>
      <c r="V63" s="159">
        <f t="shared" si="1"/>
        <v>4414</v>
      </c>
    </row>
    <row r="64" spans="1:22" ht="15" x14ac:dyDescent="0.3">
      <c r="A64" s="160" t="s">
        <v>149</v>
      </c>
      <c r="B64" s="159">
        <v>125</v>
      </c>
      <c r="C64" s="159">
        <v>2</v>
      </c>
      <c r="D64" s="159">
        <v>480</v>
      </c>
      <c r="E64" s="159">
        <v>19</v>
      </c>
      <c r="F64" s="159">
        <v>47</v>
      </c>
      <c r="G64" s="159">
        <v>1000</v>
      </c>
      <c r="H64" s="159">
        <v>66</v>
      </c>
      <c r="I64" s="159">
        <v>134</v>
      </c>
      <c r="J64" s="159">
        <v>72</v>
      </c>
      <c r="K64" s="159">
        <v>8</v>
      </c>
      <c r="L64" s="159">
        <v>27</v>
      </c>
      <c r="M64" s="159">
        <v>33</v>
      </c>
      <c r="N64" s="159">
        <v>36</v>
      </c>
      <c r="O64" s="159"/>
      <c r="P64" s="159">
        <v>79</v>
      </c>
      <c r="Q64" s="159">
        <v>3</v>
      </c>
      <c r="R64" s="159">
        <v>32</v>
      </c>
      <c r="S64" s="159">
        <v>4</v>
      </c>
      <c r="T64" s="159">
        <v>52</v>
      </c>
      <c r="U64" s="159">
        <v>23</v>
      </c>
      <c r="V64" s="159">
        <f t="shared" si="1"/>
        <v>2242</v>
      </c>
    </row>
    <row r="65" spans="1:22" ht="15" x14ac:dyDescent="0.3">
      <c r="A65" s="160" t="s">
        <v>152</v>
      </c>
      <c r="B65" s="159">
        <v>112</v>
      </c>
      <c r="C65" s="159">
        <v>8</v>
      </c>
      <c r="D65" s="159">
        <v>454</v>
      </c>
      <c r="E65" s="159">
        <v>51</v>
      </c>
      <c r="F65" s="159">
        <v>60</v>
      </c>
      <c r="G65" s="159">
        <v>148</v>
      </c>
      <c r="H65" s="159">
        <v>243</v>
      </c>
      <c r="I65" s="159">
        <v>167</v>
      </c>
      <c r="J65" s="159">
        <v>152</v>
      </c>
      <c r="K65" s="159">
        <v>26</v>
      </c>
      <c r="L65" s="159">
        <v>49</v>
      </c>
      <c r="M65" s="159">
        <v>174</v>
      </c>
      <c r="N65" s="159">
        <v>18</v>
      </c>
      <c r="O65" s="159">
        <v>3</v>
      </c>
      <c r="P65" s="159">
        <v>23</v>
      </c>
      <c r="Q65" s="159">
        <v>2</v>
      </c>
      <c r="R65" s="159">
        <v>12</v>
      </c>
      <c r="S65" s="159">
        <v>14</v>
      </c>
      <c r="T65" s="159">
        <v>30</v>
      </c>
      <c r="U65" s="159">
        <v>7</v>
      </c>
      <c r="V65" s="159">
        <f t="shared" si="1"/>
        <v>1753</v>
      </c>
    </row>
    <row r="66" spans="1:22" ht="15" x14ac:dyDescent="0.3">
      <c r="A66" s="160" t="s">
        <v>159</v>
      </c>
      <c r="B66" s="159">
        <v>25</v>
      </c>
      <c r="C66" s="159">
        <v>1</v>
      </c>
      <c r="D66" s="159">
        <v>58</v>
      </c>
      <c r="E66" s="159">
        <v>2</v>
      </c>
      <c r="F66" s="159">
        <v>6</v>
      </c>
      <c r="G66" s="159">
        <v>350</v>
      </c>
      <c r="H66" s="159">
        <v>27</v>
      </c>
      <c r="I66" s="159">
        <v>17</v>
      </c>
      <c r="J66" s="159">
        <v>62</v>
      </c>
      <c r="K66" s="159">
        <v>4</v>
      </c>
      <c r="L66" s="159">
        <v>16</v>
      </c>
      <c r="M66" s="159">
        <v>33</v>
      </c>
      <c r="N66" s="159">
        <v>11</v>
      </c>
      <c r="O66" s="159">
        <v>1</v>
      </c>
      <c r="P66" s="159">
        <v>44</v>
      </c>
      <c r="Q66" s="159">
        <v>2</v>
      </c>
      <c r="R66" s="159">
        <v>41</v>
      </c>
      <c r="S66" s="159">
        <v>9</v>
      </c>
      <c r="T66" s="159">
        <v>63</v>
      </c>
      <c r="U66" s="159">
        <v>0</v>
      </c>
      <c r="V66" s="159">
        <f t="shared" si="1"/>
        <v>772</v>
      </c>
    </row>
    <row r="67" spans="1:22" ht="15" x14ac:dyDescent="0.3">
      <c r="A67" s="160" t="s">
        <v>153</v>
      </c>
      <c r="B67" s="159">
        <v>36</v>
      </c>
      <c r="C67" s="159">
        <v>0</v>
      </c>
      <c r="D67" s="159">
        <v>189</v>
      </c>
      <c r="E67" s="159">
        <v>9</v>
      </c>
      <c r="F67" s="159">
        <v>3</v>
      </c>
      <c r="G67" s="159">
        <v>19</v>
      </c>
      <c r="H67" s="159">
        <v>80</v>
      </c>
      <c r="I67" s="159">
        <v>166</v>
      </c>
      <c r="J67" s="159">
        <v>42</v>
      </c>
      <c r="K67" s="159">
        <v>15</v>
      </c>
      <c r="L67" s="159">
        <v>7</v>
      </c>
      <c r="M67" s="159">
        <v>61</v>
      </c>
      <c r="N67" s="159">
        <v>9</v>
      </c>
      <c r="O67" s="159">
        <v>2</v>
      </c>
      <c r="P67" s="159">
        <v>32</v>
      </c>
      <c r="Q67" s="159">
        <v>0</v>
      </c>
      <c r="R67" s="159">
        <v>10</v>
      </c>
      <c r="S67" s="159">
        <v>4</v>
      </c>
      <c r="T67" s="159">
        <v>16</v>
      </c>
      <c r="U67" s="159">
        <v>6</v>
      </c>
      <c r="V67" s="159">
        <f t="shared" si="1"/>
        <v>706</v>
      </c>
    </row>
    <row r="68" spans="1:22" s="166" customFormat="1" ht="15" x14ac:dyDescent="0.2">
      <c r="A68" s="160" t="s">
        <v>144</v>
      </c>
      <c r="B68" s="159">
        <v>47</v>
      </c>
      <c r="C68" s="159">
        <v>0</v>
      </c>
      <c r="D68" s="159">
        <v>110</v>
      </c>
      <c r="E68" s="159">
        <v>1</v>
      </c>
      <c r="F68" s="159">
        <v>36</v>
      </c>
      <c r="G68" s="159">
        <v>14</v>
      </c>
      <c r="H68" s="159">
        <v>39</v>
      </c>
      <c r="I68" s="159">
        <v>19</v>
      </c>
      <c r="J68" s="159">
        <v>26</v>
      </c>
      <c r="K68" s="159">
        <v>0</v>
      </c>
      <c r="L68" s="159">
        <v>15</v>
      </c>
      <c r="M68" s="159">
        <v>9</v>
      </c>
      <c r="N68" s="159">
        <v>11</v>
      </c>
      <c r="O68" s="159">
        <v>0</v>
      </c>
      <c r="P68" s="159">
        <v>13</v>
      </c>
      <c r="Q68" s="159">
        <v>1</v>
      </c>
      <c r="R68" s="159">
        <v>9</v>
      </c>
      <c r="S68" s="159">
        <v>0</v>
      </c>
      <c r="T68" s="159">
        <v>9</v>
      </c>
      <c r="U68" s="159">
        <v>9</v>
      </c>
      <c r="V68" s="159">
        <f>SUM(B68:U68)</f>
        <v>368</v>
      </c>
    </row>
    <row r="69" spans="1:22" ht="15" x14ac:dyDescent="0.3">
      <c r="A69" s="161" t="s">
        <v>168</v>
      </c>
      <c r="B69" s="159">
        <f>SUM(B70:B72)</f>
        <v>3</v>
      </c>
      <c r="C69" s="159">
        <f t="shared" ref="C69:U69" si="15">SUM(C70:C72)</f>
        <v>0</v>
      </c>
      <c r="D69" s="159">
        <f t="shared" si="15"/>
        <v>26</v>
      </c>
      <c r="E69" s="159">
        <f t="shared" si="15"/>
        <v>2</v>
      </c>
      <c r="F69" s="159">
        <f t="shared" si="15"/>
        <v>5</v>
      </c>
      <c r="G69" s="159">
        <f t="shared" si="15"/>
        <v>132</v>
      </c>
      <c r="H69" s="159">
        <f t="shared" si="15"/>
        <v>9</v>
      </c>
      <c r="I69" s="159">
        <f t="shared" si="15"/>
        <v>14</v>
      </c>
      <c r="J69" s="159">
        <f t="shared" si="15"/>
        <v>4</v>
      </c>
      <c r="K69" s="159">
        <f t="shared" si="15"/>
        <v>0</v>
      </c>
      <c r="L69" s="159">
        <f t="shared" si="15"/>
        <v>0</v>
      </c>
      <c r="M69" s="159">
        <f t="shared" si="15"/>
        <v>8</v>
      </c>
      <c r="N69" s="159">
        <f t="shared" si="15"/>
        <v>1</v>
      </c>
      <c r="O69" s="159">
        <f t="shared" si="15"/>
        <v>0</v>
      </c>
      <c r="P69" s="159">
        <f t="shared" si="15"/>
        <v>3</v>
      </c>
      <c r="Q69" s="159">
        <f t="shared" si="15"/>
        <v>0</v>
      </c>
      <c r="R69" s="159">
        <f t="shared" si="15"/>
        <v>1</v>
      </c>
      <c r="S69" s="159">
        <f t="shared" si="15"/>
        <v>1</v>
      </c>
      <c r="T69" s="159">
        <f t="shared" si="15"/>
        <v>2</v>
      </c>
      <c r="U69" s="159">
        <f t="shared" si="15"/>
        <v>0</v>
      </c>
      <c r="V69" s="159">
        <f>SUM(B69:U69)</f>
        <v>211</v>
      </c>
    </row>
    <row r="70" spans="1:22" ht="15" x14ac:dyDescent="0.3">
      <c r="A70" s="154" t="s">
        <v>173</v>
      </c>
      <c r="B70" s="155">
        <v>1</v>
      </c>
      <c r="C70" s="155">
        <v>0</v>
      </c>
      <c r="D70" s="155">
        <v>8</v>
      </c>
      <c r="E70" s="155">
        <v>1</v>
      </c>
      <c r="F70" s="155">
        <v>4</v>
      </c>
      <c r="G70" s="155">
        <v>131</v>
      </c>
      <c r="H70" s="155">
        <v>2</v>
      </c>
      <c r="I70" s="155">
        <v>6</v>
      </c>
      <c r="J70" s="155">
        <v>1</v>
      </c>
      <c r="K70" s="157">
        <v>0</v>
      </c>
      <c r="L70" s="157">
        <v>0</v>
      </c>
      <c r="M70" s="155">
        <v>2</v>
      </c>
      <c r="N70" s="155">
        <v>1</v>
      </c>
      <c r="O70" s="157">
        <v>0</v>
      </c>
      <c r="P70" s="157">
        <v>0</v>
      </c>
      <c r="Q70" s="157">
        <v>0</v>
      </c>
      <c r="R70" s="157">
        <v>0</v>
      </c>
      <c r="S70" s="155">
        <v>1</v>
      </c>
      <c r="T70" s="157">
        <v>0</v>
      </c>
      <c r="U70" s="157">
        <v>0</v>
      </c>
      <c r="V70" s="155">
        <f t="shared" ref="V70:V72" si="16">SUM(B70:U70)</f>
        <v>158</v>
      </c>
    </row>
    <row r="71" spans="1:22" customFormat="1" ht="15" x14ac:dyDescent="0.2">
      <c r="A71" s="154" t="s">
        <v>34</v>
      </c>
      <c r="B71" s="155">
        <v>2</v>
      </c>
      <c r="C71" s="155">
        <v>0</v>
      </c>
      <c r="D71" s="155">
        <v>18</v>
      </c>
      <c r="E71" s="155">
        <v>1</v>
      </c>
      <c r="F71" s="155">
        <v>1</v>
      </c>
      <c r="G71" s="155">
        <v>1</v>
      </c>
      <c r="H71" s="155">
        <v>7</v>
      </c>
      <c r="I71" s="155">
        <v>8</v>
      </c>
      <c r="J71" s="155">
        <v>3</v>
      </c>
      <c r="K71" s="157">
        <v>0</v>
      </c>
      <c r="L71" s="157">
        <v>0</v>
      </c>
      <c r="M71" s="155">
        <v>5</v>
      </c>
      <c r="N71" s="157">
        <v>0</v>
      </c>
      <c r="O71" s="157">
        <v>0</v>
      </c>
      <c r="P71" s="155">
        <v>3</v>
      </c>
      <c r="Q71" s="157">
        <v>0</v>
      </c>
      <c r="R71" s="155">
        <v>1</v>
      </c>
      <c r="S71" s="157">
        <v>0</v>
      </c>
      <c r="T71" s="155">
        <v>2</v>
      </c>
      <c r="U71" s="157">
        <v>0</v>
      </c>
      <c r="V71" s="155">
        <f t="shared" si="16"/>
        <v>52</v>
      </c>
    </row>
    <row r="72" spans="1:22" customFormat="1" ht="15" x14ac:dyDescent="0.2">
      <c r="A72" s="167" t="s">
        <v>174</v>
      </c>
      <c r="B72" s="157">
        <v>0</v>
      </c>
      <c r="C72" s="157">
        <v>0</v>
      </c>
      <c r="D72" s="157">
        <v>0</v>
      </c>
      <c r="E72" s="157">
        <v>0</v>
      </c>
      <c r="F72" s="157">
        <v>0</v>
      </c>
      <c r="G72" s="157">
        <v>0</v>
      </c>
      <c r="H72" s="157">
        <v>0</v>
      </c>
      <c r="I72" s="157">
        <v>0</v>
      </c>
      <c r="J72" s="157">
        <v>0</v>
      </c>
      <c r="K72" s="157">
        <v>0</v>
      </c>
      <c r="L72" s="157">
        <v>0</v>
      </c>
      <c r="M72" s="157">
        <v>1</v>
      </c>
      <c r="N72" s="157">
        <v>0</v>
      </c>
      <c r="O72" s="157">
        <v>0</v>
      </c>
      <c r="P72" s="157">
        <v>0</v>
      </c>
      <c r="Q72" s="157">
        <v>0</v>
      </c>
      <c r="R72" s="157">
        <v>0</v>
      </c>
      <c r="S72" s="157">
        <v>0</v>
      </c>
      <c r="T72" s="157">
        <v>0</v>
      </c>
      <c r="U72" s="157">
        <v>0</v>
      </c>
      <c r="V72" s="157">
        <f t="shared" si="16"/>
        <v>1</v>
      </c>
    </row>
    <row r="73" spans="1:22" s="5" customFormat="1" ht="13.15" customHeight="1" x14ac:dyDescent="0.3">
      <c r="A73" s="160" t="s">
        <v>155</v>
      </c>
      <c r="B73" s="159">
        <v>56</v>
      </c>
      <c r="C73" s="159">
        <v>45</v>
      </c>
      <c r="D73" s="159">
        <v>118</v>
      </c>
      <c r="E73" s="159">
        <v>5</v>
      </c>
      <c r="F73" s="159">
        <v>19</v>
      </c>
      <c r="G73" s="159">
        <v>15</v>
      </c>
      <c r="H73" s="159">
        <v>70</v>
      </c>
      <c r="I73" s="159">
        <v>57</v>
      </c>
      <c r="J73" s="159">
        <v>39</v>
      </c>
      <c r="K73" s="159">
        <v>16</v>
      </c>
      <c r="L73" s="159">
        <v>11</v>
      </c>
      <c r="M73" s="159">
        <v>84</v>
      </c>
      <c r="N73" s="159">
        <v>5</v>
      </c>
      <c r="O73" s="159">
        <v>1</v>
      </c>
      <c r="P73" s="159">
        <v>14</v>
      </c>
      <c r="Q73" s="159">
        <v>0</v>
      </c>
      <c r="R73" s="159">
        <v>22</v>
      </c>
      <c r="S73" s="159">
        <v>3</v>
      </c>
      <c r="T73" s="159">
        <v>12</v>
      </c>
      <c r="U73" s="159">
        <v>20</v>
      </c>
      <c r="V73" s="159">
        <f t="shared" si="1"/>
        <v>612</v>
      </c>
    </row>
    <row r="74" spans="1:22" ht="13.15" customHeight="1" x14ac:dyDescent="0.3">
      <c r="A74" s="164" t="s">
        <v>106</v>
      </c>
      <c r="B74" s="165">
        <f>SUM(B9,B21,B31,B35,B38,B41,B42,B45,B49,B48,B52,B53,B59:B69,B56,B73)</f>
        <v>101370</v>
      </c>
      <c r="C74" s="165">
        <f t="shared" ref="C74:V74" si="17">SUM(C9,C21,C31,C35,C38,C41,C42,C45,C49,C48,C52,C53,C59:C69,C56,C73)</f>
        <v>73297</v>
      </c>
      <c r="D74" s="165">
        <f t="shared" si="17"/>
        <v>205298</v>
      </c>
      <c r="E74" s="165">
        <f t="shared" si="17"/>
        <v>23117</v>
      </c>
      <c r="F74" s="165">
        <f t="shared" si="17"/>
        <v>20312</v>
      </c>
      <c r="G74" s="165">
        <f t="shared" si="17"/>
        <v>192626</v>
      </c>
      <c r="H74" s="165">
        <f t="shared" si="17"/>
        <v>87448</v>
      </c>
      <c r="I74" s="165">
        <f t="shared" si="17"/>
        <v>101247</v>
      </c>
      <c r="J74" s="165">
        <f t="shared" si="17"/>
        <v>136416</v>
      </c>
      <c r="K74" s="165">
        <f t="shared" si="17"/>
        <v>15236</v>
      </c>
      <c r="L74" s="165">
        <f t="shared" si="17"/>
        <v>25457</v>
      </c>
      <c r="M74" s="165">
        <f t="shared" si="17"/>
        <v>126416</v>
      </c>
      <c r="N74" s="165">
        <f t="shared" si="17"/>
        <v>18953</v>
      </c>
      <c r="O74" s="165">
        <f t="shared" si="17"/>
        <v>6640</v>
      </c>
      <c r="P74" s="165">
        <f t="shared" si="17"/>
        <v>54357</v>
      </c>
      <c r="Q74" s="165">
        <f t="shared" si="17"/>
        <v>2929</v>
      </c>
      <c r="R74" s="165">
        <f t="shared" si="17"/>
        <v>36307</v>
      </c>
      <c r="S74" s="165">
        <f t="shared" si="17"/>
        <v>20639</v>
      </c>
      <c r="T74" s="165">
        <f t="shared" si="17"/>
        <v>49976</v>
      </c>
      <c r="U74" s="165">
        <f t="shared" si="17"/>
        <v>18922</v>
      </c>
      <c r="V74" s="165">
        <f t="shared" si="17"/>
        <v>1316963</v>
      </c>
    </row>
    <row r="75" spans="1:22" s="10" customFormat="1" ht="13.15" customHeight="1" x14ac:dyDescent="0.35">
      <c r="A75" s="162"/>
      <c r="B75" s="163"/>
      <c r="C75" s="163"/>
      <c r="D75" s="163"/>
      <c r="E75" s="163"/>
      <c r="F75" s="163"/>
      <c r="G75" s="163"/>
      <c r="H75" s="163"/>
      <c r="I75" s="163"/>
      <c r="J75" s="163"/>
      <c r="K75" s="163"/>
      <c r="L75" s="163"/>
      <c r="M75" s="163"/>
      <c r="N75" s="163"/>
      <c r="O75" s="7"/>
      <c r="P75" s="7"/>
      <c r="Q75" s="7"/>
      <c r="R75" s="7"/>
      <c r="S75" s="7"/>
      <c r="T75" s="7"/>
      <c r="U75" s="7"/>
      <c r="V75" s="7"/>
    </row>
    <row r="76" spans="1:22" ht="15" x14ac:dyDescent="0.3">
      <c r="A76" s="168" t="s">
        <v>107</v>
      </c>
      <c r="B76" s="168"/>
      <c r="C76" s="168"/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8"/>
      <c r="U76" s="168"/>
      <c r="V76" s="168"/>
    </row>
    <row r="77" spans="1:22" ht="15" x14ac:dyDescent="0.3">
      <c r="A77" s="168" t="s">
        <v>175</v>
      </c>
      <c r="B77" s="168"/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</row>
    <row r="78" spans="1:22" ht="15" x14ac:dyDescent="0.3">
      <c r="A78" s="169" t="s">
        <v>176</v>
      </c>
      <c r="B78" s="169"/>
      <c r="C78" s="169"/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</row>
    <row r="79" spans="1:22" ht="15" x14ac:dyDescent="0.3"/>
    <row r="80" spans="1:22" ht="15.75" x14ac:dyDescent="0.35">
      <c r="A80" s="192"/>
      <c r="B80" s="193"/>
      <c r="C80" s="149"/>
      <c r="D80" s="194"/>
      <c r="E80" s="194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5"/>
      <c r="T80" s="195"/>
      <c r="U80" s="195"/>
      <c r="V80" s="196"/>
    </row>
    <row r="81" spans="1:22" ht="15" x14ac:dyDescent="0.3">
      <c r="B81" s="170" t="s">
        <v>140</v>
      </c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0"/>
      <c r="R81" s="170"/>
      <c r="S81" s="170"/>
      <c r="T81" s="170"/>
      <c r="U81" s="170"/>
      <c r="V81" s="170"/>
    </row>
    <row r="82" spans="1:22" ht="15" x14ac:dyDescent="0.3">
      <c r="A82" s="2"/>
      <c r="B82" s="171" t="s">
        <v>141</v>
      </c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</row>
    <row r="83" spans="1:22" ht="15" x14ac:dyDescent="0.3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9"/>
    </row>
    <row r="84" spans="1:22" ht="15" x14ac:dyDescent="0.3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9"/>
    </row>
    <row r="85" spans="1:22" ht="15" x14ac:dyDescent="0.3">
      <c r="A85" s="172" t="s">
        <v>102</v>
      </c>
      <c r="B85" s="174" t="s">
        <v>165</v>
      </c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6"/>
    </row>
    <row r="86" spans="1:22" ht="15" x14ac:dyDescent="0.3">
      <c r="A86" s="173"/>
      <c r="B86" s="36" t="s">
        <v>0</v>
      </c>
      <c r="C86" s="37" t="s">
        <v>1</v>
      </c>
      <c r="D86" s="37" t="s">
        <v>2</v>
      </c>
      <c r="E86" s="37" t="s">
        <v>3</v>
      </c>
      <c r="F86" s="37" t="s">
        <v>4</v>
      </c>
      <c r="G86" s="37" t="s">
        <v>5</v>
      </c>
      <c r="H86" s="37" t="s">
        <v>6</v>
      </c>
      <c r="I86" s="37" t="s">
        <v>7</v>
      </c>
      <c r="J86" s="37" t="s">
        <v>8</v>
      </c>
      <c r="K86" s="37" t="s">
        <v>9</v>
      </c>
      <c r="L86" s="37" t="s">
        <v>10</v>
      </c>
      <c r="M86" s="37" t="s">
        <v>11</v>
      </c>
      <c r="N86" s="37" t="s">
        <v>96</v>
      </c>
      <c r="O86" s="37" t="s">
        <v>13</v>
      </c>
      <c r="P86" s="37" t="s">
        <v>14</v>
      </c>
      <c r="Q86" s="37" t="s">
        <v>15</v>
      </c>
      <c r="R86" s="37" t="s">
        <v>16</v>
      </c>
      <c r="S86" s="37" t="s">
        <v>17</v>
      </c>
      <c r="T86" s="37" t="s">
        <v>18</v>
      </c>
      <c r="U86" s="37" t="s">
        <v>19</v>
      </c>
      <c r="V86" s="26" t="s">
        <v>112</v>
      </c>
    </row>
    <row r="87" spans="1:22" ht="15" x14ac:dyDescent="0.3">
      <c r="A87" s="38" t="s">
        <v>123</v>
      </c>
      <c r="B87" s="153">
        <f>SUM(B88:B95)</f>
        <v>6093</v>
      </c>
      <c r="C87" s="153">
        <f t="shared" ref="C87:U87" si="18">SUM(C88:C95)</f>
        <v>23864</v>
      </c>
      <c r="D87" s="153">
        <f t="shared" si="18"/>
        <v>7504</v>
      </c>
      <c r="E87" s="153">
        <f t="shared" si="18"/>
        <v>930</v>
      </c>
      <c r="F87" s="153">
        <f t="shared" si="18"/>
        <v>1002</v>
      </c>
      <c r="G87" s="153">
        <f t="shared" si="18"/>
        <v>23225</v>
      </c>
      <c r="H87" s="153">
        <f t="shared" si="18"/>
        <v>5037</v>
      </c>
      <c r="I87" s="153">
        <f t="shared" si="18"/>
        <v>8691</v>
      </c>
      <c r="J87" s="153">
        <f t="shared" si="18"/>
        <v>12147</v>
      </c>
      <c r="K87" s="153">
        <f t="shared" si="18"/>
        <v>1591</v>
      </c>
      <c r="L87" s="153">
        <f t="shared" si="18"/>
        <v>2111</v>
      </c>
      <c r="M87" s="153">
        <f t="shared" si="18"/>
        <v>7760</v>
      </c>
      <c r="N87" s="153">
        <f t="shared" si="18"/>
        <v>1821</v>
      </c>
      <c r="O87" s="153">
        <f t="shared" si="18"/>
        <v>1102</v>
      </c>
      <c r="P87" s="153">
        <f t="shared" si="18"/>
        <v>7441</v>
      </c>
      <c r="Q87" s="153">
        <f t="shared" si="18"/>
        <v>339</v>
      </c>
      <c r="R87" s="153">
        <f t="shared" si="18"/>
        <v>4184</v>
      </c>
      <c r="S87" s="153">
        <f t="shared" si="18"/>
        <v>2915</v>
      </c>
      <c r="T87" s="153">
        <f t="shared" si="18"/>
        <v>5024</v>
      </c>
      <c r="U87" s="153">
        <f t="shared" si="18"/>
        <v>1386</v>
      </c>
      <c r="V87" s="153">
        <f>SUM(B87:U87)</f>
        <v>124167</v>
      </c>
    </row>
    <row r="88" spans="1:22" ht="15" x14ac:dyDescent="0.3">
      <c r="A88" s="154" t="s">
        <v>54</v>
      </c>
      <c r="B88" s="155">
        <v>1246</v>
      </c>
      <c r="C88" s="155">
        <v>2992</v>
      </c>
      <c r="D88" s="155">
        <v>2222</v>
      </c>
      <c r="E88" s="155">
        <v>274</v>
      </c>
      <c r="F88" s="155">
        <v>250</v>
      </c>
      <c r="G88" s="155">
        <v>8951</v>
      </c>
      <c r="H88" s="155">
        <v>1422</v>
      </c>
      <c r="I88" s="155">
        <v>2959</v>
      </c>
      <c r="J88" s="155">
        <v>4401</v>
      </c>
      <c r="K88" s="155">
        <v>340</v>
      </c>
      <c r="L88" s="155">
        <v>572</v>
      </c>
      <c r="M88" s="155">
        <v>2143</v>
      </c>
      <c r="N88" s="155">
        <v>583</v>
      </c>
      <c r="O88" s="155">
        <v>246</v>
      </c>
      <c r="P88" s="155">
        <v>2162</v>
      </c>
      <c r="Q88" s="155">
        <v>61</v>
      </c>
      <c r="R88" s="155">
        <v>1045</v>
      </c>
      <c r="S88" s="155">
        <v>508</v>
      </c>
      <c r="T88" s="155">
        <v>1034</v>
      </c>
      <c r="U88" s="155">
        <v>272</v>
      </c>
      <c r="V88" s="155">
        <f>SUM(B88:U88)</f>
        <v>33683</v>
      </c>
    </row>
    <row r="89" spans="1:22" ht="15" x14ac:dyDescent="0.3">
      <c r="A89" s="154" t="s">
        <v>21</v>
      </c>
      <c r="B89" s="155">
        <v>1498</v>
      </c>
      <c r="C89" s="155">
        <v>7888</v>
      </c>
      <c r="D89" s="155">
        <v>613</v>
      </c>
      <c r="E89" s="155">
        <v>104</v>
      </c>
      <c r="F89" s="155">
        <v>122</v>
      </c>
      <c r="G89" s="155">
        <v>3499</v>
      </c>
      <c r="H89" s="155">
        <v>716</v>
      </c>
      <c r="I89" s="155">
        <v>1216</v>
      </c>
      <c r="J89" s="155">
        <v>1437</v>
      </c>
      <c r="K89" s="155">
        <v>342</v>
      </c>
      <c r="L89" s="155">
        <v>375</v>
      </c>
      <c r="M89" s="155">
        <v>1445</v>
      </c>
      <c r="N89" s="155">
        <v>415</v>
      </c>
      <c r="O89" s="155">
        <v>405</v>
      </c>
      <c r="P89" s="155">
        <v>1832</v>
      </c>
      <c r="Q89" s="155">
        <v>66</v>
      </c>
      <c r="R89" s="155">
        <v>1019</v>
      </c>
      <c r="S89" s="155">
        <v>909</v>
      </c>
      <c r="T89" s="155">
        <v>1018</v>
      </c>
      <c r="U89" s="155">
        <v>232</v>
      </c>
      <c r="V89" s="155">
        <f t="shared" ref="V89:V128" si="19">SUM(B89:U89)</f>
        <v>25151</v>
      </c>
    </row>
    <row r="90" spans="1:22" ht="15" x14ac:dyDescent="0.3">
      <c r="A90" s="154" t="s">
        <v>35</v>
      </c>
      <c r="B90" s="155">
        <v>810</v>
      </c>
      <c r="C90" s="155">
        <v>1966</v>
      </c>
      <c r="D90" s="155">
        <v>1785</v>
      </c>
      <c r="E90" s="155">
        <v>197</v>
      </c>
      <c r="F90" s="155">
        <v>153</v>
      </c>
      <c r="G90" s="155">
        <v>4646</v>
      </c>
      <c r="H90" s="155">
        <v>1040</v>
      </c>
      <c r="I90" s="155">
        <v>1718</v>
      </c>
      <c r="J90" s="155">
        <v>2334</v>
      </c>
      <c r="K90" s="155">
        <v>314</v>
      </c>
      <c r="L90" s="155">
        <v>335</v>
      </c>
      <c r="M90" s="155">
        <v>1289</v>
      </c>
      <c r="N90" s="155">
        <v>224</v>
      </c>
      <c r="O90" s="155">
        <v>171</v>
      </c>
      <c r="P90" s="155">
        <v>1139</v>
      </c>
      <c r="Q90" s="155">
        <v>49</v>
      </c>
      <c r="R90" s="155">
        <v>487</v>
      </c>
      <c r="S90" s="155">
        <v>374</v>
      </c>
      <c r="T90" s="155">
        <v>1017</v>
      </c>
      <c r="U90" s="155">
        <v>256</v>
      </c>
      <c r="V90" s="155">
        <f t="shared" si="19"/>
        <v>20304</v>
      </c>
    </row>
    <row r="91" spans="1:22" ht="15" x14ac:dyDescent="0.3">
      <c r="A91" s="154" t="s">
        <v>24</v>
      </c>
      <c r="B91" s="155">
        <v>1455</v>
      </c>
      <c r="C91" s="155">
        <v>4180</v>
      </c>
      <c r="D91" s="155">
        <v>969</v>
      </c>
      <c r="E91" s="155">
        <v>136</v>
      </c>
      <c r="F91" s="155">
        <v>119</v>
      </c>
      <c r="G91" s="155">
        <v>1325</v>
      </c>
      <c r="H91" s="155">
        <v>818</v>
      </c>
      <c r="I91" s="155">
        <v>993</v>
      </c>
      <c r="J91" s="155">
        <v>1457</v>
      </c>
      <c r="K91" s="155">
        <v>260</v>
      </c>
      <c r="L91" s="155">
        <v>308</v>
      </c>
      <c r="M91" s="155">
        <v>1203</v>
      </c>
      <c r="N91" s="155">
        <v>312</v>
      </c>
      <c r="O91" s="155">
        <v>155</v>
      </c>
      <c r="P91" s="155">
        <v>1269</v>
      </c>
      <c r="Q91" s="155">
        <v>42</v>
      </c>
      <c r="R91" s="155">
        <v>891</v>
      </c>
      <c r="S91" s="155">
        <v>731</v>
      </c>
      <c r="T91" s="155">
        <v>1192</v>
      </c>
      <c r="U91" s="155">
        <v>459</v>
      </c>
      <c r="V91" s="155">
        <f t="shared" si="19"/>
        <v>18274</v>
      </c>
    </row>
    <row r="92" spans="1:22" ht="15" x14ac:dyDescent="0.3">
      <c r="A92" s="154" t="s">
        <v>40</v>
      </c>
      <c r="B92" s="155">
        <v>579</v>
      </c>
      <c r="C92" s="155">
        <v>1759</v>
      </c>
      <c r="D92" s="155">
        <v>1168</v>
      </c>
      <c r="E92" s="155">
        <v>161</v>
      </c>
      <c r="F92" s="155">
        <v>287</v>
      </c>
      <c r="G92" s="155">
        <v>2151</v>
      </c>
      <c r="H92" s="155">
        <v>630</v>
      </c>
      <c r="I92" s="155">
        <v>1194</v>
      </c>
      <c r="J92" s="155">
        <v>1320</v>
      </c>
      <c r="K92" s="155">
        <v>255</v>
      </c>
      <c r="L92" s="155">
        <v>403</v>
      </c>
      <c r="M92" s="155">
        <v>1119</v>
      </c>
      <c r="N92" s="155">
        <v>211</v>
      </c>
      <c r="O92" s="155">
        <v>64</v>
      </c>
      <c r="P92" s="155">
        <v>778</v>
      </c>
      <c r="Q92" s="155">
        <v>103</v>
      </c>
      <c r="R92" s="155">
        <v>595</v>
      </c>
      <c r="S92" s="155">
        <v>284</v>
      </c>
      <c r="T92" s="155">
        <v>539</v>
      </c>
      <c r="U92" s="155">
        <v>105</v>
      </c>
      <c r="V92" s="155">
        <f t="shared" si="19"/>
        <v>13705</v>
      </c>
    </row>
    <row r="93" spans="1:22" ht="15" x14ac:dyDescent="0.3">
      <c r="A93" s="154" t="s">
        <v>22</v>
      </c>
      <c r="B93" s="155">
        <v>364</v>
      </c>
      <c r="C93" s="155">
        <v>4722</v>
      </c>
      <c r="D93" s="155">
        <v>386</v>
      </c>
      <c r="E93" s="155">
        <v>38</v>
      </c>
      <c r="F93" s="155">
        <v>34</v>
      </c>
      <c r="G93" s="155">
        <v>1378</v>
      </c>
      <c r="H93" s="155">
        <v>212</v>
      </c>
      <c r="I93" s="155">
        <v>362</v>
      </c>
      <c r="J93" s="155">
        <v>889</v>
      </c>
      <c r="K93" s="155">
        <v>42</v>
      </c>
      <c r="L93" s="155">
        <v>56</v>
      </c>
      <c r="M93" s="155">
        <v>356</v>
      </c>
      <c r="N93" s="155">
        <v>51</v>
      </c>
      <c r="O93" s="155">
        <v>28</v>
      </c>
      <c r="P93" s="155">
        <v>109</v>
      </c>
      <c r="Q93" s="155">
        <v>14</v>
      </c>
      <c r="R93" s="155">
        <v>83</v>
      </c>
      <c r="S93" s="155">
        <v>91</v>
      </c>
      <c r="T93" s="155">
        <v>145</v>
      </c>
      <c r="U93" s="155">
        <v>36</v>
      </c>
      <c r="V93" s="155">
        <f t="shared" si="19"/>
        <v>9396</v>
      </c>
    </row>
    <row r="94" spans="1:22" ht="15" x14ac:dyDescent="0.3">
      <c r="A94" s="154" t="s">
        <v>124</v>
      </c>
      <c r="B94" s="155">
        <v>141</v>
      </c>
      <c r="C94" s="155">
        <v>357</v>
      </c>
      <c r="D94" s="155">
        <v>361</v>
      </c>
      <c r="E94" s="155">
        <v>20</v>
      </c>
      <c r="F94" s="155">
        <v>37</v>
      </c>
      <c r="G94" s="155">
        <v>1275</v>
      </c>
      <c r="H94" s="155">
        <v>199</v>
      </c>
      <c r="I94" s="155">
        <v>249</v>
      </c>
      <c r="J94" s="155">
        <v>309</v>
      </c>
      <c r="K94" s="155">
        <v>38</v>
      </c>
      <c r="L94" s="155">
        <v>62</v>
      </c>
      <c r="M94" s="155">
        <v>205</v>
      </c>
      <c r="N94" s="155">
        <v>25</v>
      </c>
      <c r="O94" s="155">
        <v>33</v>
      </c>
      <c r="P94" s="155">
        <v>152</v>
      </c>
      <c r="Q94" s="155">
        <v>4</v>
      </c>
      <c r="R94" s="155">
        <v>64</v>
      </c>
      <c r="S94" s="155">
        <v>18</v>
      </c>
      <c r="T94" s="155">
        <v>78</v>
      </c>
      <c r="U94" s="155">
        <v>26</v>
      </c>
      <c r="V94" s="155">
        <f t="shared" si="19"/>
        <v>3653</v>
      </c>
    </row>
    <row r="95" spans="1:22" ht="15" x14ac:dyDescent="0.3">
      <c r="A95" s="156" t="s">
        <v>67</v>
      </c>
      <c r="B95" s="157">
        <v>0</v>
      </c>
      <c r="C95" s="157">
        <v>0</v>
      </c>
      <c r="D95" s="157">
        <v>0</v>
      </c>
      <c r="E95" s="157">
        <v>0</v>
      </c>
      <c r="F95" s="157">
        <v>0</v>
      </c>
      <c r="G95" s="157">
        <v>0</v>
      </c>
      <c r="H95" s="157">
        <v>0</v>
      </c>
      <c r="I95" s="157">
        <v>0</v>
      </c>
      <c r="J95" s="157">
        <v>0</v>
      </c>
      <c r="K95" s="157">
        <v>0</v>
      </c>
      <c r="L95" s="157">
        <v>0</v>
      </c>
      <c r="M95" s="157">
        <v>0</v>
      </c>
      <c r="N95" s="157">
        <v>0</v>
      </c>
      <c r="O95" s="157">
        <v>0</v>
      </c>
      <c r="P95" s="157">
        <v>0</v>
      </c>
      <c r="Q95" s="157">
        <v>0</v>
      </c>
      <c r="R95" s="157">
        <v>0</v>
      </c>
      <c r="S95" s="157">
        <v>0</v>
      </c>
      <c r="T95" s="157">
        <v>1</v>
      </c>
      <c r="U95" s="157">
        <v>0</v>
      </c>
      <c r="V95" s="157">
        <f t="shared" si="19"/>
        <v>1</v>
      </c>
    </row>
    <row r="96" spans="1:22" ht="15" x14ac:dyDescent="0.3">
      <c r="A96" s="38" t="s">
        <v>125</v>
      </c>
      <c r="B96" s="153">
        <f>SUM(B97:B102)</f>
        <v>2092</v>
      </c>
      <c r="C96" s="153">
        <f t="shared" ref="C96:U96" si="20">SUM(C97:C102)</f>
        <v>718</v>
      </c>
      <c r="D96" s="153">
        <f t="shared" si="20"/>
        <v>4614</v>
      </c>
      <c r="E96" s="153">
        <f t="shared" si="20"/>
        <v>566</v>
      </c>
      <c r="F96" s="153">
        <f t="shared" si="20"/>
        <v>534</v>
      </c>
      <c r="G96" s="153">
        <f t="shared" si="20"/>
        <v>23845</v>
      </c>
      <c r="H96" s="153">
        <f t="shared" si="20"/>
        <v>3253</v>
      </c>
      <c r="I96" s="153">
        <f t="shared" si="20"/>
        <v>4298</v>
      </c>
      <c r="J96" s="153">
        <f t="shared" si="20"/>
        <v>7252</v>
      </c>
      <c r="K96" s="153">
        <f t="shared" si="20"/>
        <v>611</v>
      </c>
      <c r="L96" s="153">
        <f t="shared" si="20"/>
        <v>925</v>
      </c>
      <c r="M96" s="153">
        <f t="shared" si="20"/>
        <v>3654</v>
      </c>
      <c r="N96" s="153">
        <f t="shared" si="20"/>
        <v>541</v>
      </c>
      <c r="O96" s="153">
        <f t="shared" si="20"/>
        <v>182</v>
      </c>
      <c r="P96" s="153">
        <f t="shared" si="20"/>
        <v>1312</v>
      </c>
      <c r="Q96" s="153">
        <f t="shared" si="20"/>
        <v>101</v>
      </c>
      <c r="R96" s="153">
        <f t="shared" si="20"/>
        <v>1180</v>
      </c>
      <c r="S96" s="153">
        <f t="shared" si="20"/>
        <v>1113</v>
      </c>
      <c r="T96" s="153">
        <f t="shared" si="20"/>
        <v>1937</v>
      </c>
      <c r="U96" s="153">
        <f t="shared" si="20"/>
        <v>487</v>
      </c>
      <c r="V96" s="153">
        <f>SUM(B96:U96)</f>
        <v>59215</v>
      </c>
    </row>
    <row r="97" spans="1:22" ht="15" x14ac:dyDescent="0.3">
      <c r="A97" s="154" t="s">
        <v>64</v>
      </c>
      <c r="B97" s="155">
        <v>892</v>
      </c>
      <c r="C97" s="155">
        <v>184</v>
      </c>
      <c r="D97" s="155">
        <v>1944</v>
      </c>
      <c r="E97" s="155">
        <v>306</v>
      </c>
      <c r="F97" s="155">
        <v>268</v>
      </c>
      <c r="G97" s="155">
        <v>10917</v>
      </c>
      <c r="H97" s="155">
        <v>1566</v>
      </c>
      <c r="I97" s="155">
        <v>1798</v>
      </c>
      <c r="J97" s="155">
        <v>2633</v>
      </c>
      <c r="K97" s="155">
        <v>272</v>
      </c>
      <c r="L97" s="155">
        <v>365</v>
      </c>
      <c r="M97" s="155">
        <v>1301</v>
      </c>
      <c r="N97" s="155">
        <v>290</v>
      </c>
      <c r="O97" s="155">
        <v>98</v>
      </c>
      <c r="P97" s="155">
        <v>584</v>
      </c>
      <c r="Q97" s="155">
        <v>42</v>
      </c>
      <c r="R97" s="155">
        <v>589</v>
      </c>
      <c r="S97" s="155">
        <v>447</v>
      </c>
      <c r="T97" s="155">
        <v>814</v>
      </c>
      <c r="U97" s="155">
        <v>326</v>
      </c>
      <c r="V97" s="155">
        <f>SUM(B97:U97)</f>
        <v>25636</v>
      </c>
    </row>
    <row r="98" spans="1:22" ht="15" x14ac:dyDescent="0.3">
      <c r="A98" s="154" t="s">
        <v>32</v>
      </c>
      <c r="B98" s="155">
        <v>844</v>
      </c>
      <c r="C98" s="155">
        <v>134</v>
      </c>
      <c r="D98" s="155">
        <v>1772</v>
      </c>
      <c r="E98" s="155">
        <v>219</v>
      </c>
      <c r="F98" s="155">
        <v>157</v>
      </c>
      <c r="G98" s="155">
        <v>6797</v>
      </c>
      <c r="H98" s="155">
        <v>847</v>
      </c>
      <c r="I98" s="155">
        <v>1515</v>
      </c>
      <c r="J98" s="155">
        <v>2566</v>
      </c>
      <c r="K98" s="155">
        <v>270</v>
      </c>
      <c r="L98" s="155">
        <v>417</v>
      </c>
      <c r="M98" s="155">
        <v>1583</v>
      </c>
      <c r="N98" s="155">
        <v>191</v>
      </c>
      <c r="O98" s="155">
        <v>38</v>
      </c>
      <c r="P98" s="155">
        <v>640</v>
      </c>
      <c r="Q98" s="155">
        <v>48</v>
      </c>
      <c r="R98" s="155">
        <v>417</v>
      </c>
      <c r="S98" s="155">
        <v>517</v>
      </c>
      <c r="T98" s="155">
        <v>879</v>
      </c>
      <c r="U98" s="155">
        <v>130</v>
      </c>
      <c r="V98" s="155">
        <f t="shared" si="19"/>
        <v>19981</v>
      </c>
    </row>
    <row r="99" spans="1:22" ht="15" x14ac:dyDescent="0.3">
      <c r="A99" s="154" t="s">
        <v>58</v>
      </c>
      <c r="B99" s="155">
        <v>150</v>
      </c>
      <c r="C99" s="155">
        <v>133</v>
      </c>
      <c r="D99" s="155">
        <v>435</v>
      </c>
      <c r="E99" s="155">
        <v>25</v>
      </c>
      <c r="F99" s="155">
        <v>62</v>
      </c>
      <c r="G99" s="155">
        <v>3613</v>
      </c>
      <c r="H99" s="155">
        <v>535</v>
      </c>
      <c r="I99" s="155">
        <v>590</v>
      </c>
      <c r="J99" s="155">
        <v>1100</v>
      </c>
      <c r="K99" s="155">
        <v>36</v>
      </c>
      <c r="L99" s="155">
        <v>76</v>
      </c>
      <c r="M99" s="155">
        <v>582</v>
      </c>
      <c r="N99" s="155">
        <v>10</v>
      </c>
      <c r="O99" s="155">
        <v>8</v>
      </c>
      <c r="P99" s="155">
        <v>46</v>
      </c>
      <c r="Q99" s="155">
        <v>8</v>
      </c>
      <c r="R99" s="155">
        <v>58</v>
      </c>
      <c r="S99" s="155">
        <v>45</v>
      </c>
      <c r="T99" s="155">
        <v>80</v>
      </c>
      <c r="U99" s="155">
        <v>13</v>
      </c>
      <c r="V99" s="155">
        <f t="shared" si="19"/>
        <v>7605</v>
      </c>
    </row>
    <row r="100" spans="1:22" ht="15" x14ac:dyDescent="0.3">
      <c r="A100" s="154" t="s">
        <v>126</v>
      </c>
      <c r="B100" s="155">
        <v>141</v>
      </c>
      <c r="C100" s="155">
        <v>27</v>
      </c>
      <c r="D100" s="155">
        <v>235</v>
      </c>
      <c r="E100" s="155">
        <v>12</v>
      </c>
      <c r="F100" s="155">
        <v>29</v>
      </c>
      <c r="G100" s="155">
        <v>986</v>
      </c>
      <c r="H100" s="155">
        <v>180</v>
      </c>
      <c r="I100" s="155">
        <v>255</v>
      </c>
      <c r="J100" s="155">
        <v>688</v>
      </c>
      <c r="K100" s="155">
        <v>29</v>
      </c>
      <c r="L100" s="155">
        <v>53</v>
      </c>
      <c r="M100" s="155">
        <v>125</v>
      </c>
      <c r="N100" s="155">
        <v>18</v>
      </c>
      <c r="O100" s="155">
        <v>28</v>
      </c>
      <c r="P100" s="155">
        <v>26</v>
      </c>
      <c r="Q100" s="155">
        <v>1</v>
      </c>
      <c r="R100" s="155">
        <v>77</v>
      </c>
      <c r="S100" s="155">
        <v>55</v>
      </c>
      <c r="T100" s="155">
        <v>112</v>
      </c>
      <c r="U100" s="155">
        <v>12</v>
      </c>
      <c r="V100" s="155">
        <f t="shared" si="19"/>
        <v>3089</v>
      </c>
    </row>
    <row r="101" spans="1:22" ht="15" x14ac:dyDescent="0.3">
      <c r="A101" s="154" t="s">
        <v>57</v>
      </c>
      <c r="B101" s="155">
        <v>63</v>
      </c>
      <c r="C101" s="155">
        <v>240</v>
      </c>
      <c r="D101" s="155">
        <v>228</v>
      </c>
      <c r="E101" s="155">
        <v>4</v>
      </c>
      <c r="F101" s="155">
        <v>17</v>
      </c>
      <c r="G101" s="155">
        <v>1531</v>
      </c>
      <c r="H101" s="155">
        <v>125</v>
      </c>
      <c r="I101" s="155">
        <v>140</v>
      </c>
      <c r="J101" s="155">
        <v>264</v>
      </c>
      <c r="K101" s="155">
        <v>4</v>
      </c>
      <c r="L101" s="155">
        <v>13</v>
      </c>
      <c r="M101" s="155">
        <v>61</v>
      </c>
      <c r="N101" s="155">
        <v>32</v>
      </c>
      <c r="O101" s="155">
        <v>10</v>
      </c>
      <c r="P101" s="155">
        <v>16</v>
      </c>
      <c r="Q101" s="155">
        <v>2</v>
      </c>
      <c r="R101" s="155">
        <v>39</v>
      </c>
      <c r="S101" s="155">
        <v>49</v>
      </c>
      <c r="T101" s="155">
        <v>51</v>
      </c>
      <c r="U101" s="155">
        <v>6</v>
      </c>
      <c r="V101" s="155">
        <f t="shared" si="19"/>
        <v>2895</v>
      </c>
    </row>
    <row r="102" spans="1:22" ht="15" x14ac:dyDescent="0.3">
      <c r="A102" s="154" t="s">
        <v>55</v>
      </c>
      <c r="B102" s="155">
        <v>2</v>
      </c>
      <c r="C102" s="155">
        <v>0</v>
      </c>
      <c r="D102" s="155">
        <v>0</v>
      </c>
      <c r="E102" s="155">
        <v>0</v>
      </c>
      <c r="F102" s="155">
        <v>1</v>
      </c>
      <c r="G102" s="155">
        <v>1</v>
      </c>
      <c r="H102" s="155">
        <v>0</v>
      </c>
      <c r="I102" s="155">
        <v>0</v>
      </c>
      <c r="J102" s="155">
        <v>1</v>
      </c>
      <c r="K102" s="155">
        <v>0</v>
      </c>
      <c r="L102" s="155">
        <v>1</v>
      </c>
      <c r="M102" s="155">
        <v>2</v>
      </c>
      <c r="N102" s="155">
        <v>0</v>
      </c>
      <c r="O102" s="155">
        <v>0</v>
      </c>
      <c r="P102" s="155">
        <v>0</v>
      </c>
      <c r="Q102" s="155">
        <v>0</v>
      </c>
      <c r="R102" s="155">
        <v>0</v>
      </c>
      <c r="S102" s="155">
        <v>0</v>
      </c>
      <c r="T102" s="155">
        <v>1</v>
      </c>
      <c r="U102" s="155">
        <v>0</v>
      </c>
      <c r="V102" s="155">
        <f t="shared" si="19"/>
        <v>9</v>
      </c>
    </row>
    <row r="103" spans="1:22" ht="15" x14ac:dyDescent="0.3">
      <c r="A103" s="38" t="s">
        <v>133</v>
      </c>
      <c r="B103" s="153">
        <f>SUM(B104:B105)</f>
        <v>1220</v>
      </c>
      <c r="C103" s="153">
        <f t="shared" ref="C103:U103" si="21">SUM(C104:C105)</f>
        <v>137</v>
      </c>
      <c r="D103" s="153">
        <f t="shared" si="21"/>
        <v>3929</v>
      </c>
      <c r="E103" s="153">
        <f t="shared" si="21"/>
        <v>504</v>
      </c>
      <c r="F103" s="153">
        <f t="shared" si="21"/>
        <v>467</v>
      </c>
      <c r="G103" s="153">
        <f t="shared" si="21"/>
        <v>4302</v>
      </c>
      <c r="H103" s="153">
        <f t="shared" si="21"/>
        <v>2247</v>
      </c>
      <c r="I103" s="153">
        <f t="shared" si="21"/>
        <v>2273</v>
      </c>
      <c r="J103" s="153">
        <f t="shared" si="21"/>
        <v>2850</v>
      </c>
      <c r="K103" s="153">
        <f t="shared" si="21"/>
        <v>423</v>
      </c>
      <c r="L103" s="153">
        <f t="shared" si="21"/>
        <v>668</v>
      </c>
      <c r="M103" s="153">
        <f t="shared" si="21"/>
        <v>2127</v>
      </c>
      <c r="N103" s="153">
        <f t="shared" si="21"/>
        <v>491</v>
      </c>
      <c r="O103" s="153">
        <f t="shared" si="21"/>
        <v>135</v>
      </c>
      <c r="P103" s="153">
        <f t="shared" si="21"/>
        <v>1078</v>
      </c>
      <c r="Q103" s="153">
        <f t="shared" si="21"/>
        <v>46</v>
      </c>
      <c r="R103" s="153">
        <f t="shared" si="21"/>
        <v>1007</v>
      </c>
      <c r="S103" s="153">
        <f t="shared" si="21"/>
        <v>493</v>
      </c>
      <c r="T103" s="153">
        <f t="shared" si="21"/>
        <v>979</v>
      </c>
      <c r="U103" s="153">
        <f t="shared" si="21"/>
        <v>280</v>
      </c>
      <c r="V103" s="153">
        <f>SUM(B103:U103)</f>
        <v>25656</v>
      </c>
    </row>
    <row r="104" spans="1:22" ht="15" x14ac:dyDescent="0.3">
      <c r="A104" s="154" t="s">
        <v>177</v>
      </c>
      <c r="B104" s="155">
        <v>1220</v>
      </c>
      <c r="C104" s="155">
        <v>137</v>
      </c>
      <c r="D104" s="155">
        <v>3929</v>
      </c>
      <c r="E104" s="155">
        <v>504</v>
      </c>
      <c r="F104" s="155">
        <v>467</v>
      </c>
      <c r="G104" s="155">
        <v>4302</v>
      </c>
      <c r="H104" s="155">
        <v>2247</v>
      </c>
      <c r="I104" s="155">
        <v>2273</v>
      </c>
      <c r="J104" s="155">
        <v>2850</v>
      </c>
      <c r="K104" s="155">
        <v>423</v>
      </c>
      <c r="L104" s="155">
        <v>668</v>
      </c>
      <c r="M104" s="155">
        <v>2127</v>
      </c>
      <c r="N104" s="155">
        <v>491</v>
      </c>
      <c r="O104" s="155">
        <v>135</v>
      </c>
      <c r="P104" s="155">
        <v>1078</v>
      </c>
      <c r="Q104" s="155">
        <v>46</v>
      </c>
      <c r="R104" s="155">
        <v>1005</v>
      </c>
      <c r="S104" s="155">
        <v>493</v>
      </c>
      <c r="T104" s="155">
        <v>979</v>
      </c>
      <c r="U104" s="155">
        <v>280</v>
      </c>
      <c r="V104" s="155">
        <f t="shared" ref="V104" si="22">SUM(B104:U104)</f>
        <v>25654</v>
      </c>
    </row>
    <row r="105" spans="1:22" ht="15" x14ac:dyDescent="0.3">
      <c r="A105" s="154" t="s">
        <v>134</v>
      </c>
      <c r="B105" s="155">
        <v>0</v>
      </c>
      <c r="C105" s="155">
        <v>0</v>
      </c>
      <c r="D105" s="155">
        <v>0</v>
      </c>
      <c r="E105" s="155">
        <v>0</v>
      </c>
      <c r="F105" s="155">
        <v>0</v>
      </c>
      <c r="G105" s="155">
        <v>0</v>
      </c>
      <c r="H105" s="155">
        <v>0</v>
      </c>
      <c r="I105" s="155">
        <v>0</v>
      </c>
      <c r="J105" s="155">
        <v>0</v>
      </c>
      <c r="K105" s="155">
        <v>0</v>
      </c>
      <c r="L105" s="155">
        <v>0</v>
      </c>
      <c r="M105" s="155">
        <v>0</v>
      </c>
      <c r="N105" s="155">
        <v>0</v>
      </c>
      <c r="O105" s="155">
        <v>0</v>
      </c>
      <c r="P105" s="155">
        <v>0</v>
      </c>
      <c r="Q105" s="155">
        <v>0</v>
      </c>
      <c r="R105" s="155">
        <v>2</v>
      </c>
      <c r="S105" s="155">
        <v>0</v>
      </c>
      <c r="T105" s="155">
        <v>0</v>
      </c>
      <c r="U105" s="155">
        <v>0</v>
      </c>
      <c r="V105" s="155">
        <f t="shared" si="19"/>
        <v>2</v>
      </c>
    </row>
    <row r="106" spans="1:22" ht="15" x14ac:dyDescent="0.3">
      <c r="A106" s="38" t="s">
        <v>132</v>
      </c>
      <c r="B106" s="153">
        <f>SUM(B107:B108)</f>
        <v>1074</v>
      </c>
      <c r="C106" s="153">
        <f t="shared" ref="C106:U106" si="23">SUM(C107:C108)</f>
        <v>117</v>
      </c>
      <c r="D106" s="153">
        <f t="shared" si="23"/>
        <v>2622</v>
      </c>
      <c r="E106" s="153">
        <f t="shared" si="23"/>
        <v>278</v>
      </c>
      <c r="F106" s="153">
        <f t="shared" si="23"/>
        <v>294</v>
      </c>
      <c r="G106" s="153">
        <f t="shared" si="23"/>
        <v>3665</v>
      </c>
      <c r="H106" s="153">
        <f t="shared" si="23"/>
        <v>1261</v>
      </c>
      <c r="I106" s="153">
        <f t="shared" si="23"/>
        <v>1256</v>
      </c>
      <c r="J106" s="153">
        <f t="shared" si="23"/>
        <v>2410</v>
      </c>
      <c r="K106" s="153">
        <f t="shared" si="23"/>
        <v>264</v>
      </c>
      <c r="L106" s="153">
        <f t="shared" si="23"/>
        <v>376</v>
      </c>
      <c r="M106" s="153">
        <f t="shared" si="23"/>
        <v>1595</v>
      </c>
      <c r="N106" s="153">
        <f t="shared" si="23"/>
        <v>238</v>
      </c>
      <c r="O106" s="153">
        <f t="shared" si="23"/>
        <v>54</v>
      </c>
      <c r="P106" s="153">
        <f t="shared" si="23"/>
        <v>689</v>
      </c>
      <c r="Q106" s="153">
        <f t="shared" si="23"/>
        <v>25</v>
      </c>
      <c r="R106" s="153">
        <f t="shared" si="23"/>
        <v>393</v>
      </c>
      <c r="S106" s="153">
        <f t="shared" si="23"/>
        <v>183</v>
      </c>
      <c r="T106" s="153">
        <f t="shared" si="23"/>
        <v>617</v>
      </c>
      <c r="U106" s="153">
        <f t="shared" si="23"/>
        <v>96</v>
      </c>
      <c r="V106" s="153">
        <f>SUM(B106:U106)</f>
        <v>17507</v>
      </c>
    </row>
    <row r="107" spans="1:22" ht="15" x14ac:dyDescent="0.3">
      <c r="A107" s="154" t="s">
        <v>33</v>
      </c>
      <c r="B107" s="155">
        <v>906</v>
      </c>
      <c r="C107" s="155">
        <v>103</v>
      </c>
      <c r="D107" s="155">
        <v>2266</v>
      </c>
      <c r="E107" s="155">
        <v>233</v>
      </c>
      <c r="F107" s="155">
        <v>268</v>
      </c>
      <c r="G107" s="155">
        <v>2973</v>
      </c>
      <c r="H107" s="155">
        <v>1036</v>
      </c>
      <c r="I107" s="155">
        <v>1054</v>
      </c>
      <c r="J107" s="155">
        <v>2101</v>
      </c>
      <c r="K107" s="155">
        <v>206</v>
      </c>
      <c r="L107" s="155">
        <v>290</v>
      </c>
      <c r="M107" s="155">
        <v>1362</v>
      </c>
      <c r="N107" s="155">
        <v>195</v>
      </c>
      <c r="O107" s="155">
        <v>45</v>
      </c>
      <c r="P107" s="155">
        <v>539</v>
      </c>
      <c r="Q107" s="155">
        <v>21</v>
      </c>
      <c r="R107" s="155">
        <v>323</v>
      </c>
      <c r="S107" s="155">
        <v>164</v>
      </c>
      <c r="T107" s="155">
        <v>506</v>
      </c>
      <c r="U107" s="155">
        <v>85</v>
      </c>
      <c r="V107" s="155">
        <f t="shared" si="19"/>
        <v>14676</v>
      </c>
    </row>
    <row r="108" spans="1:22" ht="15" x14ac:dyDescent="0.3">
      <c r="A108" s="156" t="s">
        <v>51</v>
      </c>
      <c r="B108" s="157">
        <v>168</v>
      </c>
      <c r="C108" s="157">
        <v>14</v>
      </c>
      <c r="D108" s="157">
        <v>356</v>
      </c>
      <c r="E108" s="157">
        <v>45</v>
      </c>
      <c r="F108" s="157">
        <v>26</v>
      </c>
      <c r="G108" s="157">
        <v>692</v>
      </c>
      <c r="H108" s="157">
        <v>225</v>
      </c>
      <c r="I108" s="157">
        <v>202</v>
      </c>
      <c r="J108" s="157">
        <v>309</v>
      </c>
      <c r="K108" s="157">
        <v>58</v>
      </c>
      <c r="L108" s="157">
        <v>86</v>
      </c>
      <c r="M108" s="157">
        <v>233</v>
      </c>
      <c r="N108" s="157">
        <v>43</v>
      </c>
      <c r="O108" s="157">
        <v>9</v>
      </c>
      <c r="P108" s="157">
        <v>150</v>
      </c>
      <c r="Q108" s="157">
        <v>4</v>
      </c>
      <c r="R108" s="157">
        <v>70</v>
      </c>
      <c r="S108" s="157">
        <v>19</v>
      </c>
      <c r="T108" s="157">
        <v>111</v>
      </c>
      <c r="U108" s="157">
        <v>11</v>
      </c>
      <c r="V108" s="157">
        <f t="shared" si="19"/>
        <v>2831</v>
      </c>
    </row>
    <row r="109" spans="1:22" ht="15" x14ac:dyDescent="0.3">
      <c r="A109" s="158" t="s">
        <v>131</v>
      </c>
      <c r="B109" s="159">
        <v>590</v>
      </c>
      <c r="C109" s="159">
        <v>372</v>
      </c>
      <c r="D109" s="159">
        <v>1172</v>
      </c>
      <c r="E109" s="159">
        <v>184</v>
      </c>
      <c r="F109" s="159">
        <v>123</v>
      </c>
      <c r="G109" s="159">
        <v>3673</v>
      </c>
      <c r="H109" s="159">
        <v>772</v>
      </c>
      <c r="I109" s="159">
        <v>1387</v>
      </c>
      <c r="J109" s="159">
        <v>2571</v>
      </c>
      <c r="K109" s="159">
        <v>155</v>
      </c>
      <c r="L109" s="159">
        <v>245</v>
      </c>
      <c r="M109" s="159">
        <v>1176</v>
      </c>
      <c r="N109" s="159">
        <v>250</v>
      </c>
      <c r="O109" s="159">
        <v>32</v>
      </c>
      <c r="P109" s="159">
        <v>763</v>
      </c>
      <c r="Q109" s="159">
        <v>30</v>
      </c>
      <c r="R109" s="159">
        <v>658</v>
      </c>
      <c r="S109" s="159">
        <v>422</v>
      </c>
      <c r="T109" s="159">
        <v>408</v>
      </c>
      <c r="U109" s="159">
        <v>359</v>
      </c>
      <c r="V109" s="159">
        <f>SUM(B109:U109)</f>
        <v>15342</v>
      </c>
    </row>
    <row r="110" spans="1:22" ht="15" x14ac:dyDescent="0.3">
      <c r="A110" s="38" t="s">
        <v>127</v>
      </c>
      <c r="B110" s="153">
        <f>SUM(B111:B112)</f>
        <v>584</v>
      </c>
      <c r="C110" s="153">
        <f t="shared" ref="C110:T110" si="24">SUM(C111:C112)</f>
        <v>98</v>
      </c>
      <c r="D110" s="153">
        <f t="shared" si="24"/>
        <v>1419</v>
      </c>
      <c r="E110" s="153">
        <f t="shared" si="24"/>
        <v>271</v>
      </c>
      <c r="F110" s="153">
        <f t="shared" si="24"/>
        <v>245</v>
      </c>
      <c r="G110" s="153">
        <f t="shared" si="24"/>
        <v>2385</v>
      </c>
      <c r="H110" s="153">
        <f t="shared" si="24"/>
        <v>523</v>
      </c>
      <c r="I110" s="153">
        <f t="shared" si="24"/>
        <v>1119</v>
      </c>
      <c r="J110" s="153">
        <f t="shared" si="24"/>
        <v>1882</v>
      </c>
      <c r="K110" s="153">
        <f t="shared" si="24"/>
        <v>187</v>
      </c>
      <c r="L110" s="153">
        <f t="shared" si="24"/>
        <v>276</v>
      </c>
      <c r="M110" s="153">
        <f t="shared" si="24"/>
        <v>1116</v>
      </c>
      <c r="N110" s="153">
        <f t="shared" si="24"/>
        <v>190</v>
      </c>
      <c r="O110" s="153">
        <f t="shared" si="24"/>
        <v>60</v>
      </c>
      <c r="P110" s="153">
        <f t="shared" si="24"/>
        <v>444</v>
      </c>
      <c r="Q110" s="153">
        <f t="shared" si="24"/>
        <v>33</v>
      </c>
      <c r="R110" s="153">
        <f t="shared" si="24"/>
        <v>325</v>
      </c>
      <c r="S110" s="153">
        <f t="shared" si="24"/>
        <v>258</v>
      </c>
      <c r="T110" s="153">
        <f t="shared" si="24"/>
        <v>649</v>
      </c>
      <c r="U110" s="153">
        <f>SUM(U111:U112)</f>
        <v>518</v>
      </c>
      <c r="V110" s="153">
        <f>SUM(B110:U110)</f>
        <v>12582</v>
      </c>
    </row>
    <row r="111" spans="1:22" ht="15" x14ac:dyDescent="0.3">
      <c r="A111" s="154" t="s">
        <v>36</v>
      </c>
      <c r="B111" s="155">
        <v>399</v>
      </c>
      <c r="C111" s="155">
        <v>58</v>
      </c>
      <c r="D111" s="155">
        <v>925</v>
      </c>
      <c r="E111" s="155">
        <v>221</v>
      </c>
      <c r="F111" s="155">
        <v>164</v>
      </c>
      <c r="G111" s="155">
        <v>238</v>
      </c>
      <c r="H111" s="155">
        <v>327</v>
      </c>
      <c r="I111" s="155">
        <v>653</v>
      </c>
      <c r="J111" s="155">
        <v>1146</v>
      </c>
      <c r="K111" s="155">
        <v>157</v>
      </c>
      <c r="L111" s="155">
        <v>202</v>
      </c>
      <c r="M111" s="155">
        <v>529</v>
      </c>
      <c r="N111" s="155">
        <v>148</v>
      </c>
      <c r="O111" s="155">
        <v>47</v>
      </c>
      <c r="P111" s="155">
        <v>328</v>
      </c>
      <c r="Q111" s="155">
        <v>29</v>
      </c>
      <c r="R111" s="155">
        <v>222</v>
      </c>
      <c r="S111" s="155">
        <v>216</v>
      </c>
      <c r="T111" s="155">
        <v>518</v>
      </c>
      <c r="U111" s="155">
        <v>316</v>
      </c>
      <c r="V111" s="155">
        <f t="shared" si="19"/>
        <v>6843</v>
      </c>
    </row>
    <row r="112" spans="1:22" ht="15" x14ac:dyDescent="0.3">
      <c r="A112" s="156" t="s">
        <v>56</v>
      </c>
      <c r="B112" s="157">
        <v>185</v>
      </c>
      <c r="C112" s="157">
        <v>40</v>
      </c>
      <c r="D112" s="157">
        <v>494</v>
      </c>
      <c r="E112" s="157">
        <v>50</v>
      </c>
      <c r="F112" s="157">
        <v>81</v>
      </c>
      <c r="G112" s="157">
        <v>2147</v>
      </c>
      <c r="H112" s="157">
        <v>196</v>
      </c>
      <c r="I112" s="157">
        <v>466</v>
      </c>
      <c r="J112" s="157">
        <v>736</v>
      </c>
      <c r="K112" s="157">
        <v>30</v>
      </c>
      <c r="L112" s="157">
        <v>74</v>
      </c>
      <c r="M112" s="157">
        <v>587</v>
      </c>
      <c r="N112" s="157">
        <v>42</v>
      </c>
      <c r="O112" s="157">
        <v>13</v>
      </c>
      <c r="P112" s="157">
        <v>116</v>
      </c>
      <c r="Q112" s="157">
        <v>4</v>
      </c>
      <c r="R112" s="157">
        <v>103</v>
      </c>
      <c r="S112" s="157">
        <v>42</v>
      </c>
      <c r="T112" s="157">
        <v>131</v>
      </c>
      <c r="U112" s="157">
        <v>202</v>
      </c>
      <c r="V112" s="157">
        <f t="shared" si="19"/>
        <v>5739</v>
      </c>
    </row>
    <row r="113" spans="1:22" ht="15" x14ac:dyDescent="0.3">
      <c r="A113" s="38" t="s">
        <v>128</v>
      </c>
      <c r="B113" s="153">
        <f>B114</f>
        <v>119</v>
      </c>
      <c r="C113" s="153">
        <f t="shared" ref="C113:U113" si="25">C114</f>
        <v>13</v>
      </c>
      <c r="D113" s="153">
        <f t="shared" si="25"/>
        <v>215</v>
      </c>
      <c r="E113" s="153">
        <f t="shared" si="25"/>
        <v>32</v>
      </c>
      <c r="F113" s="153">
        <f t="shared" si="25"/>
        <v>63</v>
      </c>
      <c r="G113" s="153">
        <f t="shared" si="25"/>
        <v>101</v>
      </c>
      <c r="H113" s="153">
        <f t="shared" si="25"/>
        <v>148</v>
      </c>
      <c r="I113" s="153">
        <f t="shared" si="25"/>
        <v>111</v>
      </c>
      <c r="J113" s="153">
        <f t="shared" si="25"/>
        <v>199</v>
      </c>
      <c r="K113" s="153">
        <f t="shared" si="25"/>
        <v>9</v>
      </c>
      <c r="L113" s="153">
        <f t="shared" si="25"/>
        <v>20</v>
      </c>
      <c r="M113" s="153">
        <f t="shared" si="25"/>
        <v>97</v>
      </c>
      <c r="N113" s="153">
        <f t="shared" si="25"/>
        <v>15</v>
      </c>
      <c r="O113" s="153">
        <f t="shared" si="25"/>
        <v>5</v>
      </c>
      <c r="P113" s="153">
        <f t="shared" si="25"/>
        <v>14</v>
      </c>
      <c r="Q113" s="153">
        <f t="shared" si="25"/>
        <v>1</v>
      </c>
      <c r="R113" s="153">
        <f t="shared" si="25"/>
        <v>15</v>
      </c>
      <c r="S113" s="153">
        <f t="shared" si="25"/>
        <v>2</v>
      </c>
      <c r="T113" s="153">
        <f t="shared" si="25"/>
        <v>21</v>
      </c>
      <c r="U113" s="153">
        <f t="shared" si="25"/>
        <v>10</v>
      </c>
      <c r="V113" s="159">
        <f>SUM(B113:U113)</f>
        <v>1210</v>
      </c>
    </row>
    <row r="114" spans="1:22" ht="15" x14ac:dyDescent="0.3">
      <c r="A114" s="154" t="s">
        <v>63</v>
      </c>
      <c r="B114" s="155">
        <v>119</v>
      </c>
      <c r="C114" s="155">
        <v>13</v>
      </c>
      <c r="D114" s="155">
        <v>215</v>
      </c>
      <c r="E114" s="155">
        <v>32</v>
      </c>
      <c r="F114" s="155">
        <v>63</v>
      </c>
      <c r="G114" s="155">
        <v>101</v>
      </c>
      <c r="H114" s="155">
        <v>148</v>
      </c>
      <c r="I114" s="155">
        <v>111</v>
      </c>
      <c r="J114" s="155">
        <v>199</v>
      </c>
      <c r="K114" s="155">
        <v>9</v>
      </c>
      <c r="L114" s="155">
        <v>20</v>
      </c>
      <c r="M114" s="155">
        <v>97</v>
      </c>
      <c r="N114" s="155">
        <v>15</v>
      </c>
      <c r="O114" s="155">
        <v>5</v>
      </c>
      <c r="P114" s="155">
        <v>14</v>
      </c>
      <c r="Q114" s="155">
        <v>1</v>
      </c>
      <c r="R114" s="155">
        <v>15</v>
      </c>
      <c r="S114" s="155">
        <v>2</v>
      </c>
      <c r="T114" s="155">
        <v>21</v>
      </c>
      <c r="U114" s="155">
        <v>10</v>
      </c>
      <c r="V114" s="155">
        <f>SUM(B114:U114)</f>
        <v>1210</v>
      </c>
    </row>
    <row r="115" spans="1:22" ht="15" x14ac:dyDescent="0.3">
      <c r="A115" s="38" t="s">
        <v>135</v>
      </c>
      <c r="B115" s="153">
        <f>SUM(B116:B117)</f>
        <v>50</v>
      </c>
      <c r="C115" s="153">
        <f t="shared" ref="C115:U115" si="26">SUM(C116:C117)</f>
        <v>1</v>
      </c>
      <c r="D115" s="153">
        <f t="shared" si="26"/>
        <v>65</v>
      </c>
      <c r="E115" s="153">
        <f t="shared" si="26"/>
        <v>3</v>
      </c>
      <c r="F115" s="153">
        <f t="shared" si="26"/>
        <v>14</v>
      </c>
      <c r="G115" s="153">
        <f t="shared" si="26"/>
        <v>49</v>
      </c>
      <c r="H115" s="153">
        <f t="shared" si="26"/>
        <v>33</v>
      </c>
      <c r="I115" s="153">
        <f t="shared" si="26"/>
        <v>126</v>
      </c>
      <c r="J115" s="153">
        <f t="shared" si="26"/>
        <v>170</v>
      </c>
      <c r="K115" s="153">
        <f t="shared" si="26"/>
        <v>28</v>
      </c>
      <c r="L115" s="153">
        <f t="shared" si="26"/>
        <v>34</v>
      </c>
      <c r="M115" s="153">
        <f t="shared" si="26"/>
        <v>40</v>
      </c>
      <c r="N115" s="153">
        <f t="shared" si="26"/>
        <v>27</v>
      </c>
      <c r="O115" s="153">
        <f t="shared" si="26"/>
        <v>8</v>
      </c>
      <c r="P115" s="153">
        <f t="shared" si="26"/>
        <v>110</v>
      </c>
      <c r="Q115" s="153">
        <f t="shared" si="26"/>
        <v>7</v>
      </c>
      <c r="R115" s="153">
        <f t="shared" si="26"/>
        <v>54</v>
      </c>
      <c r="S115" s="153">
        <f t="shared" si="26"/>
        <v>41</v>
      </c>
      <c r="T115" s="153">
        <f t="shared" si="26"/>
        <v>54</v>
      </c>
      <c r="U115" s="153">
        <f t="shared" si="26"/>
        <v>23</v>
      </c>
      <c r="V115" s="153">
        <f>SUM(B115:U115)</f>
        <v>937</v>
      </c>
    </row>
    <row r="116" spans="1:22" ht="15" x14ac:dyDescent="0.3">
      <c r="A116" s="154" t="s">
        <v>43</v>
      </c>
      <c r="B116" s="155">
        <v>50</v>
      </c>
      <c r="C116" s="155">
        <v>1</v>
      </c>
      <c r="D116" s="155">
        <v>62</v>
      </c>
      <c r="E116" s="155">
        <v>3</v>
      </c>
      <c r="F116" s="155">
        <v>14</v>
      </c>
      <c r="G116" s="155">
        <v>49</v>
      </c>
      <c r="H116" s="155">
        <v>33</v>
      </c>
      <c r="I116" s="155">
        <v>122</v>
      </c>
      <c r="J116" s="155">
        <v>165</v>
      </c>
      <c r="K116" s="155">
        <v>28</v>
      </c>
      <c r="L116" s="155">
        <v>34</v>
      </c>
      <c r="M116" s="155">
        <v>40</v>
      </c>
      <c r="N116" s="155">
        <v>27</v>
      </c>
      <c r="O116" s="155">
        <v>8</v>
      </c>
      <c r="P116" s="155">
        <v>109</v>
      </c>
      <c r="Q116" s="155">
        <v>7</v>
      </c>
      <c r="R116" s="155">
        <v>54</v>
      </c>
      <c r="S116" s="155">
        <v>41</v>
      </c>
      <c r="T116" s="155">
        <v>52</v>
      </c>
      <c r="U116" s="155">
        <v>21</v>
      </c>
      <c r="V116" s="155">
        <f t="shared" si="19"/>
        <v>920</v>
      </c>
    </row>
    <row r="117" spans="1:22" ht="15" x14ac:dyDescent="0.3">
      <c r="A117" s="156" t="s">
        <v>45</v>
      </c>
      <c r="B117" s="157">
        <v>0</v>
      </c>
      <c r="C117" s="157">
        <v>0</v>
      </c>
      <c r="D117" s="157">
        <v>3</v>
      </c>
      <c r="E117" s="157">
        <v>0</v>
      </c>
      <c r="F117" s="157">
        <v>0</v>
      </c>
      <c r="G117" s="157">
        <v>0</v>
      </c>
      <c r="H117" s="157">
        <v>0</v>
      </c>
      <c r="I117" s="157">
        <v>4</v>
      </c>
      <c r="J117" s="157">
        <v>5</v>
      </c>
      <c r="K117" s="157">
        <v>0</v>
      </c>
      <c r="L117" s="157">
        <v>0</v>
      </c>
      <c r="M117" s="157">
        <v>0</v>
      </c>
      <c r="N117" s="157">
        <v>0</v>
      </c>
      <c r="O117" s="157">
        <v>0</v>
      </c>
      <c r="P117" s="157">
        <v>1</v>
      </c>
      <c r="Q117" s="157">
        <v>0</v>
      </c>
      <c r="R117" s="157">
        <v>0</v>
      </c>
      <c r="S117" s="157">
        <v>0</v>
      </c>
      <c r="T117" s="157">
        <v>2</v>
      </c>
      <c r="U117" s="157">
        <v>2</v>
      </c>
      <c r="V117" s="157">
        <f t="shared" si="19"/>
        <v>17</v>
      </c>
    </row>
    <row r="118" spans="1:22" s="166" customFormat="1" ht="15" x14ac:dyDescent="0.2">
      <c r="A118" s="158" t="s">
        <v>143</v>
      </c>
      <c r="B118" s="159">
        <v>45</v>
      </c>
      <c r="C118" s="159">
        <v>7</v>
      </c>
      <c r="D118" s="159">
        <v>108</v>
      </c>
      <c r="E118" s="159">
        <v>11</v>
      </c>
      <c r="F118" s="159">
        <v>16</v>
      </c>
      <c r="G118" s="159">
        <v>65</v>
      </c>
      <c r="H118" s="159">
        <v>48</v>
      </c>
      <c r="I118" s="159">
        <v>91</v>
      </c>
      <c r="J118" s="159">
        <v>195</v>
      </c>
      <c r="K118" s="159">
        <v>6</v>
      </c>
      <c r="L118" s="159">
        <v>17</v>
      </c>
      <c r="M118" s="159">
        <v>68</v>
      </c>
      <c r="N118" s="159">
        <v>5</v>
      </c>
      <c r="O118" s="159">
        <v>2</v>
      </c>
      <c r="P118" s="159">
        <v>35</v>
      </c>
      <c r="Q118" s="159">
        <v>2</v>
      </c>
      <c r="R118" s="159">
        <v>17</v>
      </c>
      <c r="S118" s="159">
        <v>12</v>
      </c>
      <c r="T118" s="159">
        <v>23</v>
      </c>
      <c r="U118" s="159">
        <v>6</v>
      </c>
      <c r="V118" s="159">
        <f>SUM(B118:U118)</f>
        <v>779</v>
      </c>
    </row>
    <row r="119" spans="1:22" ht="15" x14ac:dyDescent="0.3">
      <c r="A119" s="38" t="s">
        <v>130</v>
      </c>
      <c r="B119" s="153">
        <f>SUM(B120:B121)</f>
        <v>11</v>
      </c>
      <c r="C119" s="153">
        <f t="shared" ref="C119" si="27">SUM(C120:C121)</f>
        <v>5</v>
      </c>
      <c r="D119" s="153">
        <f t="shared" ref="D119" si="28">SUM(D120:D121)</f>
        <v>24</v>
      </c>
      <c r="E119" s="153">
        <f t="shared" ref="E119" si="29">SUM(E120:E121)</f>
        <v>5</v>
      </c>
      <c r="F119" s="153">
        <f t="shared" ref="F119" si="30">SUM(F120:F121)</f>
        <v>3</v>
      </c>
      <c r="G119" s="153">
        <f t="shared" ref="G119" si="31">SUM(G120:G121)</f>
        <v>25</v>
      </c>
      <c r="H119" s="153">
        <f t="shared" ref="H119" si="32">SUM(H120:H121)</f>
        <v>14</v>
      </c>
      <c r="I119" s="153">
        <f t="shared" ref="I119" si="33">SUM(I120:I121)</f>
        <v>28</v>
      </c>
      <c r="J119" s="153">
        <f t="shared" ref="J119" si="34">SUM(J120:J121)</f>
        <v>47</v>
      </c>
      <c r="K119" s="153">
        <f t="shared" ref="K119" si="35">SUM(K120:K121)</f>
        <v>9</v>
      </c>
      <c r="L119" s="153">
        <f t="shared" ref="L119" si="36">SUM(L120:L121)</f>
        <v>6</v>
      </c>
      <c r="M119" s="153">
        <f t="shared" ref="M119" si="37">SUM(M120:M121)</f>
        <v>21</v>
      </c>
      <c r="N119" s="153">
        <f t="shared" ref="N119" si="38">SUM(N120:N121)</f>
        <v>2</v>
      </c>
      <c r="O119" s="153">
        <f t="shared" ref="O119" si="39">SUM(O120:O121)</f>
        <v>0</v>
      </c>
      <c r="P119" s="153">
        <f t="shared" ref="P119" si="40">SUM(P120:P121)</f>
        <v>7</v>
      </c>
      <c r="Q119" s="153">
        <f t="shared" ref="Q119" si="41">SUM(Q120:Q121)</f>
        <v>1</v>
      </c>
      <c r="R119" s="153">
        <f t="shared" ref="R119" si="42">SUM(R120:R121)</f>
        <v>5</v>
      </c>
      <c r="S119" s="153">
        <f t="shared" ref="S119" si="43">SUM(S120:S121)</f>
        <v>4</v>
      </c>
      <c r="T119" s="153">
        <f t="shared" ref="T119" si="44">SUM(T120:T121)</f>
        <v>22</v>
      </c>
      <c r="U119" s="153">
        <f t="shared" ref="U119" si="45">SUM(U120:U121)</f>
        <v>1</v>
      </c>
      <c r="V119" s="153">
        <f t="shared" ref="V119:V121" si="46">SUM(B119:U119)</f>
        <v>240</v>
      </c>
    </row>
    <row r="120" spans="1:22" customFormat="1" ht="15" x14ac:dyDescent="0.2">
      <c r="A120" s="154" t="s">
        <v>47</v>
      </c>
      <c r="B120" s="155">
        <v>9</v>
      </c>
      <c r="C120" s="155">
        <v>4</v>
      </c>
      <c r="D120" s="155">
        <v>18</v>
      </c>
      <c r="E120" s="155">
        <v>4</v>
      </c>
      <c r="F120" s="155">
        <v>3</v>
      </c>
      <c r="G120" s="155">
        <v>21</v>
      </c>
      <c r="H120" s="155">
        <v>11</v>
      </c>
      <c r="I120" s="155">
        <v>20</v>
      </c>
      <c r="J120" s="155">
        <v>32</v>
      </c>
      <c r="K120" s="155">
        <v>7</v>
      </c>
      <c r="L120" s="155">
        <v>4</v>
      </c>
      <c r="M120" s="155">
        <v>18</v>
      </c>
      <c r="N120" s="155">
        <v>2</v>
      </c>
      <c r="O120" s="155">
        <v>0</v>
      </c>
      <c r="P120" s="155">
        <v>6</v>
      </c>
      <c r="Q120" s="155">
        <v>1</v>
      </c>
      <c r="R120" s="155">
        <v>4</v>
      </c>
      <c r="S120" s="155">
        <v>2</v>
      </c>
      <c r="T120" s="155">
        <v>14</v>
      </c>
      <c r="U120" s="155">
        <v>1</v>
      </c>
      <c r="V120" s="155">
        <f t="shared" si="46"/>
        <v>181</v>
      </c>
    </row>
    <row r="121" spans="1:22" customFormat="1" ht="15" x14ac:dyDescent="0.2">
      <c r="A121" s="156" t="s">
        <v>86</v>
      </c>
      <c r="B121" s="157">
        <v>2</v>
      </c>
      <c r="C121" s="157">
        <v>1</v>
      </c>
      <c r="D121" s="157">
        <v>6</v>
      </c>
      <c r="E121" s="157">
        <v>1</v>
      </c>
      <c r="F121" s="157">
        <v>0</v>
      </c>
      <c r="G121" s="157">
        <v>4</v>
      </c>
      <c r="H121" s="157">
        <v>3</v>
      </c>
      <c r="I121" s="157">
        <v>8</v>
      </c>
      <c r="J121" s="157">
        <v>15</v>
      </c>
      <c r="K121" s="157">
        <v>2</v>
      </c>
      <c r="L121" s="157">
        <v>2</v>
      </c>
      <c r="M121" s="157">
        <v>3</v>
      </c>
      <c r="N121" s="157">
        <v>0</v>
      </c>
      <c r="O121" s="157">
        <v>0</v>
      </c>
      <c r="P121" s="157">
        <v>1</v>
      </c>
      <c r="Q121" s="157">
        <v>0</v>
      </c>
      <c r="R121" s="157">
        <v>1</v>
      </c>
      <c r="S121" s="157">
        <v>2</v>
      </c>
      <c r="T121" s="157">
        <v>8</v>
      </c>
      <c r="U121" s="157">
        <v>0</v>
      </c>
      <c r="V121" s="157">
        <f t="shared" si="46"/>
        <v>59</v>
      </c>
    </row>
    <row r="122" spans="1:22" customFormat="1" ht="15" customHeight="1" x14ac:dyDescent="0.2">
      <c r="A122" s="158" t="s">
        <v>142</v>
      </c>
      <c r="B122" s="159">
        <v>5</v>
      </c>
      <c r="C122" s="159">
        <v>2</v>
      </c>
      <c r="D122" s="159">
        <v>5</v>
      </c>
      <c r="E122" s="159">
        <v>1</v>
      </c>
      <c r="F122" s="159">
        <v>13</v>
      </c>
      <c r="G122" s="159">
        <v>45</v>
      </c>
      <c r="H122" s="159">
        <v>6</v>
      </c>
      <c r="I122" s="159">
        <v>4</v>
      </c>
      <c r="J122" s="159">
        <v>7</v>
      </c>
      <c r="K122" s="159">
        <v>1</v>
      </c>
      <c r="L122" s="159">
        <v>3</v>
      </c>
      <c r="M122" s="159">
        <v>20</v>
      </c>
      <c r="N122" s="159">
        <v>1</v>
      </c>
      <c r="O122" s="159">
        <v>0</v>
      </c>
      <c r="P122" s="159">
        <v>8</v>
      </c>
      <c r="Q122" s="159">
        <v>0</v>
      </c>
      <c r="R122" s="159">
        <v>12</v>
      </c>
      <c r="S122" s="159">
        <v>1</v>
      </c>
      <c r="T122" s="159">
        <v>10</v>
      </c>
      <c r="U122" s="159">
        <v>1</v>
      </c>
      <c r="V122" s="159">
        <f t="shared" si="19"/>
        <v>145</v>
      </c>
    </row>
    <row r="123" spans="1:22" ht="13.15" customHeight="1" x14ac:dyDescent="0.3">
      <c r="A123" s="38" t="s">
        <v>168</v>
      </c>
      <c r="B123" s="153">
        <f>SUM(B124:B125)</f>
        <v>0</v>
      </c>
      <c r="C123" s="153">
        <f t="shared" ref="C123:U123" si="47">SUM(C124:C125)</f>
        <v>0</v>
      </c>
      <c r="D123" s="153">
        <f t="shared" si="47"/>
        <v>4</v>
      </c>
      <c r="E123" s="153">
        <f t="shared" si="47"/>
        <v>0</v>
      </c>
      <c r="F123" s="153">
        <f t="shared" si="47"/>
        <v>1</v>
      </c>
      <c r="G123" s="153">
        <f t="shared" si="47"/>
        <v>130</v>
      </c>
      <c r="H123" s="153">
        <f t="shared" si="47"/>
        <v>2</v>
      </c>
      <c r="I123" s="153">
        <f t="shared" si="47"/>
        <v>3</v>
      </c>
      <c r="J123" s="153">
        <f t="shared" si="47"/>
        <v>2</v>
      </c>
      <c r="K123" s="153">
        <f t="shared" si="47"/>
        <v>0</v>
      </c>
      <c r="L123" s="153">
        <f t="shared" si="47"/>
        <v>0</v>
      </c>
      <c r="M123" s="153">
        <f t="shared" si="47"/>
        <v>2</v>
      </c>
      <c r="N123" s="153">
        <f t="shared" si="47"/>
        <v>0</v>
      </c>
      <c r="O123" s="153">
        <f t="shared" si="47"/>
        <v>0</v>
      </c>
      <c r="P123" s="153">
        <f t="shared" si="47"/>
        <v>0</v>
      </c>
      <c r="Q123" s="153">
        <f t="shared" si="47"/>
        <v>0</v>
      </c>
      <c r="R123" s="153">
        <f t="shared" si="47"/>
        <v>0</v>
      </c>
      <c r="S123" s="153">
        <f t="shared" si="47"/>
        <v>0</v>
      </c>
      <c r="T123" s="153">
        <f t="shared" si="47"/>
        <v>0</v>
      </c>
      <c r="U123" s="153">
        <f t="shared" si="47"/>
        <v>0</v>
      </c>
      <c r="V123" s="159">
        <f>SUM(B123:U123)</f>
        <v>144</v>
      </c>
    </row>
    <row r="124" spans="1:22" ht="13.15" customHeight="1" x14ac:dyDescent="0.3">
      <c r="A124" s="154" t="s">
        <v>173</v>
      </c>
      <c r="B124" s="155">
        <v>0</v>
      </c>
      <c r="C124" s="155">
        <v>0</v>
      </c>
      <c r="D124" s="155">
        <v>4</v>
      </c>
      <c r="E124" s="155">
        <v>0</v>
      </c>
      <c r="F124" s="155">
        <v>1</v>
      </c>
      <c r="G124" s="155">
        <v>130</v>
      </c>
      <c r="H124" s="155">
        <v>1</v>
      </c>
      <c r="I124" s="155">
        <v>3</v>
      </c>
      <c r="J124" s="155">
        <v>1</v>
      </c>
      <c r="K124" s="155">
        <v>0</v>
      </c>
      <c r="L124" s="155">
        <v>0</v>
      </c>
      <c r="M124" s="155">
        <v>2</v>
      </c>
      <c r="N124" s="155">
        <v>0</v>
      </c>
      <c r="O124" s="155">
        <v>0</v>
      </c>
      <c r="P124" s="155">
        <v>0</v>
      </c>
      <c r="Q124" s="155">
        <v>0</v>
      </c>
      <c r="R124" s="155">
        <v>0</v>
      </c>
      <c r="S124" s="155">
        <v>0</v>
      </c>
      <c r="T124" s="155">
        <v>0</v>
      </c>
      <c r="U124" s="155">
        <v>0</v>
      </c>
      <c r="V124" s="155">
        <f>SUM(B124:U124)</f>
        <v>142</v>
      </c>
    </row>
    <row r="125" spans="1:22" ht="13.15" customHeight="1" x14ac:dyDescent="0.3">
      <c r="A125" s="156" t="s">
        <v>34</v>
      </c>
      <c r="B125" s="157">
        <v>0</v>
      </c>
      <c r="C125" s="157">
        <v>0</v>
      </c>
      <c r="D125" s="157">
        <v>0</v>
      </c>
      <c r="E125" s="157">
        <v>0</v>
      </c>
      <c r="F125" s="157">
        <v>0</v>
      </c>
      <c r="G125" s="157">
        <v>0</v>
      </c>
      <c r="H125" s="157">
        <v>1</v>
      </c>
      <c r="I125" s="157">
        <v>0</v>
      </c>
      <c r="J125" s="157">
        <v>1</v>
      </c>
      <c r="K125" s="157">
        <v>0</v>
      </c>
      <c r="L125" s="157">
        <v>0</v>
      </c>
      <c r="M125" s="157">
        <v>0</v>
      </c>
      <c r="N125" s="157">
        <v>0</v>
      </c>
      <c r="O125" s="157">
        <v>0</v>
      </c>
      <c r="P125" s="157">
        <v>0</v>
      </c>
      <c r="Q125" s="157">
        <v>0</v>
      </c>
      <c r="R125" s="157">
        <v>0</v>
      </c>
      <c r="S125" s="157">
        <v>0</v>
      </c>
      <c r="T125" s="157">
        <v>0</v>
      </c>
      <c r="U125" s="157">
        <v>0</v>
      </c>
      <c r="V125" s="157">
        <f>SUM(B125:U125)</f>
        <v>2</v>
      </c>
    </row>
    <row r="126" spans="1:22" ht="13.15" customHeight="1" x14ac:dyDescent="0.3">
      <c r="A126" s="160" t="s">
        <v>144</v>
      </c>
      <c r="B126" s="159">
        <v>4</v>
      </c>
      <c r="C126" s="159">
        <v>0</v>
      </c>
      <c r="D126" s="159">
        <v>22</v>
      </c>
      <c r="E126" s="159">
        <v>0</v>
      </c>
      <c r="F126" s="159">
        <v>10</v>
      </c>
      <c r="G126" s="159">
        <v>2</v>
      </c>
      <c r="H126" s="159">
        <v>17</v>
      </c>
      <c r="I126" s="159">
        <v>0</v>
      </c>
      <c r="J126" s="159">
        <v>12</v>
      </c>
      <c r="K126" s="159">
        <v>0</v>
      </c>
      <c r="L126" s="159">
        <v>1</v>
      </c>
      <c r="M126" s="159">
        <v>1</v>
      </c>
      <c r="N126" s="159">
        <v>3</v>
      </c>
      <c r="O126" s="159">
        <v>0</v>
      </c>
      <c r="P126" s="159">
        <v>2</v>
      </c>
      <c r="Q126" s="159">
        <v>0</v>
      </c>
      <c r="R126" s="159">
        <v>5</v>
      </c>
      <c r="S126" s="159">
        <v>0</v>
      </c>
      <c r="T126" s="159">
        <v>5</v>
      </c>
      <c r="U126" s="159">
        <v>2</v>
      </c>
      <c r="V126" s="159">
        <f t="shared" si="19"/>
        <v>86</v>
      </c>
    </row>
    <row r="127" spans="1:22" ht="13.15" customHeight="1" x14ac:dyDescent="0.3">
      <c r="A127" s="160" t="s">
        <v>155</v>
      </c>
      <c r="B127" s="159">
        <v>1</v>
      </c>
      <c r="C127" s="159">
        <v>0</v>
      </c>
      <c r="D127" s="159">
        <v>7</v>
      </c>
      <c r="E127" s="159">
        <v>0</v>
      </c>
      <c r="F127" s="159">
        <v>1</v>
      </c>
      <c r="G127" s="159">
        <v>5</v>
      </c>
      <c r="H127" s="159">
        <v>3</v>
      </c>
      <c r="I127" s="159">
        <v>4</v>
      </c>
      <c r="J127" s="159">
        <v>1</v>
      </c>
      <c r="K127" s="159">
        <v>1</v>
      </c>
      <c r="L127" s="159">
        <v>2</v>
      </c>
      <c r="M127" s="159">
        <v>2</v>
      </c>
      <c r="N127" s="159">
        <v>1</v>
      </c>
      <c r="O127" s="159">
        <v>0</v>
      </c>
      <c r="P127" s="159">
        <v>0</v>
      </c>
      <c r="Q127" s="159">
        <v>1</v>
      </c>
      <c r="R127" s="159">
        <v>9</v>
      </c>
      <c r="S127" s="159">
        <v>2</v>
      </c>
      <c r="T127" s="159">
        <v>1</v>
      </c>
      <c r="U127" s="159">
        <v>6</v>
      </c>
      <c r="V127" s="159">
        <f t="shared" si="19"/>
        <v>47</v>
      </c>
    </row>
    <row r="128" spans="1:22" ht="13.15" customHeight="1" x14ac:dyDescent="0.3">
      <c r="A128" s="164" t="s">
        <v>106</v>
      </c>
      <c r="B128" s="165">
        <f>B87+B96+B103+B106+B109+B110+B115+B122+B113+B123+B118+B119+B126+B127</f>
        <v>11888</v>
      </c>
      <c r="C128" s="165">
        <f t="shared" ref="C128:U128" si="48">C87+C96+C103+C106+C109+C110+C115+C122+C113+C123+C118+C119+C126+C127</f>
        <v>25334</v>
      </c>
      <c r="D128" s="165">
        <f t="shared" si="48"/>
        <v>21710</v>
      </c>
      <c r="E128" s="165">
        <f t="shared" si="48"/>
        <v>2785</v>
      </c>
      <c r="F128" s="165">
        <f t="shared" si="48"/>
        <v>2786</v>
      </c>
      <c r="G128" s="165">
        <f t="shared" si="48"/>
        <v>61517</v>
      </c>
      <c r="H128" s="165">
        <f t="shared" si="48"/>
        <v>13364</v>
      </c>
      <c r="I128" s="165">
        <f t="shared" si="48"/>
        <v>19391</v>
      </c>
      <c r="J128" s="165">
        <f t="shared" si="48"/>
        <v>29745</v>
      </c>
      <c r="K128" s="165">
        <f t="shared" si="48"/>
        <v>3285</v>
      </c>
      <c r="L128" s="165">
        <f t="shared" si="48"/>
        <v>4684</v>
      </c>
      <c r="M128" s="165">
        <f t="shared" si="48"/>
        <v>17679</v>
      </c>
      <c r="N128" s="165">
        <f t="shared" si="48"/>
        <v>3585</v>
      </c>
      <c r="O128" s="165">
        <f t="shared" si="48"/>
        <v>1580</v>
      </c>
      <c r="P128" s="165">
        <f t="shared" si="48"/>
        <v>11903</v>
      </c>
      <c r="Q128" s="165">
        <f t="shared" si="48"/>
        <v>586</v>
      </c>
      <c r="R128" s="165">
        <f t="shared" si="48"/>
        <v>7864</v>
      </c>
      <c r="S128" s="165">
        <f t="shared" si="48"/>
        <v>5446</v>
      </c>
      <c r="T128" s="165">
        <f t="shared" si="48"/>
        <v>9750</v>
      </c>
      <c r="U128" s="165">
        <f t="shared" si="48"/>
        <v>3175</v>
      </c>
      <c r="V128" s="165">
        <f t="shared" si="19"/>
        <v>258057</v>
      </c>
    </row>
    <row r="129" spans="1:22" ht="13.15" customHeight="1" x14ac:dyDescent="0.35">
      <c r="A129" s="162"/>
      <c r="B129" s="163"/>
      <c r="C129" s="163"/>
      <c r="D129" s="163"/>
      <c r="E129" s="163"/>
      <c r="F129" s="163"/>
      <c r="G129" s="163"/>
      <c r="H129" s="163"/>
      <c r="I129" s="163"/>
      <c r="J129" s="163"/>
      <c r="K129" s="163"/>
      <c r="L129" s="163"/>
      <c r="M129" s="163"/>
      <c r="N129" s="163"/>
      <c r="V129" s="7"/>
    </row>
    <row r="130" spans="1:22" ht="13.15" customHeight="1" x14ac:dyDescent="0.3">
      <c r="A130" s="168" t="s">
        <v>107</v>
      </c>
      <c r="B130" s="168"/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168"/>
      <c r="T130" s="168"/>
      <c r="U130" s="168"/>
      <c r="V130" s="168"/>
    </row>
    <row r="131" spans="1:22" ht="13.15" customHeight="1" x14ac:dyDescent="0.3">
      <c r="A131" s="168" t="s">
        <v>175</v>
      </c>
      <c r="B131" s="168"/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168"/>
      <c r="N131" s="168"/>
      <c r="O131" s="168"/>
      <c r="P131" s="168"/>
      <c r="Q131" s="168"/>
      <c r="R131" s="168"/>
      <c r="S131" s="168"/>
      <c r="T131" s="168"/>
      <c r="U131" s="168"/>
      <c r="V131" s="168"/>
    </row>
    <row r="132" spans="1:22" ht="13.15" customHeight="1" x14ac:dyDescent="0.3">
      <c r="A132" s="169" t="s">
        <v>176</v>
      </c>
      <c r="B132" s="169"/>
      <c r="C132" s="169"/>
      <c r="D132" s="169"/>
      <c r="E132" s="169"/>
      <c r="F132" s="169"/>
      <c r="G132" s="169"/>
      <c r="H132" s="169"/>
      <c r="I132" s="169"/>
      <c r="J132" s="169"/>
      <c r="K132" s="169"/>
      <c r="L132" s="169"/>
      <c r="M132" s="169"/>
      <c r="N132" s="169"/>
      <c r="O132" s="169"/>
      <c r="P132" s="169"/>
      <c r="Q132" s="169"/>
      <c r="R132" s="169"/>
      <c r="S132" s="169"/>
      <c r="T132" s="169"/>
      <c r="U132" s="169"/>
      <c r="V132" s="169"/>
    </row>
  </sheetData>
  <mergeCells count="15">
    <mergeCell ref="A76:V76"/>
    <mergeCell ref="A1:H1"/>
    <mergeCell ref="B3:V3"/>
    <mergeCell ref="B4:V4"/>
    <mergeCell ref="A7:A8"/>
    <mergeCell ref="B7:V7"/>
    <mergeCell ref="A130:V130"/>
    <mergeCell ref="A131:V131"/>
    <mergeCell ref="A132:V132"/>
    <mergeCell ref="A77:V77"/>
    <mergeCell ref="A78:V78"/>
    <mergeCell ref="B81:V81"/>
    <mergeCell ref="B82:V82"/>
    <mergeCell ref="A85:A86"/>
    <mergeCell ref="B85:V85"/>
  </mergeCells>
  <hyperlinks>
    <hyperlink ref="A1:H1" location="'8.marche_regioni (2022)'!A85:A130" display="Vai a &quot;mercato autovetture diesel&quot; / Go on &quot;diesel car market&quot;" xr:uid="{746E9480-D288-44B3-96A4-E948D5F6E6EE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V21 V31 V35 V38 V42 V53" formula="1"/>
    <ignoredError sqref="B38:U38 B45:U45 B49:U49 B56:U56 B69:U69 C87:U87 C96:U96 B103:U103 B106:U106 B110:U110 B115:U115 B119:U119 B123:U123" formulaRange="1"/>
    <ignoredError sqref="V45 V49 V56" formula="1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116"/>
  <sheetViews>
    <sheetView workbookViewId="0">
      <selection sqref="A1:H1"/>
    </sheetView>
  </sheetViews>
  <sheetFormatPr defaultColWidth="11.42578125" defaultRowHeight="13.15" customHeight="1" x14ac:dyDescent="0.3"/>
  <cols>
    <col min="1" max="1" width="20.28515625" style="7" bestFit="1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bestFit="1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" style="7" bestFit="1" customWidth="1"/>
    <col min="14" max="14" width="8.14062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28515625" style="5" bestFit="1" customWidth="1"/>
    <col min="23" max="16384" width="11.42578125" style="7"/>
  </cols>
  <sheetData>
    <row r="1" spans="1:22" ht="15" x14ac:dyDescent="0.3">
      <c r="A1" s="183" t="s">
        <v>110</v>
      </c>
      <c r="B1" s="183"/>
      <c r="C1" s="183"/>
      <c r="D1" s="183"/>
      <c r="E1" s="183"/>
      <c r="F1" s="183"/>
      <c r="G1" s="183"/>
      <c r="H1" s="183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5" t="s">
        <v>71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119" t="s">
        <v>0</v>
      </c>
      <c r="C8" s="120" t="s">
        <v>1</v>
      </c>
      <c r="D8" s="120" t="s">
        <v>2</v>
      </c>
      <c r="E8" s="121" t="s">
        <v>3</v>
      </c>
      <c r="F8" s="121" t="s">
        <v>4</v>
      </c>
      <c r="G8" s="120" t="s">
        <v>5</v>
      </c>
      <c r="H8" s="121" t="s">
        <v>6</v>
      </c>
      <c r="I8" s="37" t="s">
        <v>7</v>
      </c>
      <c r="J8" s="121" t="s">
        <v>8</v>
      </c>
      <c r="K8" s="121" t="s">
        <v>9</v>
      </c>
      <c r="L8" s="121" t="s">
        <v>10</v>
      </c>
      <c r="M8" s="121" t="s">
        <v>11</v>
      </c>
      <c r="N8" s="121" t="s">
        <v>12</v>
      </c>
      <c r="O8" s="120" t="s">
        <v>13</v>
      </c>
      <c r="P8" s="37" t="s">
        <v>14</v>
      </c>
      <c r="Q8" s="121" t="s">
        <v>15</v>
      </c>
      <c r="R8" s="121" t="s">
        <v>16</v>
      </c>
      <c r="S8" s="121" t="s">
        <v>17</v>
      </c>
      <c r="T8" s="121" t="s">
        <v>18</v>
      </c>
      <c r="U8" s="120" t="s">
        <v>19</v>
      </c>
      <c r="V8" s="26" t="s">
        <v>112</v>
      </c>
    </row>
    <row r="9" spans="1:22" s="11" customFormat="1" ht="13.15" customHeight="1" x14ac:dyDescent="0.3">
      <c r="A9" s="79" t="s">
        <v>91</v>
      </c>
      <c r="B9" s="91">
        <f t="shared" ref="B9:V9" si="0">SUM(B10:B13)</f>
        <v>774</v>
      </c>
      <c r="C9" s="91">
        <f t="shared" si="0"/>
        <v>3403</v>
      </c>
      <c r="D9" s="91">
        <f t="shared" si="0"/>
        <v>44909</v>
      </c>
      <c r="E9" s="91">
        <f t="shared" si="0"/>
        <v>6181</v>
      </c>
      <c r="F9" s="91">
        <f t="shared" si="0"/>
        <v>4724</v>
      </c>
      <c r="G9" s="91">
        <f t="shared" si="0"/>
        <v>51248</v>
      </c>
      <c r="H9" s="91">
        <f t="shared" si="0"/>
        <v>22322</v>
      </c>
      <c r="I9" s="91">
        <f t="shared" si="0"/>
        <v>27631</v>
      </c>
      <c r="J9" s="91">
        <f t="shared" si="0"/>
        <v>29161</v>
      </c>
      <c r="K9" s="91">
        <f t="shared" si="0"/>
        <v>5262</v>
      </c>
      <c r="L9" s="91">
        <f t="shared" si="0"/>
        <v>93125</v>
      </c>
      <c r="M9" s="91">
        <f t="shared" si="0"/>
        <v>20662</v>
      </c>
      <c r="N9" s="91">
        <f t="shared" si="0"/>
        <v>6814</v>
      </c>
      <c r="O9" s="91">
        <f t="shared" si="0"/>
        <v>1676</v>
      </c>
      <c r="P9" s="91">
        <f t="shared" si="0"/>
        <v>13690</v>
      </c>
      <c r="Q9" s="91">
        <f t="shared" si="0"/>
        <v>10619</v>
      </c>
      <c r="R9" s="91">
        <f t="shared" si="0"/>
        <v>10253</v>
      </c>
      <c r="S9" s="91">
        <f t="shared" si="0"/>
        <v>5743</v>
      </c>
      <c r="T9" s="91">
        <f>SUM(T10:T13)</f>
        <v>11358</v>
      </c>
      <c r="U9" s="91">
        <f t="shared" si="0"/>
        <v>4381</v>
      </c>
      <c r="V9" s="87">
        <f t="shared" si="0"/>
        <v>373936</v>
      </c>
    </row>
    <row r="10" spans="1:22" s="1" customFormat="1" ht="13.15" customHeight="1" x14ac:dyDescent="0.3">
      <c r="A10" s="82" t="s">
        <v>21</v>
      </c>
      <c r="B10" s="44">
        <v>551</v>
      </c>
      <c r="C10" s="45">
        <v>2659</v>
      </c>
      <c r="D10" s="44">
        <v>31271</v>
      </c>
      <c r="E10" s="44">
        <v>4976</v>
      </c>
      <c r="F10" s="44">
        <v>3167</v>
      </c>
      <c r="G10" s="44">
        <v>39109</v>
      </c>
      <c r="H10" s="62">
        <v>15563</v>
      </c>
      <c r="I10" s="44">
        <v>20243</v>
      </c>
      <c r="J10" s="44">
        <v>22717</v>
      </c>
      <c r="K10" s="44">
        <v>3947</v>
      </c>
      <c r="L10" s="44">
        <v>73306</v>
      </c>
      <c r="M10" s="44">
        <v>14936</v>
      </c>
      <c r="N10" s="44">
        <v>5071</v>
      </c>
      <c r="O10" s="44">
        <v>1233</v>
      </c>
      <c r="P10" s="44">
        <v>10114</v>
      </c>
      <c r="Q10" s="44">
        <v>7771</v>
      </c>
      <c r="R10" s="44">
        <v>7294</v>
      </c>
      <c r="S10" s="44">
        <v>4382</v>
      </c>
      <c r="T10" s="44">
        <v>8031</v>
      </c>
      <c r="U10" s="44">
        <v>3073</v>
      </c>
      <c r="V10" s="88">
        <f t="shared" ref="V10:V19" si="1">SUM(B10:U10)</f>
        <v>279414</v>
      </c>
    </row>
    <row r="11" spans="1:22" s="1" customFormat="1" ht="13.15" customHeight="1" x14ac:dyDescent="0.3">
      <c r="A11" s="82" t="s">
        <v>22</v>
      </c>
      <c r="B11" s="45">
        <v>69</v>
      </c>
      <c r="C11" s="45">
        <v>391</v>
      </c>
      <c r="D11" s="45">
        <v>4324</v>
      </c>
      <c r="E11" s="44">
        <v>406</v>
      </c>
      <c r="F11" s="45">
        <v>615</v>
      </c>
      <c r="G11" s="45">
        <v>5671</v>
      </c>
      <c r="H11" s="62">
        <v>2349</v>
      </c>
      <c r="I11" s="45">
        <v>2009</v>
      </c>
      <c r="J11" s="45">
        <v>1889</v>
      </c>
      <c r="K11" s="45">
        <v>393</v>
      </c>
      <c r="L11" s="45">
        <v>6973</v>
      </c>
      <c r="M11" s="45">
        <v>1696</v>
      </c>
      <c r="N11" s="44">
        <v>434</v>
      </c>
      <c r="O11" s="45">
        <v>160</v>
      </c>
      <c r="P11" s="45">
        <v>1140</v>
      </c>
      <c r="Q11" s="45">
        <v>701</v>
      </c>
      <c r="R11" s="45">
        <v>751</v>
      </c>
      <c r="S11" s="45">
        <v>384</v>
      </c>
      <c r="T11" s="45">
        <v>843</v>
      </c>
      <c r="U11" s="44">
        <v>447</v>
      </c>
      <c r="V11" s="88">
        <f t="shared" si="1"/>
        <v>31645</v>
      </c>
    </row>
    <row r="12" spans="1:22" s="1" customFormat="1" ht="13.15" customHeight="1" x14ac:dyDescent="0.3">
      <c r="A12" s="82" t="s">
        <v>67</v>
      </c>
      <c r="B12" s="44">
        <v>141</v>
      </c>
      <c r="C12" s="45">
        <v>261</v>
      </c>
      <c r="D12" s="44">
        <v>7963</v>
      </c>
      <c r="E12" s="44">
        <v>635</v>
      </c>
      <c r="F12" s="44">
        <v>853</v>
      </c>
      <c r="G12" s="44">
        <v>6220</v>
      </c>
      <c r="H12" s="62">
        <v>3937</v>
      </c>
      <c r="I12" s="44">
        <v>4893</v>
      </c>
      <c r="J12" s="44">
        <v>4062</v>
      </c>
      <c r="K12" s="44">
        <v>829</v>
      </c>
      <c r="L12" s="44">
        <v>12091</v>
      </c>
      <c r="M12" s="44">
        <v>3361</v>
      </c>
      <c r="N12" s="44">
        <v>1202</v>
      </c>
      <c r="O12" s="44">
        <v>264</v>
      </c>
      <c r="P12" s="44">
        <v>2238</v>
      </c>
      <c r="Q12" s="44">
        <v>2058</v>
      </c>
      <c r="R12" s="44">
        <v>2071</v>
      </c>
      <c r="S12" s="44">
        <v>895</v>
      </c>
      <c r="T12" s="44">
        <v>2308</v>
      </c>
      <c r="U12" s="44">
        <v>769</v>
      </c>
      <c r="V12" s="127">
        <f t="shared" si="1"/>
        <v>57051</v>
      </c>
    </row>
    <row r="13" spans="1:22" s="1" customFormat="1" ht="13.15" customHeight="1" x14ac:dyDescent="0.3">
      <c r="A13" s="82" t="s">
        <v>24</v>
      </c>
      <c r="B13" s="45">
        <v>13</v>
      </c>
      <c r="C13" s="45">
        <v>92</v>
      </c>
      <c r="D13" s="45">
        <v>1351</v>
      </c>
      <c r="E13" s="44">
        <v>164</v>
      </c>
      <c r="F13" s="45">
        <v>89</v>
      </c>
      <c r="G13" s="45">
        <v>248</v>
      </c>
      <c r="H13" s="62">
        <v>473</v>
      </c>
      <c r="I13" s="45">
        <v>486</v>
      </c>
      <c r="J13" s="45">
        <v>493</v>
      </c>
      <c r="K13" s="45">
        <v>93</v>
      </c>
      <c r="L13" s="45">
        <v>755</v>
      </c>
      <c r="M13" s="45">
        <v>669</v>
      </c>
      <c r="N13" s="44">
        <v>107</v>
      </c>
      <c r="O13" s="45">
        <v>19</v>
      </c>
      <c r="P13" s="45">
        <v>198</v>
      </c>
      <c r="Q13" s="45">
        <v>89</v>
      </c>
      <c r="R13" s="45">
        <v>137</v>
      </c>
      <c r="S13" s="45">
        <v>82</v>
      </c>
      <c r="T13" s="45">
        <v>176</v>
      </c>
      <c r="U13" s="44">
        <v>92</v>
      </c>
      <c r="V13" s="127">
        <f t="shared" si="1"/>
        <v>5826</v>
      </c>
    </row>
    <row r="14" spans="1:22" s="1" customFormat="1" ht="13.15" customHeight="1" x14ac:dyDescent="0.3">
      <c r="A14" s="76" t="s">
        <v>25</v>
      </c>
      <c r="B14" s="44">
        <v>0</v>
      </c>
      <c r="C14" s="45">
        <v>0</v>
      </c>
      <c r="D14" s="44">
        <v>42</v>
      </c>
      <c r="E14" s="44">
        <v>9</v>
      </c>
      <c r="F14" s="44">
        <v>2</v>
      </c>
      <c r="G14" s="44">
        <v>3</v>
      </c>
      <c r="H14" s="62">
        <v>30</v>
      </c>
      <c r="I14" s="44">
        <v>33</v>
      </c>
      <c r="J14" s="44">
        <v>8</v>
      </c>
      <c r="K14" s="44">
        <v>4</v>
      </c>
      <c r="L14" s="44">
        <v>21</v>
      </c>
      <c r="M14" s="44">
        <v>21</v>
      </c>
      <c r="N14" s="44">
        <v>1</v>
      </c>
      <c r="O14" s="44">
        <v>2</v>
      </c>
      <c r="P14" s="44">
        <v>4</v>
      </c>
      <c r="Q14" s="44">
        <v>1</v>
      </c>
      <c r="R14" s="44">
        <v>7</v>
      </c>
      <c r="S14" s="44">
        <v>0</v>
      </c>
      <c r="T14" s="44">
        <v>1</v>
      </c>
      <c r="U14" s="44">
        <v>0</v>
      </c>
      <c r="V14" s="127">
        <f t="shared" si="1"/>
        <v>189</v>
      </c>
    </row>
    <row r="15" spans="1:22" s="1" customFormat="1" ht="13.15" customHeight="1" x14ac:dyDescent="0.3">
      <c r="A15" s="76" t="s">
        <v>26</v>
      </c>
      <c r="B15" s="44">
        <v>1</v>
      </c>
      <c r="C15" s="45">
        <v>3</v>
      </c>
      <c r="D15" s="44">
        <v>55</v>
      </c>
      <c r="E15" s="44">
        <v>2</v>
      </c>
      <c r="F15" s="44">
        <v>5</v>
      </c>
      <c r="G15" s="44">
        <v>7</v>
      </c>
      <c r="H15" s="62">
        <v>35</v>
      </c>
      <c r="I15" s="44">
        <v>55</v>
      </c>
      <c r="J15" s="44">
        <v>8</v>
      </c>
      <c r="K15" s="44">
        <v>9</v>
      </c>
      <c r="L15" s="44">
        <v>25</v>
      </c>
      <c r="M15" s="44">
        <v>21</v>
      </c>
      <c r="N15" s="44">
        <v>4</v>
      </c>
      <c r="O15" s="44">
        <v>1</v>
      </c>
      <c r="P15" s="44">
        <v>9</v>
      </c>
      <c r="Q15" s="44">
        <v>4</v>
      </c>
      <c r="R15" s="44">
        <v>7</v>
      </c>
      <c r="S15" s="44">
        <v>1</v>
      </c>
      <c r="T15" s="44">
        <v>5</v>
      </c>
      <c r="U15" s="44">
        <v>1</v>
      </c>
      <c r="V15" s="127">
        <f t="shared" si="1"/>
        <v>258</v>
      </c>
    </row>
    <row r="16" spans="1:22" s="1" customFormat="1" ht="13.15" customHeight="1" x14ac:dyDescent="0.3">
      <c r="A16" s="76" t="s">
        <v>27</v>
      </c>
      <c r="B16" s="44">
        <v>0</v>
      </c>
      <c r="C16" s="45">
        <v>0</v>
      </c>
      <c r="D16" s="44">
        <v>1</v>
      </c>
      <c r="E16" s="44">
        <v>0</v>
      </c>
      <c r="F16" s="44">
        <v>0</v>
      </c>
      <c r="G16" s="44">
        <v>0</v>
      </c>
      <c r="H16" s="62">
        <v>1</v>
      </c>
      <c r="I16" s="44">
        <v>1</v>
      </c>
      <c r="J16" s="44">
        <v>0</v>
      </c>
      <c r="K16" s="44">
        <v>0</v>
      </c>
      <c r="L16" s="44">
        <v>17</v>
      </c>
      <c r="M16" s="44">
        <v>0</v>
      </c>
      <c r="N16" s="44">
        <v>1</v>
      </c>
      <c r="O16" s="44">
        <v>0</v>
      </c>
      <c r="P16" s="44">
        <v>1</v>
      </c>
      <c r="Q16" s="44">
        <v>0</v>
      </c>
      <c r="R16" s="44">
        <v>1</v>
      </c>
      <c r="S16" s="44">
        <v>0</v>
      </c>
      <c r="T16" s="44">
        <v>1</v>
      </c>
      <c r="U16" s="44">
        <v>0</v>
      </c>
      <c r="V16" s="127">
        <f t="shared" si="1"/>
        <v>24</v>
      </c>
    </row>
    <row r="17" spans="1:22" s="1" customFormat="1" ht="13.15" customHeight="1" x14ac:dyDescent="0.3">
      <c r="A17" s="76" t="s">
        <v>28</v>
      </c>
      <c r="B17" s="44">
        <v>8</v>
      </c>
      <c r="C17" s="44">
        <v>0</v>
      </c>
      <c r="D17" s="44">
        <v>61</v>
      </c>
      <c r="E17" s="44">
        <v>10</v>
      </c>
      <c r="F17" s="44">
        <v>8</v>
      </c>
      <c r="G17" s="44">
        <v>0</v>
      </c>
      <c r="H17" s="62">
        <v>50</v>
      </c>
      <c r="I17" s="44">
        <v>25</v>
      </c>
      <c r="J17" s="44">
        <v>9</v>
      </c>
      <c r="K17" s="44">
        <v>0</v>
      </c>
      <c r="L17" s="44">
        <v>53</v>
      </c>
      <c r="M17" s="44">
        <v>59</v>
      </c>
      <c r="N17" s="44">
        <v>5</v>
      </c>
      <c r="O17" s="44">
        <v>6</v>
      </c>
      <c r="P17" s="44">
        <v>62</v>
      </c>
      <c r="Q17" s="44">
        <v>4</v>
      </c>
      <c r="R17" s="44">
        <v>7</v>
      </c>
      <c r="S17" s="44">
        <v>14</v>
      </c>
      <c r="T17" s="44">
        <v>74</v>
      </c>
      <c r="U17" s="44">
        <v>13</v>
      </c>
      <c r="V17" s="127">
        <f t="shared" si="1"/>
        <v>468</v>
      </c>
    </row>
    <row r="18" spans="1:22" s="1" customFormat="1" ht="13.15" customHeight="1" x14ac:dyDescent="0.3">
      <c r="A18" s="76" t="s">
        <v>29</v>
      </c>
      <c r="B18" s="44">
        <v>0</v>
      </c>
      <c r="C18" s="44">
        <v>0</v>
      </c>
      <c r="D18" s="44">
        <v>8</v>
      </c>
      <c r="E18" s="44">
        <v>0</v>
      </c>
      <c r="F18" s="44">
        <v>0</v>
      </c>
      <c r="G18" s="44">
        <v>1</v>
      </c>
      <c r="H18" s="62">
        <v>2</v>
      </c>
      <c r="I18" s="44">
        <v>33</v>
      </c>
      <c r="J18" s="44">
        <v>4</v>
      </c>
      <c r="K18" s="45">
        <v>0</v>
      </c>
      <c r="L18" s="44">
        <v>3</v>
      </c>
      <c r="M18" s="44">
        <v>0</v>
      </c>
      <c r="N18" s="44">
        <v>0</v>
      </c>
      <c r="O18" s="44">
        <v>0</v>
      </c>
      <c r="P18" s="44">
        <v>1</v>
      </c>
      <c r="Q18" s="44">
        <v>0</v>
      </c>
      <c r="R18" s="44">
        <v>0</v>
      </c>
      <c r="S18" s="44">
        <v>0</v>
      </c>
      <c r="T18" s="44">
        <v>0</v>
      </c>
      <c r="U18" s="44">
        <v>0</v>
      </c>
      <c r="V18" s="127">
        <f t="shared" si="1"/>
        <v>52</v>
      </c>
    </row>
    <row r="19" spans="1:22" s="1" customFormat="1" ht="13.15" customHeight="1" x14ac:dyDescent="0.3">
      <c r="A19" s="78" t="s">
        <v>68</v>
      </c>
      <c r="B19" s="46">
        <v>0</v>
      </c>
      <c r="C19" s="47">
        <v>0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2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1</v>
      </c>
      <c r="R19" s="46">
        <v>0</v>
      </c>
      <c r="S19" s="46">
        <v>0</v>
      </c>
      <c r="T19" s="46">
        <v>0</v>
      </c>
      <c r="U19" s="46">
        <v>0</v>
      </c>
      <c r="V19" s="128">
        <f t="shared" si="1"/>
        <v>3</v>
      </c>
    </row>
    <row r="20" spans="1:22" s="10" customFormat="1" ht="27" x14ac:dyDescent="0.3">
      <c r="A20" s="30" t="s">
        <v>103</v>
      </c>
      <c r="B20" s="15">
        <f t="shared" ref="B20:V20" si="2">SUM(B9,B14:B19)</f>
        <v>783</v>
      </c>
      <c r="C20" s="15">
        <f t="shared" si="2"/>
        <v>3406</v>
      </c>
      <c r="D20" s="15">
        <f t="shared" si="2"/>
        <v>45076</v>
      </c>
      <c r="E20" s="15">
        <f t="shared" si="2"/>
        <v>6202</v>
      </c>
      <c r="F20" s="15">
        <f t="shared" si="2"/>
        <v>4739</v>
      </c>
      <c r="G20" s="15">
        <f t="shared" si="2"/>
        <v>51259</v>
      </c>
      <c r="H20" s="15">
        <f t="shared" si="2"/>
        <v>22440</v>
      </c>
      <c r="I20" s="15">
        <f t="shared" si="2"/>
        <v>27778</v>
      </c>
      <c r="J20" s="15">
        <f t="shared" si="2"/>
        <v>29192</v>
      </c>
      <c r="K20" s="15">
        <f t="shared" si="2"/>
        <v>5275</v>
      </c>
      <c r="L20" s="15">
        <f t="shared" si="2"/>
        <v>93244</v>
      </c>
      <c r="M20" s="15">
        <f t="shared" si="2"/>
        <v>20763</v>
      </c>
      <c r="N20" s="15">
        <f t="shared" si="2"/>
        <v>6825</v>
      </c>
      <c r="O20" s="15">
        <f t="shared" si="2"/>
        <v>1685</v>
      </c>
      <c r="P20" s="15">
        <f t="shared" si="2"/>
        <v>13767</v>
      </c>
      <c r="Q20" s="15">
        <f t="shared" si="2"/>
        <v>10629</v>
      </c>
      <c r="R20" s="15">
        <f t="shared" si="2"/>
        <v>10275</v>
      </c>
      <c r="S20" s="15">
        <f t="shared" si="2"/>
        <v>5758</v>
      </c>
      <c r="T20" s="15">
        <f>SUM(T9,T14:T19)</f>
        <v>11439</v>
      </c>
      <c r="U20" s="15">
        <f t="shared" si="2"/>
        <v>4395</v>
      </c>
      <c r="V20" s="15">
        <f t="shared" si="2"/>
        <v>374930</v>
      </c>
    </row>
    <row r="21" spans="1:22" s="10" customFormat="1" ht="13.15" customHeight="1" x14ac:dyDescent="0.3">
      <c r="A21" s="75" t="s">
        <v>31</v>
      </c>
      <c r="B21" s="54">
        <v>0</v>
      </c>
      <c r="C21" s="55">
        <v>0</v>
      </c>
      <c r="D21" s="54">
        <v>20</v>
      </c>
      <c r="E21" s="54">
        <v>1</v>
      </c>
      <c r="F21" s="54">
        <v>7</v>
      </c>
      <c r="G21" s="54">
        <v>0</v>
      </c>
      <c r="H21" s="54">
        <v>10</v>
      </c>
      <c r="I21" s="54">
        <v>4</v>
      </c>
      <c r="J21" s="54">
        <v>3</v>
      </c>
      <c r="K21" s="54">
        <v>0</v>
      </c>
      <c r="L21" s="54">
        <v>0</v>
      </c>
      <c r="M21" s="54">
        <v>7</v>
      </c>
      <c r="N21" s="54">
        <v>0</v>
      </c>
      <c r="O21" s="54">
        <v>0</v>
      </c>
      <c r="P21" s="54">
        <v>3</v>
      </c>
      <c r="Q21" s="54">
        <v>0</v>
      </c>
      <c r="R21" s="54">
        <v>0</v>
      </c>
      <c r="S21" s="54">
        <v>0</v>
      </c>
      <c r="T21" s="54">
        <v>2</v>
      </c>
      <c r="U21" s="54">
        <v>0</v>
      </c>
      <c r="V21" s="126">
        <f t="shared" ref="V21:V61" si="3">SUM(B21:U21)</f>
        <v>57</v>
      </c>
    </row>
    <row r="22" spans="1:22" s="1" customFormat="1" ht="13.15" customHeight="1" x14ac:dyDescent="0.3">
      <c r="A22" s="76" t="s">
        <v>32</v>
      </c>
      <c r="B22" s="44">
        <v>69</v>
      </c>
      <c r="C22" s="45">
        <v>154</v>
      </c>
      <c r="D22" s="44">
        <v>8645</v>
      </c>
      <c r="E22" s="44">
        <v>768</v>
      </c>
      <c r="F22" s="44">
        <v>814</v>
      </c>
      <c r="G22" s="44">
        <v>9630</v>
      </c>
      <c r="H22" s="62">
        <v>4524</v>
      </c>
      <c r="I22" s="44">
        <v>4731</v>
      </c>
      <c r="J22" s="44">
        <v>4667</v>
      </c>
      <c r="K22" s="44">
        <v>599</v>
      </c>
      <c r="L22" s="44">
        <v>3896</v>
      </c>
      <c r="M22" s="45">
        <v>2881</v>
      </c>
      <c r="N22" s="44">
        <v>447</v>
      </c>
      <c r="O22" s="45">
        <v>115</v>
      </c>
      <c r="P22" s="44">
        <v>1398</v>
      </c>
      <c r="Q22" s="44">
        <v>1094</v>
      </c>
      <c r="R22" s="44">
        <v>728</v>
      </c>
      <c r="S22" s="44">
        <v>610</v>
      </c>
      <c r="T22" s="44">
        <v>1755</v>
      </c>
      <c r="U22" s="44">
        <v>245</v>
      </c>
      <c r="V22" s="127">
        <f t="shared" si="3"/>
        <v>47770</v>
      </c>
    </row>
    <row r="23" spans="1:22" s="1" customFormat="1" ht="12.75" customHeight="1" x14ac:dyDescent="0.3">
      <c r="A23" s="76" t="s">
        <v>33</v>
      </c>
      <c r="B23" s="45">
        <v>40</v>
      </c>
      <c r="C23" s="45">
        <v>93</v>
      </c>
      <c r="D23" s="45">
        <v>8567</v>
      </c>
      <c r="E23" s="44">
        <v>606</v>
      </c>
      <c r="F23" s="45">
        <v>721</v>
      </c>
      <c r="G23" s="45">
        <v>9856</v>
      </c>
      <c r="H23" s="62">
        <v>3269</v>
      </c>
      <c r="I23" s="45">
        <v>3028</v>
      </c>
      <c r="J23" s="45">
        <v>4417</v>
      </c>
      <c r="K23" s="45">
        <v>339</v>
      </c>
      <c r="L23" s="45">
        <v>3269</v>
      </c>
      <c r="M23" s="45">
        <v>3575</v>
      </c>
      <c r="N23" s="45">
        <v>543</v>
      </c>
      <c r="O23" s="45">
        <v>111</v>
      </c>
      <c r="P23" s="45">
        <v>894</v>
      </c>
      <c r="Q23" s="45">
        <v>789</v>
      </c>
      <c r="R23" s="45">
        <v>859</v>
      </c>
      <c r="S23" s="45">
        <v>251</v>
      </c>
      <c r="T23" s="44">
        <v>1004</v>
      </c>
      <c r="U23" s="45">
        <v>336</v>
      </c>
      <c r="V23" s="127">
        <f t="shared" si="3"/>
        <v>42567</v>
      </c>
    </row>
    <row r="24" spans="1:22" s="1" customFormat="1" ht="13.15" customHeight="1" x14ac:dyDescent="0.3">
      <c r="A24" s="76" t="s">
        <v>34</v>
      </c>
      <c r="B24" s="44">
        <v>98</v>
      </c>
      <c r="C24" s="45">
        <v>27</v>
      </c>
      <c r="D24" s="44">
        <v>5242</v>
      </c>
      <c r="E24" s="44">
        <v>674</v>
      </c>
      <c r="F24" s="44">
        <v>550</v>
      </c>
      <c r="G24" s="44">
        <v>805</v>
      </c>
      <c r="H24" s="62">
        <v>2126</v>
      </c>
      <c r="I24" s="44">
        <v>2315</v>
      </c>
      <c r="J24" s="44">
        <v>2249</v>
      </c>
      <c r="K24" s="44">
        <v>558</v>
      </c>
      <c r="L24" s="44">
        <v>1665</v>
      </c>
      <c r="M24" s="44">
        <v>3454</v>
      </c>
      <c r="N24" s="44">
        <v>440</v>
      </c>
      <c r="O24" s="44">
        <v>147</v>
      </c>
      <c r="P24" s="44">
        <v>1625</v>
      </c>
      <c r="Q24" s="44">
        <v>600</v>
      </c>
      <c r="R24" s="44">
        <v>1188</v>
      </c>
      <c r="S24" s="44">
        <v>507</v>
      </c>
      <c r="T24" s="44">
        <v>1783</v>
      </c>
      <c r="U24" s="44">
        <v>309</v>
      </c>
      <c r="V24" s="127">
        <f t="shared" si="3"/>
        <v>26362</v>
      </c>
    </row>
    <row r="25" spans="1:22" s="1" customFormat="1" ht="13.15" customHeight="1" x14ac:dyDescent="0.3">
      <c r="A25" s="76" t="s">
        <v>87</v>
      </c>
      <c r="B25" s="45">
        <v>218</v>
      </c>
      <c r="C25" s="45">
        <v>255</v>
      </c>
      <c r="D25" s="45">
        <v>13376</v>
      </c>
      <c r="E25" s="45">
        <v>1256</v>
      </c>
      <c r="F25" s="45">
        <v>671</v>
      </c>
      <c r="G25" s="45">
        <v>6590</v>
      </c>
      <c r="H25" s="45">
        <v>4064</v>
      </c>
      <c r="I25" s="45">
        <v>4736</v>
      </c>
      <c r="J25" s="45">
        <v>5064</v>
      </c>
      <c r="K25" s="45">
        <v>775</v>
      </c>
      <c r="L25" s="45">
        <v>4178</v>
      </c>
      <c r="M25" s="45">
        <v>5620</v>
      </c>
      <c r="N25" s="45">
        <v>1163</v>
      </c>
      <c r="O25" s="45">
        <v>222</v>
      </c>
      <c r="P25" s="45">
        <v>2333</v>
      </c>
      <c r="Q25" s="45">
        <v>1184</v>
      </c>
      <c r="R25" s="45">
        <v>1451</v>
      </c>
      <c r="S25" s="45">
        <v>1049</v>
      </c>
      <c r="T25" s="45">
        <v>2306</v>
      </c>
      <c r="U25" s="45">
        <v>1360</v>
      </c>
      <c r="V25" s="127">
        <f>SUM(B25:U25)</f>
        <v>57871</v>
      </c>
    </row>
    <row r="26" spans="1:22" s="1" customFormat="1" ht="13.15" customHeight="1" x14ac:dyDescent="0.3">
      <c r="A26" s="76" t="s">
        <v>36</v>
      </c>
      <c r="B26" s="45">
        <v>40</v>
      </c>
      <c r="C26" s="45">
        <v>61</v>
      </c>
      <c r="D26" s="45">
        <v>6016</v>
      </c>
      <c r="E26" s="44">
        <v>675</v>
      </c>
      <c r="F26" s="45">
        <v>531</v>
      </c>
      <c r="G26" s="45">
        <v>441</v>
      </c>
      <c r="H26" s="62">
        <v>2168</v>
      </c>
      <c r="I26" s="45">
        <v>3155</v>
      </c>
      <c r="J26" s="45">
        <v>2684</v>
      </c>
      <c r="K26" s="45">
        <v>298</v>
      </c>
      <c r="L26" s="45">
        <v>2157</v>
      </c>
      <c r="M26" s="45">
        <v>2365</v>
      </c>
      <c r="N26" s="45">
        <v>316</v>
      </c>
      <c r="O26" s="45">
        <v>159</v>
      </c>
      <c r="P26" s="45">
        <v>1525</v>
      </c>
      <c r="Q26" s="45">
        <v>696</v>
      </c>
      <c r="R26" s="45">
        <v>1095</v>
      </c>
      <c r="S26" s="45">
        <v>437</v>
      </c>
      <c r="T26" s="44">
        <v>1302</v>
      </c>
      <c r="U26" s="45">
        <v>907</v>
      </c>
      <c r="V26" s="127">
        <f t="shared" si="3"/>
        <v>27028</v>
      </c>
    </row>
    <row r="27" spans="1:22" s="1" customFormat="1" ht="13.15" customHeight="1" x14ac:dyDescent="0.3">
      <c r="A27" s="76" t="s">
        <v>37</v>
      </c>
      <c r="B27" s="44">
        <v>0</v>
      </c>
      <c r="C27" s="45">
        <v>2</v>
      </c>
      <c r="D27" s="44">
        <v>84</v>
      </c>
      <c r="E27" s="44">
        <v>10</v>
      </c>
      <c r="F27" s="44">
        <v>6</v>
      </c>
      <c r="G27" s="44">
        <v>7</v>
      </c>
      <c r="H27" s="62">
        <v>31</v>
      </c>
      <c r="I27" s="44">
        <v>53</v>
      </c>
      <c r="J27" s="44">
        <v>25</v>
      </c>
      <c r="K27" s="44">
        <v>5</v>
      </c>
      <c r="L27" s="44">
        <v>24</v>
      </c>
      <c r="M27" s="44">
        <v>18</v>
      </c>
      <c r="N27" s="44">
        <v>7</v>
      </c>
      <c r="O27" s="44">
        <v>0</v>
      </c>
      <c r="P27" s="44">
        <v>9</v>
      </c>
      <c r="Q27" s="44">
        <v>4</v>
      </c>
      <c r="R27" s="44">
        <v>1</v>
      </c>
      <c r="S27" s="44">
        <v>3</v>
      </c>
      <c r="T27" s="44">
        <v>25</v>
      </c>
      <c r="U27" s="44">
        <v>4</v>
      </c>
      <c r="V27" s="127">
        <f t="shared" si="3"/>
        <v>318</v>
      </c>
    </row>
    <row r="28" spans="1:22" s="1" customFormat="1" ht="13.15" customHeight="1" x14ac:dyDescent="0.3">
      <c r="A28" s="76" t="s">
        <v>39</v>
      </c>
      <c r="B28" s="45">
        <v>172</v>
      </c>
      <c r="C28" s="45">
        <v>225</v>
      </c>
      <c r="D28" s="45">
        <v>15375</v>
      </c>
      <c r="E28" s="44">
        <v>2793</v>
      </c>
      <c r="F28" s="45">
        <v>1826</v>
      </c>
      <c r="G28" s="45">
        <v>11269</v>
      </c>
      <c r="H28" s="62">
        <v>6984</v>
      </c>
      <c r="I28" s="45">
        <v>7822</v>
      </c>
      <c r="J28" s="45">
        <v>8573</v>
      </c>
      <c r="K28" s="45">
        <v>840</v>
      </c>
      <c r="L28" s="45">
        <v>6859</v>
      </c>
      <c r="M28" s="45">
        <v>7764</v>
      </c>
      <c r="N28" s="45">
        <v>1554</v>
      </c>
      <c r="O28" s="45">
        <v>383</v>
      </c>
      <c r="P28" s="45">
        <v>2606</v>
      </c>
      <c r="Q28" s="45">
        <v>1746</v>
      </c>
      <c r="R28" s="45">
        <v>3401</v>
      </c>
      <c r="S28" s="45">
        <v>1818</v>
      </c>
      <c r="T28" s="45">
        <v>3458</v>
      </c>
      <c r="U28" s="45">
        <v>2032</v>
      </c>
      <c r="V28" s="127">
        <f t="shared" si="3"/>
        <v>87500</v>
      </c>
    </row>
    <row r="29" spans="1:22" s="1" customFormat="1" ht="13.15" customHeight="1" x14ac:dyDescent="0.3">
      <c r="A29" s="76" t="s">
        <v>41</v>
      </c>
      <c r="B29" s="45">
        <v>0</v>
      </c>
      <c r="C29" s="45">
        <v>2</v>
      </c>
      <c r="D29" s="45">
        <v>39</v>
      </c>
      <c r="E29" s="44">
        <v>6</v>
      </c>
      <c r="F29" s="45">
        <v>7</v>
      </c>
      <c r="G29" s="45">
        <v>20</v>
      </c>
      <c r="H29" s="62">
        <v>14</v>
      </c>
      <c r="I29" s="45">
        <v>17</v>
      </c>
      <c r="J29" s="45">
        <v>36</v>
      </c>
      <c r="K29" s="45">
        <v>1</v>
      </c>
      <c r="L29" s="45">
        <v>12</v>
      </c>
      <c r="M29" s="45">
        <v>5</v>
      </c>
      <c r="N29" s="45">
        <v>1</v>
      </c>
      <c r="O29" s="45">
        <v>0</v>
      </c>
      <c r="P29" s="45">
        <v>46</v>
      </c>
      <c r="Q29" s="45">
        <v>0</v>
      </c>
      <c r="R29" s="45">
        <v>7</v>
      </c>
      <c r="S29" s="45">
        <v>2</v>
      </c>
      <c r="T29" s="45">
        <v>19</v>
      </c>
      <c r="U29" s="45">
        <v>2</v>
      </c>
      <c r="V29" s="127">
        <f t="shared" si="3"/>
        <v>236</v>
      </c>
    </row>
    <row r="30" spans="1:22" s="1" customFormat="1" ht="13.15" customHeight="1" x14ac:dyDescent="0.3">
      <c r="A30" s="76" t="s">
        <v>42</v>
      </c>
      <c r="B30" s="45">
        <v>5</v>
      </c>
      <c r="C30" s="45">
        <v>21</v>
      </c>
      <c r="D30" s="44">
        <v>1232</v>
      </c>
      <c r="E30" s="44">
        <v>268</v>
      </c>
      <c r="F30" s="44">
        <v>193</v>
      </c>
      <c r="G30" s="45">
        <v>75</v>
      </c>
      <c r="H30" s="62">
        <v>373</v>
      </c>
      <c r="I30" s="44">
        <v>501</v>
      </c>
      <c r="J30" s="45">
        <v>418</v>
      </c>
      <c r="K30" s="45">
        <v>36</v>
      </c>
      <c r="L30" s="45">
        <v>426</v>
      </c>
      <c r="M30" s="44">
        <v>203</v>
      </c>
      <c r="N30" s="44">
        <v>91</v>
      </c>
      <c r="O30" s="44">
        <v>7</v>
      </c>
      <c r="P30" s="44">
        <v>136</v>
      </c>
      <c r="Q30" s="44">
        <v>112</v>
      </c>
      <c r="R30" s="45">
        <v>63</v>
      </c>
      <c r="S30" s="44">
        <v>85</v>
      </c>
      <c r="T30" s="45">
        <v>77</v>
      </c>
      <c r="U30" s="44">
        <v>55</v>
      </c>
      <c r="V30" s="127">
        <f t="shared" si="3"/>
        <v>4377</v>
      </c>
    </row>
    <row r="31" spans="1:22" s="1" customFormat="1" ht="13.15" customHeight="1" x14ac:dyDescent="0.3">
      <c r="A31" s="76" t="s">
        <v>43</v>
      </c>
      <c r="B31" s="45">
        <v>44</v>
      </c>
      <c r="C31" s="45">
        <v>203</v>
      </c>
      <c r="D31" s="45">
        <v>6457</v>
      </c>
      <c r="E31" s="44">
        <v>756</v>
      </c>
      <c r="F31" s="45">
        <v>1271</v>
      </c>
      <c r="G31" s="45">
        <v>2909</v>
      </c>
      <c r="H31" s="62">
        <v>2915</v>
      </c>
      <c r="I31" s="45">
        <v>3962</v>
      </c>
      <c r="J31" s="45">
        <v>3657</v>
      </c>
      <c r="K31" s="45">
        <v>391</v>
      </c>
      <c r="L31" s="45">
        <v>2605</v>
      </c>
      <c r="M31" s="45">
        <v>3243</v>
      </c>
      <c r="N31" s="45">
        <v>616</v>
      </c>
      <c r="O31" s="45">
        <v>171</v>
      </c>
      <c r="P31" s="45">
        <v>2587</v>
      </c>
      <c r="Q31" s="45">
        <v>885</v>
      </c>
      <c r="R31" s="45">
        <v>2306</v>
      </c>
      <c r="S31" s="45">
        <v>773</v>
      </c>
      <c r="T31" s="45">
        <v>2019</v>
      </c>
      <c r="U31" s="45">
        <v>570</v>
      </c>
      <c r="V31" s="127">
        <f t="shared" si="3"/>
        <v>38340</v>
      </c>
    </row>
    <row r="32" spans="1:22" s="1" customFormat="1" ht="13.15" customHeight="1" x14ac:dyDescent="0.3">
      <c r="A32" s="76" t="s">
        <v>86</v>
      </c>
      <c r="B32" s="45">
        <v>1</v>
      </c>
      <c r="C32" s="45">
        <v>2</v>
      </c>
      <c r="D32" s="44">
        <v>184</v>
      </c>
      <c r="E32" s="44">
        <v>13</v>
      </c>
      <c r="F32" s="44">
        <v>11</v>
      </c>
      <c r="G32" s="45">
        <v>49</v>
      </c>
      <c r="H32" s="62">
        <v>166</v>
      </c>
      <c r="I32" s="44">
        <v>115</v>
      </c>
      <c r="J32" s="45">
        <v>51</v>
      </c>
      <c r="K32" s="45">
        <v>10</v>
      </c>
      <c r="L32" s="45">
        <v>50</v>
      </c>
      <c r="M32" s="44">
        <v>245</v>
      </c>
      <c r="N32" s="44">
        <v>9</v>
      </c>
      <c r="O32" s="44">
        <v>0</v>
      </c>
      <c r="P32" s="44">
        <v>18</v>
      </c>
      <c r="Q32" s="44">
        <v>10</v>
      </c>
      <c r="R32" s="45">
        <v>40</v>
      </c>
      <c r="S32" s="44">
        <v>2</v>
      </c>
      <c r="T32" s="45">
        <v>10</v>
      </c>
      <c r="U32" s="45">
        <v>6</v>
      </c>
      <c r="V32" s="127">
        <f t="shared" si="3"/>
        <v>992</v>
      </c>
    </row>
    <row r="33" spans="1:22" s="1" customFormat="1" ht="13.15" customHeight="1" x14ac:dyDescent="0.3">
      <c r="A33" s="76" t="s">
        <v>45</v>
      </c>
      <c r="B33" s="45">
        <v>56</v>
      </c>
      <c r="C33" s="45">
        <v>113</v>
      </c>
      <c r="D33" s="44">
        <v>6308</v>
      </c>
      <c r="E33" s="44">
        <v>421</v>
      </c>
      <c r="F33" s="44">
        <v>830</v>
      </c>
      <c r="G33" s="45">
        <v>958</v>
      </c>
      <c r="H33" s="62">
        <v>3021</v>
      </c>
      <c r="I33" s="44">
        <v>3697</v>
      </c>
      <c r="J33" s="45">
        <v>3777</v>
      </c>
      <c r="K33" s="45">
        <v>422</v>
      </c>
      <c r="L33" s="45">
        <v>2570</v>
      </c>
      <c r="M33" s="44">
        <v>1705</v>
      </c>
      <c r="N33" s="44">
        <v>484</v>
      </c>
      <c r="O33" s="44">
        <v>100</v>
      </c>
      <c r="P33" s="44">
        <v>1215</v>
      </c>
      <c r="Q33" s="44">
        <v>634</v>
      </c>
      <c r="R33" s="45">
        <v>1473</v>
      </c>
      <c r="S33" s="44">
        <v>537</v>
      </c>
      <c r="T33" s="45">
        <v>1265</v>
      </c>
      <c r="U33" s="45">
        <v>342</v>
      </c>
      <c r="V33" s="127">
        <f t="shared" si="3"/>
        <v>29928</v>
      </c>
    </row>
    <row r="34" spans="1:22" s="1" customFormat="1" ht="13.15" customHeight="1" x14ac:dyDescent="0.3">
      <c r="A34" s="76" t="s">
        <v>46</v>
      </c>
      <c r="B34" s="45">
        <v>0</v>
      </c>
      <c r="C34" s="45">
        <v>0</v>
      </c>
      <c r="D34" s="44">
        <v>1</v>
      </c>
      <c r="E34" s="44">
        <v>5</v>
      </c>
      <c r="F34" s="44">
        <v>0</v>
      </c>
      <c r="G34" s="45">
        <v>0</v>
      </c>
      <c r="H34" s="62">
        <v>2</v>
      </c>
      <c r="I34" s="44">
        <v>0</v>
      </c>
      <c r="J34" s="45">
        <v>16</v>
      </c>
      <c r="K34" s="45">
        <v>1</v>
      </c>
      <c r="L34" s="45">
        <v>0</v>
      </c>
      <c r="M34" s="44">
        <v>2</v>
      </c>
      <c r="N34" s="44">
        <v>0</v>
      </c>
      <c r="O34" s="44">
        <v>0</v>
      </c>
      <c r="P34" s="44">
        <v>0</v>
      </c>
      <c r="Q34" s="44">
        <v>6</v>
      </c>
      <c r="R34" s="45">
        <v>0</v>
      </c>
      <c r="S34" s="44">
        <v>0</v>
      </c>
      <c r="T34" s="45">
        <v>0</v>
      </c>
      <c r="U34" s="45">
        <v>0</v>
      </c>
      <c r="V34" s="127">
        <f t="shared" si="3"/>
        <v>33</v>
      </c>
    </row>
    <row r="35" spans="1:22" s="1" customFormat="1" ht="13.15" customHeight="1" x14ac:dyDescent="0.3">
      <c r="A35" s="76" t="s">
        <v>47</v>
      </c>
      <c r="B35" s="45">
        <v>20</v>
      </c>
      <c r="C35" s="45">
        <v>72</v>
      </c>
      <c r="D35" s="44">
        <v>2838</v>
      </c>
      <c r="E35" s="44">
        <v>285</v>
      </c>
      <c r="F35" s="44">
        <v>296</v>
      </c>
      <c r="G35" s="45">
        <v>652</v>
      </c>
      <c r="H35" s="62">
        <v>1430</v>
      </c>
      <c r="I35" s="44">
        <v>1352</v>
      </c>
      <c r="J35" s="45">
        <v>1567</v>
      </c>
      <c r="K35" s="45">
        <v>161</v>
      </c>
      <c r="L35" s="45">
        <v>927</v>
      </c>
      <c r="M35" s="44">
        <v>1034</v>
      </c>
      <c r="N35" s="44">
        <v>195</v>
      </c>
      <c r="O35" s="44">
        <v>49</v>
      </c>
      <c r="P35" s="44">
        <v>393</v>
      </c>
      <c r="Q35" s="44">
        <v>303</v>
      </c>
      <c r="R35" s="45">
        <v>287</v>
      </c>
      <c r="S35" s="44">
        <v>181</v>
      </c>
      <c r="T35" s="45">
        <v>354</v>
      </c>
      <c r="U35" s="44">
        <v>169</v>
      </c>
      <c r="V35" s="127">
        <f t="shared" si="3"/>
        <v>12565</v>
      </c>
    </row>
    <row r="36" spans="1:22" s="1" customFormat="1" ht="13.15" customHeight="1" x14ac:dyDescent="0.3">
      <c r="A36" s="76" t="s">
        <v>72</v>
      </c>
      <c r="B36" s="45">
        <v>0</v>
      </c>
      <c r="C36" s="45">
        <v>0</v>
      </c>
      <c r="D36" s="44">
        <v>12</v>
      </c>
      <c r="E36" s="44">
        <v>1</v>
      </c>
      <c r="F36" s="44">
        <v>0</v>
      </c>
      <c r="G36" s="45">
        <v>0</v>
      </c>
      <c r="H36" s="62">
        <v>5</v>
      </c>
      <c r="I36" s="44">
        <v>1</v>
      </c>
      <c r="J36" s="45">
        <v>2</v>
      </c>
      <c r="K36" s="45">
        <v>0</v>
      </c>
      <c r="L36" s="45">
        <v>3</v>
      </c>
      <c r="M36" s="44">
        <v>7</v>
      </c>
      <c r="N36" s="44">
        <v>0</v>
      </c>
      <c r="O36" s="44">
        <v>0</v>
      </c>
      <c r="P36" s="44">
        <v>3</v>
      </c>
      <c r="Q36" s="44">
        <v>1</v>
      </c>
      <c r="R36" s="45">
        <v>0</v>
      </c>
      <c r="S36" s="44">
        <v>2</v>
      </c>
      <c r="T36" s="45">
        <v>1</v>
      </c>
      <c r="U36" s="44">
        <v>0</v>
      </c>
      <c r="V36" s="127">
        <f t="shared" si="3"/>
        <v>38</v>
      </c>
    </row>
    <row r="37" spans="1:22" s="1" customFormat="1" ht="13.15" customHeight="1" x14ac:dyDescent="0.3">
      <c r="A37" s="76" t="s">
        <v>69</v>
      </c>
      <c r="B37" s="44">
        <v>0</v>
      </c>
      <c r="C37" s="45">
        <v>2</v>
      </c>
      <c r="D37" s="44">
        <v>32</v>
      </c>
      <c r="E37" s="44">
        <v>0</v>
      </c>
      <c r="F37" s="44">
        <v>4</v>
      </c>
      <c r="G37" s="44">
        <v>2</v>
      </c>
      <c r="H37" s="62">
        <v>7</v>
      </c>
      <c r="I37" s="44">
        <v>29</v>
      </c>
      <c r="J37" s="45">
        <v>16</v>
      </c>
      <c r="K37" s="44">
        <v>1</v>
      </c>
      <c r="L37" s="44">
        <v>25</v>
      </c>
      <c r="M37" s="45">
        <v>18</v>
      </c>
      <c r="N37" s="44">
        <v>6</v>
      </c>
      <c r="O37" s="45">
        <v>2</v>
      </c>
      <c r="P37" s="45">
        <v>10</v>
      </c>
      <c r="Q37" s="45">
        <v>3</v>
      </c>
      <c r="R37" s="45">
        <v>18</v>
      </c>
      <c r="S37" s="44">
        <v>11</v>
      </c>
      <c r="T37" s="45">
        <v>21</v>
      </c>
      <c r="U37" s="45">
        <v>3</v>
      </c>
      <c r="V37" s="127">
        <f t="shared" si="3"/>
        <v>210</v>
      </c>
    </row>
    <row r="38" spans="1:22" s="1" customFormat="1" ht="13.15" customHeight="1" x14ac:dyDescent="0.3">
      <c r="A38" s="76" t="s">
        <v>48</v>
      </c>
      <c r="B38" s="44">
        <v>3</v>
      </c>
      <c r="C38" s="45">
        <v>13</v>
      </c>
      <c r="D38" s="44">
        <v>936</v>
      </c>
      <c r="E38" s="44">
        <v>73</v>
      </c>
      <c r="F38" s="44">
        <v>151</v>
      </c>
      <c r="G38" s="44">
        <v>387</v>
      </c>
      <c r="H38" s="62">
        <v>411</v>
      </c>
      <c r="I38" s="44">
        <v>563</v>
      </c>
      <c r="J38" s="45">
        <v>455</v>
      </c>
      <c r="K38" s="44">
        <v>31</v>
      </c>
      <c r="L38" s="44">
        <v>400</v>
      </c>
      <c r="M38" s="45">
        <v>555</v>
      </c>
      <c r="N38" s="44">
        <v>51</v>
      </c>
      <c r="O38" s="45">
        <v>17</v>
      </c>
      <c r="P38" s="45">
        <v>204</v>
      </c>
      <c r="Q38" s="45">
        <v>144</v>
      </c>
      <c r="R38" s="45">
        <v>125</v>
      </c>
      <c r="S38" s="44">
        <v>52</v>
      </c>
      <c r="T38" s="45">
        <v>136</v>
      </c>
      <c r="U38" s="45">
        <v>27</v>
      </c>
      <c r="V38" s="127">
        <f t="shared" si="3"/>
        <v>4734</v>
      </c>
    </row>
    <row r="39" spans="1:22" s="1" customFormat="1" ht="13.15" customHeight="1" x14ac:dyDescent="0.3">
      <c r="A39" s="76" t="s">
        <v>49</v>
      </c>
      <c r="B39" s="44">
        <v>28</v>
      </c>
      <c r="C39" s="45">
        <v>50</v>
      </c>
      <c r="D39" s="44">
        <v>3389</v>
      </c>
      <c r="E39" s="44">
        <v>541</v>
      </c>
      <c r="F39" s="44">
        <v>295</v>
      </c>
      <c r="G39" s="44">
        <v>1166</v>
      </c>
      <c r="H39" s="62">
        <v>746</v>
      </c>
      <c r="I39" s="44">
        <v>850</v>
      </c>
      <c r="J39" s="45">
        <v>1837</v>
      </c>
      <c r="K39" s="44">
        <v>164</v>
      </c>
      <c r="L39" s="44">
        <v>2782</v>
      </c>
      <c r="M39" s="45">
        <v>5584</v>
      </c>
      <c r="N39" s="44">
        <v>402</v>
      </c>
      <c r="O39" s="45">
        <v>28</v>
      </c>
      <c r="P39" s="45">
        <v>631</v>
      </c>
      <c r="Q39" s="45">
        <v>200</v>
      </c>
      <c r="R39" s="45">
        <v>556</v>
      </c>
      <c r="S39" s="44">
        <v>202</v>
      </c>
      <c r="T39" s="45">
        <v>773</v>
      </c>
      <c r="U39" s="45">
        <v>223</v>
      </c>
      <c r="V39" s="127">
        <f t="shared" si="3"/>
        <v>20447</v>
      </c>
    </row>
    <row r="40" spans="1:22" s="1" customFormat="1" ht="13.15" customHeight="1" x14ac:dyDescent="0.3">
      <c r="A40" s="76" t="s">
        <v>50</v>
      </c>
      <c r="B40" s="45">
        <v>92</v>
      </c>
      <c r="C40" s="45">
        <v>75</v>
      </c>
      <c r="D40" s="44">
        <v>8016</v>
      </c>
      <c r="E40" s="44">
        <v>915</v>
      </c>
      <c r="F40" s="44">
        <v>916</v>
      </c>
      <c r="G40" s="45">
        <v>5548</v>
      </c>
      <c r="H40" s="62">
        <v>3388</v>
      </c>
      <c r="I40" s="44">
        <v>3550</v>
      </c>
      <c r="J40" s="45">
        <v>4648</v>
      </c>
      <c r="K40" s="45">
        <v>584</v>
      </c>
      <c r="L40" s="45">
        <v>2982</v>
      </c>
      <c r="M40" s="44">
        <v>8217</v>
      </c>
      <c r="N40" s="44">
        <v>690</v>
      </c>
      <c r="O40" s="44">
        <v>133</v>
      </c>
      <c r="P40" s="44">
        <v>1787</v>
      </c>
      <c r="Q40" s="44">
        <v>860</v>
      </c>
      <c r="R40" s="45">
        <v>1159</v>
      </c>
      <c r="S40" s="44">
        <v>629</v>
      </c>
      <c r="T40" s="45">
        <v>1093</v>
      </c>
      <c r="U40" s="45">
        <v>371</v>
      </c>
      <c r="V40" s="127">
        <f t="shared" si="3"/>
        <v>45653</v>
      </c>
    </row>
    <row r="41" spans="1:22" s="1" customFormat="1" ht="13.15" customHeight="1" x14ac:dyDescent="0.3">
      <c r="A41" s="76" t="s">
        <v>51</v>
      </c>
      <c r="B41" s="45">
        <v>21</v>
      </c>
      <c r="C41" s="45">
        <v>29</v>
      </c>
      <c r="D41" s="45">
        <v>4178</v>
      </c>
      <c r="E41" s="44">
        <v>417</v>
      </c>
      <c r="F41" s="45">
        <v>321</v>
      </c>
      <c r="G41" s="45">
        <v>1405</v>
      </c>
      <c r="H41" s="62">
        <v>1374</v>
      </c>
      <c r="I41" s="45">
        <v>1343</v>
      </c>
      <c r="J41" s="45">
        <v>1522</v>
      </c>
      <c r="K41" s="45">
        <v>233</v>
      </c>
      <c r="L41" s="45">
        <v>1579</v>
      </c>
      <c r="M41" s="45">
        <v>2153</v>
      </c>
      <c r="N41" s="45">
        <v>292</v>
      </c>
      <c r="O41" s="45">
        <v>55</v>
      </c>
      <c r="P41" s="45">
        <v>779</v>
      </c>
      <c r="Q41" s="45">
        <v>398</v>
      </c>
      <c r="R41" s="45">
        <v>405</v>
      </c>
      <c r="S41" s="45">
        <v>167</v>
      </c>
      <c r="T41" s="45">
        <v>500</v>
      </c>
      <c r="U41" s="44">
        <v>158</v>
      </c>
      <c r="V41" s="127">
        <f t="shared" si="3"/>
        <v>17329</v>
      </c>
    </row>
    <row r="42" spans="1:22" s="1" customFormat="1" ht="13.15" customHeight="1" x14ac:dyDescent="0.3">
      <c r="A42" s="76" t="s">
        <v>52</v>
      </c>
      <c r="B42" s="44">
        <v>7</v>
      </c>
      <c r="C42" s="45">
        <v>26</v>
      </c>
      <c r="D42" s="44">
        <v>941</v>
      </c>
      <c r="E42" s="44">
        <v>77</v>
      </c>
      <c r="F42" s="45">
        <v>51</v>
      </c>
      <c r="G42" s="44">
        <v>98</v>
      </c>
      <c r="H42" s="62">
        <v>186</v>
      </c>
      <c r="I42" s="44">
        <v>331</v>
      </c>
      <c r="J42" s="44">
        <v>237</v>
      </c>
      <c r="K42" s="44">
        <v>35</v>
      </c>
      <c r="L42" s="44">
        <v>224</v>
      </c>
      <c r="M42" s="45">
        <v>161</v>
      </c>
      <c r="N42" s="44">
        <v>48</v>
      </c>
      <c r="O42" s="45">
        <v>6</v>
      </c>
      <c r="P42" s="45">
        <v>71</v>
      </c>
      <c r="Q42" s="45">
        <v>77</v>
      </c>
      <c r="R42" s="45">
        <v>45</v>
      </c>
      <c r="S42" s="44">
        <v>41</v>
      </c>
      <c r="T42" s="45">
        <v>100</v>
      </c>
      <c r="U42" s="44">
        <v>29</v>
      </c>
      <c r="V42" s="127">
        <f t="shared" si="3"/>
        <v>2791</v>
      </c>
    </row>
    <row r="43" spans="1:22" s="1" customFormat="1" ht="13.15" customHeight="1" x14ac:dyDescent="0.3">
      <c r="A43" s="76" t="s">
        <v>81</v>
      </c>
      <c r="B43" s="45">
        <v>76</v>
      </c>
      <c r="C43" s="45">
        <v>83</v>
      </c>
      <c r="D43" s="44">
        <v>8193</v>
      </c>
      <c r="E43" s="44">
        <v>919</v>
      </c>
      <c r="F43" s="44">
        <v>1007</v>
      </c>
      <c r="G43" s="45">
        <v>3011</v>
      </c>
      <c r="H43" s="62">
        <v>4081</v>
      </c>
      <c r="I43" s="44">
        <v>3814</v>
      </c>
      <c r="J43" s="45">
        <v>3858</v>
      </c>
      <c r="K43" s="45">
        <v>486</v>
      </c>
      <c r="L43" s="45">
        <v>3374</v>
      </c>
      <c r="M43" s="44">
        <v>7196</v>
      </c>
      <c r="N43" s="44">
        <v>914</v>
      </c>
      <c r="O43" s="44">
        <v>202</v>
      </c>
      <c r="P43" s="44">
        <v>2393</v>
      </c>
      <c r="Q43" s="44">
        <v>811</v>
      </c>
      <c r="R43" s="45">
        <v>1734</v>
      </c>
      <c r="S43" s="44">
        <v>897</v>
      </c>
      <c r="T43" s="45">
        <v>2370</v>
      </c>
      <c r="U43" s="45">
        <v>1289</v>
      </c>
      <c r="V43" s="127">
        <f t="shared" si="3"/>
        <v>46708</v>
      </c>
    </row>
    <row r="44" spans="1:22" s="1" customFormat="1" ht="13.15" customHeight="1" x14ac:dyDescent="0.3">
      <c r="A44" s="76" t="s">
        <v>40</v>
      </c>
      <c r="B44" s="45">
        <v>273</v>
      </c>
      <c r="C44" s="45">
        <v>208</v>
      </c>
      <c r="D44" s="44">
        <v>13714</v>
      </c>
      <c r="E44" s="44">
        <v>1378</v>
      </c>
      <c r="F44" s="44">
        <v>920</v>
      </c>
      <c r="G44" s="45">
        <v>8037</v>
      </c>
      <c r="H44" s="62">
        <v>5787</v>
      </c>
      <c r="I44" s="44">
        <v>7447</v>
      </c>
      <c r="J44" s="45">
        <v>6002</v>
      </c>
      <c r="K44" s="45">
        <v>1250</v>
      </c>
      <c r="L44" s="45">
        <v>4853</v>
      </c>
      <c r="M44" s="44">
        <v>7802</v>
      </c>
      <c r="N44" s="44">
        <v>1238</v>
      </c>
      <c r="O44" s="44">
        <v>222</v>
      </c>
      <c r="P44" s="44">
        <v>1775</v>
      </c>
      <c r="Q44" s="44">
        <v>2257</v>
      </c>
      <c r="R44" s="45">
        <v>2529</v>
      </c>
      <c r="S44" s="44">
        <v>1100</v>
      </c>
      <c r="T44" s="45">
        <v>2747</v>
      </c>
      <c r="U44" s="45">
        <v>1143</v>
      </c>
      <c r="V44" s="127">
        <f t="shared" si="3"/>
        <v>70682</v>
      </c>
    </row>
    <row r="45" spans="1:22" s="1" customFormat="1" ht="13.15" customHeight="1" x14ac:dyDescent="0.3">
      <c r="A45" s="76" t="s">
        <v>54</v>
      </c>
      <c r="B45" s="45">
        <v>141</v>
      </c>
      <c r="C45" s="45">
        <v>2264</v>
      </c>
      <c r="D45" s="45">
        <v>12565</v>
      </c>
      <c r="E45" s="44">
        <v>1240</v>
      </c>
      <c r="F45" s="45">
        <v>1045</v>
      </c>
      <c r="G45" s="45">
        <v>7633</v>
      </c>
      <c r="H45" s="62">
        <v>4412</v>
      </c>
      <c r="I45" s="45">
        <v>5189</v>
      </c>
      <c r="J45" s="45">
        <v>5935</v>
      </c>
      <c r="K45" s="45">
        <v>694</v>
      </c>
      <c r="L45" s="45">
        <v>4306</v>
      </c>
      <c r="M45" s="45">
        <v>4115</v>
      </c>
      <c r="N45" s="45">
        <v>570</v>
      </c>
      <c r="O45" s="45">
        <v>495</v>
      </c>
      <c r="P45" s="45">
        <v>3710</v>
      </c>
      <c r="Q45" s="45">
        <v>991</v>
      </c>
      <c r="R45" s="45">
        <v>2252</v>
      </c>
      <c r="S45" s="45">
        <v>1068</v>
      </c>
      <c r="T45" s="45">
        <v>3218</v>
      </c>
      <c r="U45" s="45">
        <v>1004</v>
      </c>
      <c r="V45" s="127">
        <f t="shared" si="3"/>
        <v>62847</v>
      </c>
    </row>
    <row r="46" spans="1:22" s="1" customFormat="1" ht="12.75" customHeight="1" x14ac:dyDescent="0.3">
      <c r="A46" s="76" t="s">
        <v>55</v>
      </c>
      <c r="B46" s="45">
        <v>4</v>
      </c>
      <c r="C46" s="45">
        <v>8</v>
      </c>
      <c r="D46" s="45">
        <v>762</v>
      </c>
      <c r="E46" s="44">
        <v>38</v>
      </c>
      <c r="F46" s="45">
        <v>43</v>
      </c>
      <c r="G46" s="45">
        <v>140</v>
      </c>
      <c r="H46" s="62">
        <v>419</v>
      </c>
      <c r="I46" s="45">
        <v>318</v>
      </c>
      <c r="J46" s="45">
        <v>192</v>
      </c>
      <c r="K46" s="45">
        <v>32</v>
      </c>
      <c r="L46" s="45">
        <v>189</v>
      </c>
      <c r="M46" s="45">
        <v>198</v>
      </c>
      <c r="N46" s="45">
        <v>25</v>
      </c>
      <c r="O46" s="45">
        <v>2</v>
      </c>
      <c r="P46" s="45">
        <v>109</v>
      </c>
      <c r="Q46" s="45">
        <v>73</v>
      </c>
      <c r="R46" s="45">
        <v>59</v>
      </c>
      <c r="S46" s="45">
        <v>15</v>
      </c>
      <c r="T46" s="45">
        <v>76</v>
      </c>
      <c r="U46" s="45">
        <v>21</v>
      </c>
      <c r="V46" s="127">
        <f t="shared" si="3"/>
        <v>2723</v>
      </c>
    </row>
    <row r="47" spans="1:22" s="1" customFormat="1" ht="13.15" customHeight="1" x14ac:dyDescent="0.3">
      <c r="A47" s="76" t="s">
        <v>56</v>
      </c>
      <c r="B47" s="45">
        <v>54</v>
      </c>
      <c r="C47" s="45">
        <v>118</v>
      </c>
      <c r="D47" s="45">
        <v>13303</v>
      </c>
      <c r="E47" s="44">
        <v>1418</v>
      </c>
      <c r="F47" s="45">
        <v>1250</v>
      </c>
      <c r="G47" s="45">
        <v>7177</v>
      </c>
      <c r="H47" s="62">
        <v>4720</v>
      </c>
      <c r="I47" s="45">
        <v>5541</v>
      </c>
      <c r="J47" s="45">
        <v>7395</v>
      </c>
      <c r="K47" s="45">
        <v>654</v>
      </c>
      <c r="L47" s="45">
        <v>3996</v>
      </c>
      <c r="M47" s="45">
        <v>7158</v>
      </c>
      <c r="N47" s="44">
        <v>830</v>
      </c>
      <c r="O47" s="45">
        <v>312</v>
      </c>
      <c r="P47" s="45">
        <v>2932</v>
      </c>
      <c r="Q47" s="45">
        <v>1016</v>
      </c>
      <c r="R47" s="45">
        <v>2020</v>
      </c>
      <c r="S47" s="45">
        <v>890</v>
      </c>
      <c r="T47" s="45">
        <v>2544</v>
      </c>
      <c r="U47" s="44">
        <v>2468</v>
      </c>
      <c r="V47" s="127">
        <f t="shared" si="3"/>
        <v>65796</v>
      </c>
    </row>
    <row r="48" spans="1:22" s="1" customFormat="1" ht="13.15" customHeight="1" x14ac:dyDescent="0.3">
      <c r="A48" s="76" t="s">
        <v>57</v>
      </c>
      <c r="B48" s="45">
        <v>31</v>
      </c>
      <c r="C48" s="45">
        <v>58</v>
      </c>
      <c r="D48" s="44">
        <v>2456</v>
      </c>
      <c r="E48" s="44">
        <v>118</v>
      </c>
      <c r="F48" s="44">
        <v>176</v>
      </c>
      <c r="G48" s="45">
        <v>1078</v>
      </c>
      <c r="H48" s="62">
        <v>970</v>
      </c>
      <c r="I48" s="44">
        <v>853</v>
      </c>
      <c r="J48" s="45">
        <v>889</v>
      </c>
      <c r="K48" s="45">
        <v>99</v>
      </c>
      <c r="L48" s="45">
        <v>652</v>
      </c>
      <c r="M48" s="44">
        <v>556</v>
      </c>
      <c r="N48" s="44">
        <v>108</v>
      </c>
      <c r="O48" s="44">
        <v>48</v>
      </c>
      <c r="P48" s="44">
        <v>154</v>
      </c>
      <c r="Q48" s="44">
        <v>255</v>
      </c>
      <c r="R48" s="45">
        <v>456</v>
      </c>
      <c r="S48" s="44">
        <v>150</v>
      </c>
      <c r="T48" s="45">
        <v>644</v>
      </c>
      <c r="U48" s="45">
        <v>101</v>
      </c>
      <c r="V48" s="127">
        <f t="shared" si="3"/>
        <v>9852</v>
      </c>
    </row>
    <row r="49" spans="1:22" s="1" customFormat="1" ht="13.15" customHeight="1" x14ac:dyDescent="0.3">
      <c r="A49" s="76" t="s">
        <v>58</v>
      </c>
      <c r="B49" s="45">
        <v>5</v>
      </c>
      <c r="C49" s="45">
        <v>92</v>
      </c>
      <c r="D49" s="44">
        <v>2238</v>
      </c>
      <c r="E49" s="44">
        <v>206</v>
      </c>
      <c r="F49" s="44">
        <v>275</v>
      </c>
      <c r="G49" s="45">
        <v>1941</v>
      </c>
      <c r="H49" s="62">
        <v>1452</v>
      </c>
      <c r="I49" s="44">
        <v>764</v>
      </c>
      <c r="J49" s="45">
        <v>1226</v>
      </c>
      <c r="K49" s="45">
        <v>119</v>
      </c>
      <c r="L49" s="45">
        <v>756</v>
      </c>
      <c r="M49" s="44">
        <v>401</v>
      </c>
      <c r="N49" s="44">
        <v>62</v>
      </c>
      <c r="O49" s="44">
        <v>24</v>
      </c>
      <c r="P49" s="44">
        <v>385</v>
      </c>
      <c r="Q49" s="44">
        <v>111</v>
      </c>
      <c r="R49" s="45">
        <v>182</v>
      </c>
      <c r="S49" s="44">
        <v>108</v>
      </c>
      <c r="T49" s="45">
        <v>202</v>
      </c>
      <c r="U49" s="45">
        <v>54</v>
      </c>
      <c r="V49" s="127">
        <f t="shared" si="3"/>
        <v>10603</v>
      </c>
    </row>
    <row r="50" spans="1:22" s="1" customFormat="1" ht="13.15" customHeight="1" x14ac:dyDescent="0.3">
      <c r="A50" s="76" t="s">
        <v>59</v>
      </c>
      <c r="B50" s="45">
        <v>7</v>
      </c>
      <c r="C50" s="44">
        <v>4</v>
      </c>
      <c r="D50" s="44">
        <v>411</v>
      </c>
      <c r="E50" s="44">
        <v>28</v>
      </c>
      <c r="F50" s="44">
        <v>43</v>
      </c>
      <c r="G50" s="45">
        <v>15</v>
      </c>
      <c r="H50" s="62">
        <v>67</v>
      </c>
      <c r="I50" s="44">
        <v>110</v>
      </c>
      <c r="J50" s="45">
        <v>113</v>
      </c>
      <c r="K50" s="45">
        <v>3</v>
      </c>
      <c r="L50" s="45">
        <v>93</v>
      </c>
      <c r="M50" s="44">
        <v>44</v>
      </c>
      <c r="N50" s="44">
        <v>20</v>
      </c>
      <c r="O50" s="44">
        <v>7</v>
      </c>
      <c r="P50" s="44">
        <v>27</v>
      </c>
      <c r="Q50" s="44">
        <v>31</v>
      </c>
      <c r="R50" s="45">
        <v>40</v>
      </c>
      <c r="S50" s="44">
        <v>12</v>
      </c>
      <c r="T50" s="45">
        <v>40</v>
      </c>
      <c r="U50" s="45">
        <v>11</v>
      </c>
      <c r="V50" s="127">
        <f t="shared" si="3"/>
        <v>1126</v>
      </c>
    </row>
    <row r="51" spans="1:22" s="1" customFormat="1" ht="13.15" customHeight="1" x14ac:dyDescent="0.3">
      <c r="A51" s="76" t="s">
        <v>60</v>
      </c>
      <c r="B51" s="44">
        <v>3</v>
      </c>
      <c r="C51" s="45">
        <v>14</v>
      </c>
      <c r="D51" s="44">
        <v>899</v>
      </c>
      <c r="E51" s="44">
        <v>119</v>
      </c>
      <c r="F51" s="44">
        <v>125</v>
      </c>
      <c r="G51" s="45">
        <v>176</v>
      </c>
      <c r="H51" s="62">
        <v>520</v>
      </c>
      <c r="I51" s="44">
        <v>373</v>
      </c>
      <c r="J51" s="45">
        <v>271</v>
      </c>
      <c r="K51" s="45">
        <v>44</v>
      </c>
      <c r="L51" s="44">
        <v>315</v>
      </c>
      <c r="M51" s="44">
        <v>80</v>
      </c>
      <c r="N51" s="44">
        <v>30</v>
      </c>
      <c r="O51" s="44">
        <v>3</v>
      </c>
      <c r="P51" s="44">
        <v>52</v>
      </c>
      <c r="Q51" s="44">
        <v>89</v>
      </c>
      <c r="R51" s="44">
        <v>32</v>
      </c>
      <c r="S51" s="44">
        <v>20</v>
      </c>
      <c r="T51" s="45">
        <v>60</v>
      </c>
      <c r="U51" s="44">
        <v>16</v>
      </c>
      <c r="V51" s="127">
        <f t="shared" si="3"/>
        <v>3241</v>
      </c>
    </row>
    <row r="52" spans="1:22" s="1" customFormat="1" ht="13.15" customHeight="1" x14ac:dyDescent="0.3">
      <c r="A52" s="76" t="s">
        <v>61</v>
      </c>
      <c r="B52" s="45">
        <v>73</v>
      </c>
      <c r="C52" s="45">
        <v>87</v>
      </c>
      <c r="D52" s="44">
        <v>3607</v>
      </c>
      <c r="E52" s="44">
        <v>627</v>
      </c>
      <c r="F52" s="44">
        <v>432</v>
      </c>
      <c r="G52" s="45">
        <v>488</v>
      </c>
      <c r="H52" s="62">
        <v>860</v>
      </c>
      <c r="I52" s="44">
        <v>1314</v>
      </c>
      <c r="J52" s="45">
        <v>1734</v>
      </c>
      <c r="K52" s="44">
        <v>141</v>
      </c>
      <c r="L52" s="45">
        <v>1405</v>
      </c>
      <c r="M52" s="44">
        <v>976</v>
      </c>
      <c r="N52" s="44">
        <v>247</v>
      </c>
      <c r="O52" s="44">
        <v>30</v>
      </c>
      <c r="P52" s="44">
        <v>305</v>
      </c>
      <c r="Q52" s="44">
        <v>275</v>
      </c>
      <c r="R52" s="45">
        <v>530</v>
      </c>
      <c r="S52" s="44">
        <v>136</v>
      </c>
      <c r="T52" s="45">
        <v>505</v>
      </c>
      <c r="U52" s="44">
        <v>174</v>
      </c>
      <c r="V52" s="127">
        <f t="shared" si="3"/>
        <v>13946</v>
      </c>
    </row>
    <row r="53" spans="1:22" s="1" customFormat="1" ht="13.15" customHeight="1" x14ac:dyDescent="0.3">
      <c r="A53" s="76" t="s">
        <v>62</v>
      </c>
      <c r="B53" s="45">
        <v>0</v>
      </c>
      <c r="C53" s="45">
        <v>0</v>
      </c>
      <c r="D53" s="44">
        <v>47</v>
      </c>
      <c r="E53" s="44">
        <v>10</v>
      </c>
      <c r="F53" s="44">
        <v>1</v>
      </c>
      <c r="G53" s="45">
        <v>6</v>
      </c>
      <c r="H53" s="62">
        <v>14</v>
      </c>
      <c r="I53" s="44">
        <v>36</v>
      </c>
      <c r="J53" s="45">
        <v>39</v>
      </c>
      <c r="K53" s="45">
        <v>1</v>
      </c>
      <c r="L53" s="45">
        <v>17</v>
      </c>
      <c r="M53" s="44">
        <v>9</v>
      </c>
      <c r="N53" s="44">
        <v>12</v>
      </c>
      <c r="O53" s="44">
        <v>0</v>
      </c>
      <c r="P53" s="44">
        <v>15</v>
      </c>
      <c r="Q53" s="44">
        <v>18</v>
      </c>
      <c r="R53" s="45">
        <v>17</v>
      </c>
      <c r="S53" s="44">
        <v>0</v>
      </c>
      <c r="T53" s="45">
        <v>17</v>
      </c>
      <c r="U53" s="45">
        <v>1</v>
      </c>
      <c r="V53" s="127">
        <f t="shared" si="3"/>
        <v>260</v>
      </c>
    </row>
    <row r="54" spans="1:22" s="1" customFormat="1" ht="13.15" customHeight="1" x14ac:dyDescent="0.3">
      <c r="A54" s="76" t="s">
        <v>73</v>
      </c>
      <c r="B54" s="45">
        <v>0</v>
      </c>
      <c r="C54" s="45">
        <v>0</v>
      </c>
      <c r="D54" s="44">
        <v>3</v>
      </c>
      <c r="E54" s="44">
        <v>0</v>
      </c>
      <c r="F54" s="44">
        <v>1</v>
      </c>
      <c r="G54" s="45">
        <v>4</v>
      </c>
      <c r="H54" s="62">
        <v>5</v>
      </c>
      <c r="I54" s="44">
        <v>2</v>
      </c>
      <c r="J54" s="45">
        <v>1</v>
      </c>
      <c r="K54" s="45">
        <v>0</v>
      </c>
      <c r="L54" s="45">
        <v>1</v>
      </c>
      <c r="M54" s="44">
        <v>1</v>
      </c>
      <c r="N54" s="44">
        <v>0</v>
      </c>
      <c r="O54" s="44">
        <v>0</v>
      </c>
      <c r="P54" s="44">
        <v>1</v>
      </c>
      <c r="Q54" s="44">
        <v>0</v>
      </c>
      <c r="R54" s="45">
        <v>0</v>
      </c>
      <c r="S54" s="44">
        <v>0</v>
      </c>
      <c r="T54" s="45">
        <v>0</v>
      </c>
      <c r="U54" s="45">
        <v>0</v>
      </c>
      <c r="V54" s="127">
        <f t="shared" si="3"/>
        <v>19</v>
      </c>
    </row>
    <row r="55" spans="1:22" s="1" customFormat="1" ht="13.15" customHeight="1" x14ac:dyDescent="0.3">
      <c r="A55" s="76" t="s">
        <v>82</v>
      </c>
      <c r="B55" s="45">
        <v>109</v>
      </c>
      <c r="C55" s="45">
        <v>213</v>
      </c>
      <c r="D55" s="44">
        <v>12855</v>
      </c>
      <c r="E55" s="44">
        <v>1345</v>
      </c>
      <c r="F55" s="44">
        <v>1562</v>
      </c>
      <c r="G55" s="45">
        <v>1525</v>
      </c>
      <c r="H55" s="62">
        <v>5355</v>
      </c>
      <c r="I55" s="44">
        <v>5442</v>
      </c>
      <c r="J55" s="45">
        <v>4378</v>
      </c>
      <c r="K55" s="45">
        <v>770</v>
      </c>
      <c r="L55" s="45">
        <v>4346</v>
      </c>
      <c r="M55" s="44">
        <v>7711</v>
      </c>
      <c r="N55" s="44">
        <v>1011</v>
      </c>
      <c r="O55" s="44">
        <v>132</v>
      </c>
      <c r="P55" s="44">
        <v>1547</v>
      </c>
      <c r="Q55" s="44">
        <v>977</v>
      </c>
      <c r="R55" s="45">
        <v>1758</v>
      </c>
      <c r="S55" s="44">
        <v>1245</v>
      </c>
      <c r="T55" s="45">
        <v>2589</v>
      </c>
      <c r="U55" s="45">
        <v>956</v>
      </c>
      <c r="V55" s="127">
        <f t="shared" si="3"/>
        <v>55826</v>
      </c>
    </row>
    <row r="56" spans="1:22" s="10" customFormat="1" ht="13.15" customHeight="1" x14ac:dyDescent="0.3">
      <c r="A56" s="76" t="s">
        <v>64</v>
      </c>
      <c r="B56" s="45">
        <v>210</v>
      </c>
      <c r="C56" s="45">
        <v>222</v>
      </c>
      <c r="D56" s="44">
        <v>21647</v>
      </c>
      <c r="E56" s="44">
        <v>3095</v>
      </c>
      <c r="F56" s="44">
        <v>2308</v>
      </c>
      <c r="G56" s="45">
        <v>13966</v>
      </c>
      <c r="H56" s="62">
        <v>10768</v>
      </c>
      <c r="I56" s="44">
        <v>10437</v>
      </c>
      <c r="J56" s="45">
        <v>10275</v>
      </c>
      <c r="K56" s="45">
        <v>1620</v>
      </c>
      <c r="L56" s="45">
        <v>6908</v>
      </c>
      <c r="M56" s="44">
        <v>7574</v>
      </c>
      <c r="N56" s="44">
        <v>1646</v>
      </c>
      <c r="O56" s="44">
        <v>397</v>
      </c>
      <c r="P56" s="44">
        <v>2603</v>
      </c>
      <c r="Q56" s="44">
        <v>2732</v>
      </c>
      <c r="R56" s="45">
        <v>2580</v>
      </c>
      <c r="S56" s="44">
        <v>1465</v>
      </c>
      <c r="T56" s="45">
        <v>3148</v>
      </c>
      <c r="U56" s="45">
        <v>1835</v>
      </c>
      <c r="V56" s="127">
        <f t="shared" si="3"/>
        <v>105436</v>
      </c>
    </row>
    <row r="57" spans="1:22" s="10" customFormat="1" ht="13.15" customHeight="1" x14ac:dyDescent="0.3">
      <c r="A57" s="76" t="s">
        <v>65</v>
      </c>
      <c r="B57" s="45">
        <v>8</v>
      </c>
      <c r="C57" s="45">
        <v>39</v>
      </c>
      <c r="D57" s="45">
        <v>2423</v>
      </c>
      <c r="E57" s="44">
        <v>176</v>
      </c>
      <c r="F57" s="45">
        <v>368</v>
      </c>
      <c r="G57" s="45">
        <v>3261</v>
      </c>
      <c r="H57" s="62">
        <v>1331</v>
      </c>
      <c r="I57" s="45">
        <v>1703</v>
      </c>
      <c r="J57" s="45">
        <v>1068</v>
      </c>
      <c r="K57" s="45">
        <v>433</v>
      </c>
      <c r="L57" s="45">
        <v>986</v>
      </c>
      <c r="M57" s="45">
        <v>709</v>
      </c>
      <c r="N57" s="45">
        <v>110</v>
      </c>
      <c r="O57" s="45">
        <v>11</v>
      </c>
      <c r="P57" s="45">
        <v>183</v>
      </c>
      <c r="Q57" s="45">
        <v>151</v>
      </c>
      <c r="R57" s="45">
        <v>379</v>
      </c>
      <c r="S57" s="45">
        <v>34</v>
      </c>
      <c r="T57" s="45">
        <v>59</v>
      </c>
      <c r="U57" s="45">
        <v>74</v>
      </c>
      <c r="V57" s="127">
        <f t="shared" si="3"/>
        <v>13506</v>
      </c>
    </row>
    <row r="58" spans="1:22" s="10" customFormat="1" ht="13.15" customHeight="1" x14ac:dyDescent="0.3">
      <c r="A58" s="78" t="s">
        <v>66</v>
      </c>
      <c r="B58" s="46">
        <v>1</v>
      </c>
      <c r="C58" s="47">
        <v>3</v>
      </c>
      <c r="D58" s="46">
        <v>46</v>
      </c>
      <c r="E58" s="46">
        <v>10</v>
      </c>
      <c r="F58" s="46">
        <v>6</v>
      </c>
      <c r="G58" s="46">
        <v>3</v>
      </c>
      <c r="H58" s="64">
        <v>22</v>
      </c>
      <c r="I58" s="46">
        <v>14</v>
      </c>
      <c r="J58" s="46">
        <v>12</v>
      </c>
      <c r="K58" s="46">
        <v>1</v>
      </c>
      <c r="L58" s="46">
        <v>6</v>
      </c>
      <c r="M58" s="46">
        <v>9</v>
      </c>
      <c r="N58" s="46">
        <v>3</v>
      </c>
      <c r="O58" s="46">
        <v>0</v>
      </c>
      <c r="P58" s="46">
        <v>1</v>
      </c>
      <c r="Q58" s="46">
        <v>2</v>
      </c>
      <c r="R58" s="46">
        <v>0</v>
      </c>
      <c r="S58" s="46">
        <v>2</v>
      </c>
      <c r="T58" s="46">
        <v>2</v>
      </c>
      <c r="U58" s="46">
        <v>0</v>
      </c>
      <c r="V58" s="128">
        <f t="shared" si="3"/>
        <v>143</v>
      </c>
    </row>
    <row r="59" spans="1:22" s="10" customFormat="1" ht="30" x14ac:dyDescent="0.3">
      <c r="A59" s="31" t="s">
        <v>104</v>
      </c>
      <c r="B59" s="16">
        <f t="shared" ref="B59:U59" si="4">SUM(B21:B58)</f>
        <v>1909</v>
      </c>
      <c r="C59" s="16">
        <f t="shared" si="4"/>
        <v>4838</v>
      </c>
      <c r="D59" s="16">
        <f t="shared" si="4"/>
        <v>187057</v>
      </c>
      <c r="E59" s="16">
        <f t="shared" si="4"/>
        <v>21288</v>
      </c>
      <c r="F59" s="16">
        <f t="shared" si="4"/>
        <v>19034</v>
      </c>
      <c r="G59" s="16">
        <f t="shared" si="4"/>
        <v>100328</v>
      </c>
      <c r="H59" s="16">
        <f t="shared" si="4"/>
        <v>77997</v>
      </c>
      <c r="I59" s="16">
        <f t="shared" si="4"/>
        <v>85512</v>
      </c>
      <c r="J59" s="16">
        <f t="shared" si="4"/>
        <v>89309</v>
      </c>
      <c r="K59" s="16">
        <f t="shared" si="4"/>
        <v>11831</v>
      </c>
      <c r="L59" s="16">
        <f t="shared" si="4"/>
        <v>68836</v>
      </c>
      <c r="M59" s="16">
        <f t="shared" si="4"/>
        <v>93355</v>
      </c>
      <c r="N59" s="16">
        <f t="shared" si="4"/>
        <v>14181</v>
      </c>
      <c r="O59" s="16">
        <f t="shared" si="4"/>
        <v>3590</v>
      </c>
      <c r="P59" s="16">
        <f t="shared" si="4"/>
        <v>34465</v>
      </c>
      <c r="Q59" s="16">
        <f t="shared" si="4"/>
        <v>19535</v>
      </c>
      <c r="R59" s="16">
        <f t="shared" si="4"/>
        <v>29775</v>
      </c>
      <c r="S59" s="16">
        <f t="shared" si="4"/>
        <v>14501</v>
      </c>
      <c r="T59" s="16">
        <f t="shared" si="4"/>
        <v>36224</v>
      </c>
      <c r="U59" s="16">
        <f t="shared" si="4"/>
        <v>16295</v>
      </c>
      <c r="V59" s="17">
        <f t="shared" si="3"/>
        <v>929860</v>
      </c>
    </row>
    <row r="60" spans="1:22" s="10" customFormat="1" ht="13.5" x14ac:dyDescent="0.3">
      <c r="A60" s="32" t="s">
        <v>105</v>
      </c>
      <c r="B60" s="48">
        <v>0</v>
      </c>
      <c r="C60" s="48">
        <v>0</v>
      </c>
      <c r="D60" s="48">
        <v>13</v>
      </c>
      <c r="E60" s="48">
        <v>1</v>
      </c>
      <c r="F60" s="48">
        <v>1</v>
      </c>
      <c r="G60" s="48">
        <v>2</v>
      </c>
      <c r="H60" s="48">
        <v>4</v>
      </c>
      <c r="I60" s="48">
        <v>12</v>
      </c>
      <c r="J60" s="48">
        <v>4</v>
      </c>
      <c r="K60" s="48">
        <v>0</v>
      </c>
      <c r="L60" s="48">
        <v>1</v>
      </c>
      <c r="M60" s="48">
        <v>5</v>
      </c>
      <c r="N60" s="48">
        <v>4</v>
      </c>
      <c r="O60" s="48">
        <v>0</v>
      </c>
      <c r="P60" s="48">
        <v>1</v>
      </c>
      <c r="Q60" s="48">
        <v>3</v>
      </c>
      <c r="R60" s="48">
        <v>0</v>
      </c>
      <c r="S60" s="48">
        <v>1</v>
      </c>
      <c r="T60" s="48">
        <v>0</v>
      </c>
      <c r="U60" s="48">
        <v>0</v>
      </c>
      <c r="V60" s="136">
        <f t="shared" si="3"/>
        <v>52</v>
      </c>
    </row>
    <row r="61" spans="1:22" s="5" customFormat="1" ht="21" customHeight="1" x14ac:dyDescent="0.3">
      <c r="A61" s="33" t="s">
        <v>106</v>
      </c>
      <c r="B61" s="16">
        <f t="shared" ref="B61:U61" si="5">+B60+B59+B20</f>
        <v>2692</v>
      </c>
      <c r="C61" s="16">
        <f t="shared" si="5"/>
        <v>8244</v>
      </c>
      <c r="D61" s="16">
        <f t="shared" si="5"/>
        <v>232146</v>
      </c>
      <c r="E61" s="24">
        <f t="shared" si="5"/>
        <v>27491</v>
      </c>
      <c r="F61" s="16">
        <f t="shared" si="5"/>
        <v>23774</v>
      </c>
      <c r="G61" s="16">
        <f t="shared" si="5"/>
        <v>151589</v>
      </c>
      <c r="H61" s="24">
        <f t="shared" si="5"/>
        <v>100441</v>
      </c>
      <c r="I61" s="16">
        <f t="shared" si="5"/>
        <v>113302</v>
      </c>
      <c r="J61" s="24">
        <f t="shared" si="5"/>
        <v>118505</v>
      </c>
      <c r="K61" s="16">
        <f t="shared" si="5"/>
        <v>17106</v>
      </c>
      <c r="L61" s="24">
        <f t="shared" si="5"/>
        <v>162081</v>
      </c>
      <c r="M61" s="24">
        <f t="shared" si="5"/>
        <v>114123</v>
      </c>
      <c r="N61" s="16">
        <f t="shared" si="5"/>
        <v>21010</v>
      </c>
      <c r="O61" s="16">
        <f t="shared" si="5"/>
        <v>5275</v>
      </c>
      <c r="P61" s="16">
        <f t="shared" si="5"/>
        <v>48233</v>
      </c>
      <c r="Q61" s="16">
        <f t="shared" si="5"/>
        <v>30167</v>
      </c>
      <c r="R61" s="16">
        <f t="shared" si="5"/>
        <v>40050</v>
      </c>
      <c r="S61" s="16">
        <f t="shared" si="5"/>
        <v>20260</v>
      </c>
      <c r="T61" s="24">
        <f t="shared" si="5"/>
        <v>47663</v>
      </c>
      <c r="U61" s="16">
        <f t="shared" si="5"/>
        <v>20690</v>
      </c>
      <c r="V61" s="18">
        <f t="shared" si="3"/>
        <v>1304842</v>
      </c>
    </row>
    <row r="62" spans="1:22" s="3" customFormat="1" ht="22.5" customHeight="1" x14ac:dyDescent="0.3">
      <c r="A62" s="178" t="s">
        <v>84</v>
      </c>
      <c r="B62" s="178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</row>
    <row r="63" spans="1:22" s="5" customFormat="1" ht="15" x14ac:dyDescent="0.3">
      <c r="A63" s="181" t="s">
        <v>85</v>
      </c>
      <c r="B63" s="181"/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</row>
    <row r="64" spans="1:22" s="5" customFormat="1" ht="15.75" customHeight="1" x14ac:dyDescent="0.3">
      <c r="A64" s="12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13"/>
    </row>
    <row r="65" spans="1:22" s="3" customFormat="1" ht="18" x14ac:dyDescent="0.3">
      <c r="A65" s="2"/>
      <c r="B65" s="170" t="s">
        <v>108</v>
      </c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</row>
    <row r="66" spans="1:22" s="5" customFormat="1" ht="15" x14ac:dyDescent="0.3">
      <c r="A66" s="4"/>
      <c r="B66" s="179" t="s">
        <v>109</v>
      </c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</row>
    <row r="67" spans="1:22" ht="13.15" customHeight="1" x14ac:dyDescent="0.3">
      <c r="A67" s="6"/>
    </row>
    <row r="68" spans="1:22" ht="13.15" customHeight="1" x14ac:dyDescent="0.35">
      <c r="A68" s="6"/>
      <c r="K68" s="8"/>
      <c r="V68" s="9"/>
    </row>
    <row r="69" spans="1:22" s="10" customFormat="1" ht="13.15" customHeight="1" x14ac:dyDescent="0.3">
      <c r="A69" s="172" t="s">
        <v>102</v>
      </c>
      <c r="B69" s="184" t="s">
        <v>71</v>
      </c>
      <c r="C69" s="184"/>
      <c r="D69" s="184"/>
      <c r="E69" s="184"/>
      <c r="F69" s="184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5"/>
    </row>
    <row r="70" spans="1:22" s="10" customFormat="1" ht="13.15" customHeight="1" x14ac:dyDescent="0.3">
      <c r="A70" s="173"/>
      <c r="B70" s="122" t="s">
        <v>0</v>
      </c>
      <c r="C70" s="123" t="s">
        <v>1</v>
      </c>
      <c r="D70" s="123" t="s">
        <v>2</v>
      </c>
      <c r="E70" s="124" t="s">
        <v>3</v>
      </c>
      <c r="F70" s="124" t="s">
        <v>4</v>
      </c>
      <c r="G70" s="123" t="s">
        <v>5</v>
      </c>
      <c r="H70" s="124" t="s">
        <v>6</v>
      </c>
      <c r="I70" s="125" t="s">
        <v>7</v>
      </c>
      <c r="J70" s="124" t="s">
        <v>8</v>
      </c>
      <c r="K70" s="124" t="s">
        <v>9</v>
      </c>
      <c r="L70" s="124" t="s">
        <v>10</v>
      </c>
      <c r="M70" s="124" t="s">
        <v>11</v>
      </c>
      <c r="N70" s="124" t="s">
        <v>12</v>
      </c>
      <c r="O70" s="123" t="s">
        <v>13</v>
      </c>
      <c r="P70" s="125" t="s">
        <v>14</v>
      </c>
      <c r="Q70" s="124" t="s">
        <v>15</v>
      </c>
      <c r="R70" s="124" t="s">
        <v>16</v>
      </c>
      <c r="S70" s="124" t="s">
        <v>17</v>
      </c>
      <c r="T70" s="124" t="s">
        <v>18</v>
      </c>
      <c r="U70" s="123" t="s">
        <v>19</v>
      </c>
      <c r="V70" s="26" t="s">
        <v>112</v>
      </c>
    </row>
    <row r="71" spans="1:22" s="1" customFormat="1" ht="13.15" customHeight="1" x14ac:dyDescent="0.3">
      <c r="A71" s="79" t="s">
        <v>91</v>
      </c>
      <c r="B71" s="43">
        <f t="shared" ref="B71:V71" si="6">SUM(B72:B75)</f>
        <v>33978</v>
      </c>
      <c r="C71" s="43">
        <f t="shared" si="6"/>
        <v>1800</v>
      </c>
      <c r="D71" s="43">
        <f t="shared" si="6"/>
        <v>12999</v>
      </c>
      <c r="E71" s="43">
        <f t="shared" si="6"/>
        <v>2376</v>
      </c>
      <c r="F71" s="43">
        <f t="shared" si="6"/>
        <v>1566</v>
      </c>
      <c r="G71" s="43">
        <f t="shared" si="6"/>
        <v>25481</v>
      </c>
      <c r="H71" s="43">
        <f t="shared" si="6"/>
        <v>6304</v>
      </c>
      <c r="I71" s="43">
        <f t="shared" si="6"/>
        <v>6659</v>
      </c>
      <c r="J71" s="43">
        <f t="shared" si="6"/>
        <v>10396</v>
      </c>
      <c r="K71" s="43">
        <f>SUM(K72:K75)</f>
        <v>1196</v>
      </c>
      <c r="L71" s="43">
        <f t="shared" si="6"/>
        <v>1843</v>
      </c>
      <c r="M71" s="43">
        <f t="shared" si="6"/>
        <v>7803</v>
      </c>
      <c r="N71" s="43">
        <f t="shared" si="6"/>
        <v>2233</v>
      </c>
      <c r="O71" s="43">
        <f t="shared" si="6"/>
        <v>631</v>
      </c>
      <c r="P71" s="43">
        <f t="shared" si="6"/>
        <v>4738</v>
      </c>
      <c r="Q71" s="43">
        <f t="shared" si="6"/>
        <v>321</v>
      </c>
      <c r="R71" s="43">
        <f t="shared" si="6"/>
        <v>2869</v>
      </c>
      <c r="S71" s="43">
        <f t="shared" si="6"/>
        <v>3200</v>
      </c>
      <c r="T71" s="43">
        <f t="shared" si="6"/>
        <v>4273</v>
      </c>
      <c r="U71" s="43">
        <f t="shared" si="6"/>
        <v>1765</v>
      </c>
      <c r="V71" s="58">
        <f t="shared" si="6"/>
        <v>132431</v>
      </c>
    </row>
    <row r="72" spans="1:22" s="1" customFormat="1" ht="13.15" customHeight="1" x14ac:dyDescent="0.3">
      <c r="A72" s="82" t="s">
        <v>21</v>
      </c>
      <c r="B72" s="45">
        <v>25893</v>
      </c>
      <c r="C72" s="45">
        <v>1242</v>
      </c>
      <c r="D72" s="45">
        <v>8359</v>
      </c>
      <c r="E72" s="45">
        <v>1856</v>
      </c>
      <c r="F72" s="45">
        <v>1086</v>
      </c>
      <c r="G72" s="45">
        <v>17238</v>
      </c>
      <c r="H72" s="45">
        <v>4150</v>
      </c>
      <c r="I72" s="45">
        <v>4511</v>
      </c>
      <c r="J72" s="45">
        <v>7858</v>
      </c>
      <c r="K72" s="45">
        <v>800</v>
      </c>
      <c r="L72" s="45">
        <v>1299</v>
      </c>
      <c r="M72" s="45">
        <v>5415</v>
      </c>
      <c r="N72" s="45">
        <v>1668</v>
      </c>
      <c r="O72" s="45">
        <v>442</v>
      </c>
      <c r="P72" s="45">
        <v>3437</v>
      </c>
      <c r="Q72" s="45">
        <v>225</v>
      </c>
      <c r="R72" s="45">
        <v>1927</v>
      </c>
      <c r="S72" s="45">
        <v>2454</v>
      </c>
      <c r="T72" s="45">
        <v>2991</v>
      </c>
      <c r="U72" s="45">
        <v>1156</v>
      </c>
      <c r="V72" s="105">
        <f t="shared" ref="V72:V110" si="7">SUM(B72:U72)</f>
        <v>94007</v>
      </c>
    </row>
    <row r="73" spans="1:22" s="1" customFormat="1" ht="13.15" customHeight="1" x14ac:dyDescent="0.3">
      <c r="A73" s="82" t="s">
        <v>22</v>
      </c>
      <c r="B73" s="45">
        <v>4737</v>
      </c>
      <c r="C73" s="45">
        <v>321</v>
      </c>
      <c r="D73" s="45">
        <v>1880</v>
      </c>
      <c r="E73" s="45">
        <v>214</v>
      </c>
      <c r="F73" s="45">
        <v>281</v>
      </c>
      <c r="G73" s="45">
        <v>5453</v>
      </c>
      <c r="H73" s="45">
        <v>1149</v>
      </c>
      <c r="I73" s="45">
        <v>1012</v>
      </c>
      <c r="J73" s="45">
        <v>1266</v>
      </c>
      <c r="K73" s="45">
        <v>217</v>
      </c>
      <c r="L73" s="45">
        <v>313</v>
      </c>
      <c r="M73" s="45">
        <v>890</v>
      </c>
      <c r="N73" s="45">
        <v>267</v>
      </c>
      <c r="O73" s="45">
        <v>98</v>
      </c>
      <c r="P73" s="45">
        <v>689</v>
      </c>
      <c r="Q73" s="45">
        <v>50</v>
      </c>
      <c r="R73" s="45">
        <v>456</v>
      </c>
      <c r="S73" s="45">
        <v>275</v>
      </c>
      <c r="T73" s="45">
        <v>515</v>
      </c>
      <c r="U73" s="45">
        <v>309</v>
      </c>
      <c r="V73" s="105">
        <f t="shared" si="7"/>
        <v>20392</v>
      </c>
    </row>
    <row r="74" spans="1:22" s="10" customFormat="1" ht="13.15" customHeight="1" x14ac:dyDescent="0.3">
      <c r="A74" s="82" t="s">
        <v>67</v>
      </c>
      <c r="B74" s="45">
        <v>2603</v>
      </c>
      <c r="C74" s="45">
        <v>147</v>
      </c>
      <c r="D74" s="45">
        <v>1416</v>
      </c>
      <c r="E74" s="45">
        <v>143</v>
      </c>
      <c r="F74" s="45">
        <v>110</v>
      </c>
      <c r="G74" s="45">
        <v>2542</v>
      </c>
      <c r="H74" s="45">
        <v>534</v>
      </c>
      <c r="I74" s="45">
        <v>654</v>
      </c>
      <c r="J74" s="45">
        <v>781</v>
      </c>
      <c r="K74" s="45">
        <v>86</v>
      </c>
      <c r="L74" s="45">
        <v>142</v>
      </c>
      <c r="M74" s="45">
        <v>833</v>
      </c>
      <c r="N74" s="45">
        <v>192</v>
      </c>
      <c r="O74" s="45">
        <v>72</v>
      </c>
      <c r="P74" s="45">
        <v>414</v>
      </c>
      <c r="Q74" s="45">
        <v>33</v>
      </c>
      <c r="R74" s="45">
        <v>349</v>
      </c>
      <c r="S74" s="45">
        <v>389</v>
      </c>
      <c r="T74" s="45">
        <v>591</v>
      </c>
      <c r="U74" s="45">
        <v>209</v>
      </c>
      <c r="V74" s="105">
        <f t="shared" si="7"/>
        <v>12240</v>
      </c>
    </row>
    <row r="75" spans="1:22" s="1" customFormat="1" ht="13.15" customHeight="1" x14ac:dyDescent="0.3">
      <c r="A75" s="82" t="s">
        <v>24</v>
      </c>
      <c r="B75" s="45">
        <v>745</v>
      </c>
      <c r="C75" s="45">
        <v>90</v>
      </c>
      <c r="D75" s="45">
        <v>1344</v>
      </c>
      <c r="E75" s="45">
        <v>163</v>
      </c>
      <c r="F75" s="45">
        <v>89</v>
      </c>
      <c r="G75" s="45">
        <v>248</v>
      </c>
      <c r="H75" s="45">
        <v>471</v>
      </c>
      <c r="I75" s="45">
        <v>482</v>
      </c>
      <c r="J75" s="45">
        <v>491</v>
      </c>
      <c r="K75" s="45">
        <v>93</v>
      </c>
      <c r="L75" s="44">
        <v>89</v>
      </c>
      <c r="M75" s="45">
        <v>665</v>
      </c>
      <c r="N75" s="45">
        <v>106</v>
      </c>
      <c r="O75" s="44">
        <v>19</v>
      </c>
      <c r="P75" s="45">
        <v>198</v>
      </c>
      <c r="Q75" s="44">
        <v>13</v>
      </c>
      <c r="R75" s="45">
        <v>137</v>
      </c>
      <c r="S75" s="45">
        <v>82</v>
      </c>
      <c r="T75" s="45">
        <v>176</v>
      </c>
      <c r="U75" s="44">
        <v>91</v>
      </c>
      <c r="V75" s="105">
        <f t="shared" si="7"/>
        <v>5792</v>
      </c>
    </row>
    <row r="76" spans="1:22" s="1" customFormat="1" ht="13.15" customHeight="1" x14ac:dyDescent="0.3">
      <c r="A76" s="82" t="s">
        <v>26</v>
      </c>
      <c r="B76" s="45">
        <v>2</v>
      </c>
      <c r="C76" s="45">
        <v>0</v>
      </c>
      <c r="D76" s="45">
        <v>10</v>
      </c>
      <c r="E76" s="45">
        <v>0</v>
      </c>
      <c r="F76" s="45">
        <v>2</v>
      </c>
      <c r="G76" s="45">
        <v>3</v>
      </c>
      <c r="H76" s="45">
        <v>7</v>
      </c>
      <c r="I76" s="45">
        <v>7</v>
      </c>
      <c r="J76" s="45">
        <v>2</v>
      </c>
      <c r="K76" s="45">
        <v>7</v>
      </c>
      <c r="L76" s="44">
        <v>1</v>
      </c>
      <c r="M76" s="45">
        <v>9</v>
      </c>
      <c r="N76" s="45">
        <v>2</v>
      </c>
      <c r="O76" s="44">
        <v>1</v>
      </c>
      <c r="P76" s="45">
        <v>2</v>
      </c>
      <c r="Q76" s="44">
        <v>0</v>
      </c>
      <c r="R76" s="45">
        <v>0</v>
      </c>
      <c r="S76" s="45">
        <v>0</v>
      </c>
      <c r="T76" s="45">
        <v>1</v>
      </c>
      <c r="U76" s="44">
        <v>1</v>
      </c>
      <c r="V76" s="105">
        <f>SUM(B76:U76)</f>
        <v>57</v>
      </c>
    </row>
    <row r="77" spans="1:22" s="1" customFormat="1" ht="13.15" customHeight="1" x14ac:dyDescent="0.3">
      <c r="A77" s="78" t="s">
        <v>68</v>
      </c>
      <c r="B77" s="47">
        <v>17</v>
      </c>
      <c r="C77" s="47">
        <v>0</v>
      </c>
      <c r="D77" s="47">
        <v>1</v>
      </c>
      <c r="E77" s="47">
        <v>0</v>
      </c>
      <c r="F77" s="47">
        <v>0</v>
      </c>
      <c r="G77" s="47">
        <v>0</v>
      </c>
      <c r="H77" s="47">
        <v>1</v>
      </c>
      <c r="I77" s="47">
        <v>1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1</v>
      </c>
      <c r="Q77" s="47">
        <v>0</v>
      </c>
      <c r="R77" s="47">
        <v>1</v>
      </c>
      <c r="S77" s="47">
        <v>0</v>
      </c>
      <c r="T77" s="47">
        <v>1</v>
      </c>
      <c r="U77" s="47">
        <v>0</v>
      </c>
      <c r="V77" s="108">
        <f>SUM(B77:U77)</f>
        <v>23</v>
      </c>
    </row>
    <row r="78" spans="1:22" s="1" customFormat="1" ht="27" x14ac:dyDescent="0.3">
      <c r="A78" s="30" t="s">
        <v>103</v>
      </c>
      <c r="B78" s="59">
        <f>SUM(B72:B77)</f>
        <v>33997</v>
      </c>
      <c r="C78" s="59">
        <f t="shared" ref="C78:U78" si="8">SUM(C72:C77)</f>
        <v>1800</v>
      </c>
      <c r="D78" s="59">
        <f t="shared" si="8"/>
        <v>13010</v>
      </c>
      <c r="E78" s="59">
        <f t="shared" si="8"/>
        <v>2376</v>
      </c>
      <c r="F78" s="59">
        <f t="shared" si="8"/>
        <v>1568</v>
      </c>
      <c r="G78" s="59">
        <f t="shared" si="8"/>
        <v>25484</v>
      </c>
      <c r="H78" s="59">
        <f t="shared" si="8"/>
        <v>6312</v>
      </c>
      <c r="I78" s="59">
        <f t="shared" si="8"/>
        <v>6667</v>
      </c>
      <c r="J78" s="59">
        <f t="shared" si="8"/>
        <v>10398</v>
      </c>
      <c r="K78" s="59">
        <f t="shared" si="8"/>
        <v>1203</v>
      </c>
      <c r="L78" s="59">
        <f t="shared" si="8"/>
        <v>1844</v>
      </c>
      <c r="M78" s="59">
        <f t="shared" si="8"/>
        <v>7812</v>
      </c>
      <c r="N78" s="59">
        <f t="shared" si="8"/>
        <v>2235</v>
      </c>
      <c r="O78" s="59">
        <f t="shared" si="8"/>
        <v>632</v>
      </c>
      <c r="P78" s="59">
        <f t="shared" si="8"/>
        <v>4741</v>
      </c>
      <c r="Q78" s="59">
        <f t="shared" si="8"/>
        <v>321</v>
      </c>
      <c r="R78" s="59">
        <f t="shared" si="8"/>
        <v>2870</v>
      </c>
      <c r="S78" s="59">
        <f t="shared" si="8"/>
        <v>3200</v>
      </c>
      <c r="T78" s="59">
        <f t="shared" si="8"/>
        <v>4275</v>
      </c>
      <c r="U78" s="59">
        <f t="shared" si="8"/>
        <v>1766</v>
      </c>
      <c r="V78" s="59">
        <f>SUM(V72:V77)</f>
        <v>132511</v>
      </c>
    </row>
    <row r="79" spans="1:22" s="1" customFormat="1" ht="13.15" customHeight="1" x14ac:dyDescent="0.3">
      <c r="A79" s="75" t="s">
        <v>32</v>
      </c>
      <c r="B79" s="54">
        <v>3499</v>
      </c>
      <c r="C79" s="54">
        <v>126</v>
      </c>
      <c r="D79" s="54">
        <v>7150</v>
      </c>
      <c r="E79" s="54">
        <v>670</v>
      </c>
      <c r="F79" s="54">
        <v>664</v>
      </c>
      <c r="G79" s="54">
        <v>9389</v>
      </c>
      <c r="H79" s="54">
        <v>4061</v>
      </c>
      <c r="I79" s="54">
        <v>4293</v>
      </c>
      <c r="J79" s="54">
        <v>4345</v>
      </c>
      <c r="K79" s="54">
        <v>571</v>
      </c>
      <c r="L79" s="54">
        <v>1006</v>
      </c>
      <c r="M79" s="54">
        <v>2643</v>
      </c>
      <c r="N79" s="54">
        <v>417</v>
      </c>
      <c r="O79" s="54">
        <v>106</v>
      </c>
      <c r="P79" s="54">
        <v>1314</v>
      </c>
      <c r="Q79" s="54">
        <v>64</v>
      </c>
      <c r="R79" s="54">
        <v>688</v>
      </c>
      <c r="S79" s="54">
        <v>585</v>
      </c>
      <c r="T79" s="54">
        <v>1588</v>
      </c>
      <c r="U79" s="54">
        <v>218</v>
      </c>
      <c r="V79" s="104">
        <f t="shared" si="7"/>
        <v>43397</v>
      </c>
    </row>
    <row r="80" spans="1:22" s="1" customFormat="1" ht="13.15" customHeight="1" x14ac:dyDescent="0.3">
      <c r="A80" s="76" t="s">
        <v>33</v>
      </c>
      <c r="B80" s="45">
        <v>3118</v>
      </c>
      <c r="C80" s="45">
        <v>89</v>
      </c>
      <c r="D80" s="45">
        <v>7974</v>
      </c>
      <c r="E80" s="45">
        <v>565</v>
      </c>
      <c r="F80" s="45">
        <v>677</v>
      </c>
      <c r="G80" s="45">
        <v>9744</v>
      </c>
      <c r="H80" s="45">
        <v>3138</v>
      </c>
      <c r="I80" s="45">
        <v>2917</v>
      </c>
      <c r="J80" s="45">
        <v>4349</v>
      </c>
      <c r="K80" s="45">
        <v>334</v>
      </c>
      <c r="L80" s="45">
        <v>773</v>
      </c>
      <c r="M80" s="45">
        <v>3435</v>
      </c>
      <c r="N80" s="45">
        <v>533</v>
      </c>
      <c r="O80" s="45">
        <v>110</v>
      </c>
      <c r="P80" s="45">
        <v>870</v>
      </c>
      <c r="Q80" s="45">
        <v>38</v>
      </c>
      <c r="R80" s="45">
        <v>845</v>
      </c>
      <c r="S80" s="45">
        <v>247</v>
      </c>
      <c r="T80" s="45">
        <v>969</v>
      </c>
      <c r="U80" s="45">
        <v>326</v>
      </c>
      <c r="V80" s="105">
        <f t="shared" si="7"/>
        <v>41051</v>
      </c>
    </row>
    <row r="81" spans="1:22" s="1" customFormat="1" ht="13.15" customHeight="1" x14ac:dyDescent="0.3">
      <c r="A81" s="76" t="s">
        <v>34</v>
      </c>
      <c r="B81" s="45">
        <v>664</v>
      </c>
      <c r="C81" s="45">
        <v>12</v>
      </c>
      <c r="D81" s="45">
        <v>1991</v>
      </c>
      <c r="E81" s="45">
        <v>251</v>
      </c>
      <c r="F81" s="45">
        <v>229</v>
      </c>
      <c r="G81" s="45">
        <v>550</v>
      </c>
      <c r="H81" s="45">
        <v>1116</v>
      </c>
      <c r="I81" s="45">
        <v>884</v>
      </c>
      <c r="J81" s="45">
        <v>836</v>
      </c>
      <c r="K81" s="45">
        <v>218</v>
      </c>
      <c r="L81" s="45">
        <v>195</v>
      </c>
      <c r="M81" s="45">
        <v>1077</v>
      </c>
      <c r="N81" s="45">
        <v>175</v>
      </c>
      <c r="O81" s="45">
        <v>47</v>
      </c>
      <c r="P81" s="45">
        <v>375</v>
      </c>
      <c r="Q81" s="45">
        <v>40</v>
      </c>
      <c r="R81" s="45">
        <v>369</v>
      </c>
      <c r="S81" s="45">
        <v>232</v>
      </c>
      <c r="T81" s="45">
        <v>638</v>
      </c>
      <c r="U81" s="45">
        <v>112</v>
      </c>
      <c r="V81" s="105">
        <f>SUM(B81:U81)</f>
        <v>10011</v>
      </c>
    </row>
    <row r="82" spans="1:22" s="1" customFormat="1" ht="13.15" customHeight="1" x14ac:dyDescent="0.3">
      <c r="A82" s="76" t="s">
        <v>87</v>
      </c>
      <c r="B82" s="45">
        <v>2255</v>
      </c>
      <c r="C82" s="45">
        <v>179</v>
      </c>
      <c r="D82" s="45">
        <v>6635</v>
      </c>
      <c r="E82" s="45">
        <v>634</v>
      </c>
      <c r="F82" s="45">
        <v>342</v>
      </c>
      <c r="G82" s="45">
        <v>5214</v>
      </c>
      <c r="H82" s="45">
        <v>2154</v>
      </c>
      <c r="I82" s="45">
        <v>2572</v>
      </c>
      <c r="J82" s="45">
        <v>2859</v>
      </c>
      <c r="K82" s="45">
        <v>419</v>
      </c>
      <c r="L82" s="45">
        <v>527</v>
      </c>
      <c r="M82" s="45">
        <v>2875</v>
      </c>
      <c r="N82" s="45">
        <v>607</v>
      </c>
      <c r="O82" s="45">
        <v>140</v>
      </c>
      <c r="P82" s="45">
        <v>1151</v>
      </c>
      <c r="Q82" s="45">
        <v>152</v>
      </c>
      <c r="R82" s="45">
        <v>739</v>
      </c>
      <c r="S82" s="45">
        <v>594</v>
      </c>
      <c r="T82" s="45">
        <v>1177</v>
      </c>
      <c r="U82" s="45">
        <v>711</v>
      </c>
      <c r="V82" s="105">
        <f>SUM(B82:U82)</f>
        <v>31936</v>
      </c>
    </row>
    <row r="83" spans="1:22" s="1" customFormat="1" ht="13.15" customHeight="1" x14ac:dyDescent="0.3">
      <c r="A83" s="76" t="s">
        <v>36</v>
      </c>
      <c r="B83" s="45">
        <v>1100</v>
      </c>
      <c r="C83" s="45">
        <v>40</v>
      </c>
      <c r="D83" s="45">
        <v>2903</v>
      </c>
      <c r="E83" s="45">
        <v>456</v>
      </c>
      <c r="F83" s="45">
        <v>326</v>
      </c>
      <c r="G83" s="45">
        <v>329</v>
      </c>
      <c r="H83" s="45">
        <v>1247</v>
      </c>
      <c r="I83" s="45">
        <v>1544</v>
      </c>
      <c r="J83" s="45">
        <v>1597</v>
      </c>
      <c r="K83" s="45">
        <v>171</v>
      </c>
      <c r="L83" s="45">
        <v>351</v>
      </c>
      <c r="M83" s="45">
        <v>1373</v>
      </c>
      <c r="N83" s="45">
        <v>218</v>
      </c>
      <c r="O83" s="45">
        <v>105</v>
      </c>
      <c r="P83" s="45">
        <v>692</v>
      </c>
      <c r="Q83" s="45">
        <v>23</v>
      </c>
      <c r="R83" s="45">
        <v>648</v>
      </c>
      <c r="S83" s="45">
        <v>332</v>
      </c>
      <c r="T83" s="45">
        <v>916</v>
      </c>
      <c r="U83" s="45">
        <v>747</v>
      </c>
      <c r="V83" s="105">
        <f>SUM(B83:U83)</f>
        <v>15118</v>
      </c>
    </row>
    <row r="84" spans="1:22" s="10" customFormat="1" ht="13.15" customHeight="1" x14ac:dyDescent="0.3">
      <c r="A84" s="76" t="s">
        <v>39</v>
      </c>
      <c r="B84" s="45">
        <v>3742</v>
      </c>
      <c r="C84" s="45">
        <v>173</v>
      </c>
      <c r="D84" s="45">
        <v>6746</v>
      </c>
      <c r="E84" s="45">
        <v>1426</v>
      </c>
      <c r="F84" s="45">
        <v>902</v>
      </c>
      <c r="G84" s="45">
        <v>10167</v>
      </c>
      <c r="H84" s="45">
        <v>3759</v>
      </c>
      <c r="I84" s="45">
        <v>4133</v>
      </c>
      <c r="J84" s="45">
        <v>5830</v>
      </c>
      <c r="K84" s="45">
        <v>546</v>
      </c>
      <c r="L84" s="45">
        <v>997</v>
      </c>
      <c r="M84" s="45">
        <v>4527</v>
      </c>
      <c r="N84" s="45">
        <v>1030</v>
      </c>
      <c r="O84" s="45">
        <v>270</v>
      </c>
      <c r="P84" s="45">
        <v>1691</v>
      </c>
      <c r="Q84" s="45">
        <v>136</v>
      </c>
      <c r="R84" s="45">
        <v>2143</v>
      </c>
      <c r="S84" s="45">
        <v>1385</v>
      </c>
      <c r="T84" s="45">
        <v>2046</v>
      </c>
      <c r="U84" s="45">
        <v>1366</v>
      </c>
      <c r="V84" s="105">
        <f t="shared" si="7"/>
        <v>53015</v>
      </c>
    </row>
    <row r="85" spans="1:22" s="1" customFormat="1" ht="13.15" customHeight="1" x14ac:dyDescent="0.3">
      <c r="A85" s="76" t="s">
        <v>41</v>
      </c>
      <c r="B85" s="45">
        <v>0</v>
      </c>
      <c r="C85" s="45">
        <v>0</v>
      </c>
      <c r="D85" s="45">
        <v>0</v>
      </c>
      <c r="E85" s="45">
        <v>0</v>
      </c>
      <c r="F85" s="45">
        <v>0</v>
      </c>
      <c r="G85" s="45">
        <v>1</v>
      </c>
      <c r="H85" s="45">
        <v>0</v>
      </c>
      <c r="I85" s="45">
        <v>0</v>
      </c>
      <c r="J85" s="45">
        <v>0</v>
      </c>
      <c r="K85" s="45">
        <v>0</v>
      </c>
      <c r="L85" s="45">
        <v>0</v>
      </c>
      <c r="M85" s="45">
        <v>0</v>
      </c>
      <c r="N85" s="45">
        <v>0</v>
      </c>
      <c r="O85" s="45">
        <v>0</v>
      </c>
      <c r="P85" s="45">
        <v>0</v>
      </c>
      <c r="Q85" s="45">
        <v>0</v>
      </c>
      <c r="R85" s="45">
        <v>0</v>
      </c>
      <c r="S85" s="45">
        <v>0</v>
      </c>
      <c r="T85" s="45">
        <v>0</v>
      </c>
      <c r="U85" s="45">
        <v>0</v>
      </c>
      <c r="V85" s="105">
        <f t="shared" si="7"/>
        <v>1</v>
      </c>
    </row>
    <row r="86" spans="1:22" s="1" customFormat="1" ht="13.15" customHeight="1" x14ac:dyDescent="0.3">
      <c r="A86" s="76" t="s">
        <v>42</v>
      </c>
      <c r="B86" s="45">
        <v>194</v>
      </c>
      <c r="C86" s="45">
        <v>12</v>
      </c>
      <c r="D86" s="45">
        <v>494</v>
      </c>
      <c r="E86" s="45">
        <v>72</v>
      </c>
      <c r="F86" s="45">
        <v>48</v>
      </c>
      <c r="G86" s="45">
        <v>46</v>
      </c>
      <c r="H86" s="45">
        <v>152</v>
      </c>
      <c r="I86" s="45">
        <v>210</v>
      </c>
      <c r="J86" s="45">
        <v>144</v>
      </c>
      <c r="K86" s="45">
        <v>20</v>
      </c>
      <c r="L86" s="45">
        <v>47</v>
      </c>
      <c r="M86" s="45">
        <v>73</v>
      </c>
      <c r="N86" s="45">
        <v>53</v>
      </c>
      <c r="O86" s="45">
        <v>4</v>
      </c>
      <c r="P86" s="45">
        <v>51</v>
      </c>
      <c r="Q86" s="45">
        <v>5</v>
      </c>
      <c r="R86" s="45">
        <v>35</v>
      </c>
      <c r="S86" s="45">
        <v>38</v>
      </c>
      <c r="T86" s="45">
        <v>22</v>
      </c>
      <c r="U86" s="45">
        <v>18</v>
      </c>
      <c r="V86" s="105">
        <f t="shared" si="7"/>
        <v>1738</v>
      </c>
    </row>
    <row r="87" spans="1:22" s="1" customFormat="1" ht="13.15" customHeight="1" x14ac:dyDescent="0.3">
      <c r="A87" s="76" t="s">
        <v>43</v>
      </c>
      <c r="B87" s="45">
        <v>1113</v>
      </c>
      <c r="C87" s="45">
        <v>81</v>
      </c>
      <c r="D87" s="45">
        <v>2691</v>
      </c>
      <c r="E87" s="45">
        <v>328</v>
      </c>
      <c r="F87" s="45">
        <v>666</v>
      </c>
      <c r="G87" s="45">
        <v>2015</v>
      </c>
      <c r="H87" s="45">
        <v>1551</v>
      </c>
      <c r="I87" s="45">
        <v>2001</v>
      </c>
      <c r="J87" s="45">
        <v>1998</v>
      </c>
      <c r="K87" s="45">
        <v>211</v>
      </c>
      <c r="L87" s="45">
        <v>458</v>
      </c>
      <c r="M87" s="45">
        <v>1537</v>
      </c>
      <c r="N87" s="45">
        <v>276</v>
      </c>
      <c r="O87" s="45">
        <v>85</v>
      </c>
      <c r="P87" s="45">
        <v>1120</v>
      </c>
      <c r="Q87" s="45">
        <v>28</v>
      </c>
      <c r="R87" s="45">
        <v>1259</v>
      </c>
      <c r="S87" s="45">
        <v>468</v>
      </c>
      <c r="T87" s="45">
        <v>1025</v>
      </c>
      <c r="U87" s="45">
        <v>332</v>
      </c>
      <c r="V87" s="105">
        <f t="shared" si="7"/>
        <v>19243</v>
      </c>
    </row>
    <row r="88" spans="1:22" s="10" customFormat="1" ht="13.15" customHeight="1" x14ac:dyDescent="0.3">
      <c r="A88" s="76" t="s">
        <v>86</v>
      </c>
      <c r="B88" s="45">
        <v>40</v>
      </c>
      <c r="C88" s="45">
        <v>2</v>
      </c>
      <c r="D88" s="45">
        <v>150</v>
      </c>
      <c r="E88" s="45">
        <v>11</v>
      </c>
      <c r="F88" s="45">
        <v>9</v>
      </c>
      <c r="G88" s="45">
        <v>43</v>
      </c>
      <c r="H88" s="45">
        <v>149</v>
      </c>
      <c r="I88" s="45">
        <v>101</v>
      </c>
      <c r="J88" s="45">
        <v>41</v>
      </c>
      <c r="K88" s="45">
        <v>9</v>
      </c>
      <c r="L88" s="45">
        <v>9</v>
      </c>
      <c r="M88" s="45">
        <v>192</v>
      </c>
      <c r="N88" s="45">
        <v>7</v>
      </c>
      <c r="O88" s="45">
        <v>0</v>
      </c>
      <c r="P88" s="45">
        <v>15</v>
      </c>
      <c r="Q88" s="45">
        <v>1</v>
      </c>
      <c r="R88" s="45">
        <v>35</v>
      </c>
      <c r="S88" s="45">
        <v>2</v>
      </c>
      <c r="T88" s="45">
        <v>6</v>
      </c>
      <c r="U88" s="45">
        <v>5</v>
      </c>
      <c r="V88" s="105">
        <f t="shared" si="7"/>
        <v>827</v>
      </c>
    </row>
    <row r="89" spans="1:22" s="1" customFormat="1" ht="13.15" customHeight="1" x14ac:dyDescent="0.3">
      <c r="A89" s="76" t="s">
        <v>45</v>
      </c>
      <c r="B89" s="45">
        <v>1601</v>
      </c>
      <c r="C89" s="45">
        <v>66</v>
      </c>
      <c r="D89" s="45">
        <v>3545</v>
      </c>
      <c r="E89" s="45">
        <v>277</v>
      </c>
      <c r="F89" s="45">
        <v>511</v>
      </c>
      <c r="G89" s="45">
        <v>814</v>
      </c>
      <c r="H89" s="45">
        <v>2110</v>
      </c>
      <c r="I89" s="45">
        <v>2413</v>
      </c>
      <c r="J89" s="45">
        <v>2601</v>
      </c>
      <c r="K89" s="45">
        <v>317</v>
      </c>
      <c r="L89" s="45">
        <v>391</v>
      </c>
      <c r="M89" s="45">
        <v>1037</v>
      </c>
      <c r="N89" s="45">
        <v>339</v>
      </c>
      <c r="O89" s="45">
        <v>75</v>
      </c>
      <c r="P89" s="45">
        <v>873</v>
      </c>
      <c r="Q89" s="45">
        <v>39</v>
      </c>
      <c r="R89" s="45">
        <v>986</v>
      </c>
      <c r="S89" s="45">
        <v>401</v>
      </c>
      <c r="T89" s="45">
        <v>860</v>
      </c>
      <c r="U89" s="45">
        <v>251</v>
      </c>
      <c r="V89" s="105">
        <f t="shared" si="7"/>
        <v>19507</v>
      </c>
    </row>
    <row r="90" spans="1:22" s="10" customFormat="1" ht="13.15" customHeight="1" x14ac:dyDescent="0.3">
      <c r="A90" s="76" t="s">
        <v>47</v>
      </c>
      <c r="B90" s="45">
        <v>919</v>
      </c>
      <c r="C90" s="45">
        <v>71</v>
      </c>
      <c r="D90" s="45">
        <v>2743</v>
      </c>
      <c r="E90" s="45">
        <v>282</v>
      </c>
      <c r="F90" s="45">
        <v>294</v>
      </c>
      <c r="G90" s="45">
        <v>636</v>
      </c>
      <c r="H90" s="45">
        <v>1407</v>
      </c>
      <c r="I90" s="45">
        <v>1332</v>
      </c>
      <c r="J90" s="45">
        <v>1549</v>
      </c>
      <c r="K90" s="45">
        <v>160</v>
      </c>
      <c r="L90" s="45">
        <v>302</v>
      </c>
      <c r="M90" s="45">
        <v>1019</v>
      </c>
      <c r="N90" s="45">
        <v>195</v>
      </c>
      <c r="O90" s="45">
        <v>49</v>
      </c>
      <c r="P90" s="45">
        <v>389</v>
      </c>
      <c r="Q90" s="45">
        <v>20</v>
      </c>
      <c r="R90" s="45">
        <v>286</v>
      </c>
      <c r="S90" s="45">
        <v>180</v>
      </c>
      <c r="T90" s="45">
        <v>352</v>
      </c>
      <c r="U90" s="45">
        <v>168</v>
      </c>
      <c r="V90" s="105">
        <f t="shared" si="7"/>
        <v>12353</v>
      </c>
    </row>
    <row r="91" spans="1:22" s="10" customFormat="1" ht="13.15" customHeight="1" x14ac:dyDescent="0.3">
      <c r="A91" s="76" t="s">
        <v>69</v>
      </c>
      <c r="B91" s="45">
        <v>25</v>
      </c>
      <c r="C91" s="45">
        <v>2</v>
      </c>
      <c r="D91" s="45">
        <v>32</v>
      </c>
      <c r="E91" s="45">
        <v>0</v>
      </c>
      <c r="F91" s="45">
        <v>4</v>
      </c>
      <c r="G91" s="45">
        <v>2</v>
      </c>
      <c r="H91" s="45">
        <v>7</v>
      </c>
      <c r="I91" s="45">
        <v>29</v>
      </c>
      <c r="J91" s="45">
        <v>16</v>
      </c>
      <c r="K91" s="45">
        <v>1</v>
      </c>
      <c r="L91" s="45">
        <v>3</v>
      </c>
      <c r="M91" s="45">
        <v>18</v>
      </c>
      <c r="N91" s="45">
        <v>6</v>
      </c>
      <c r="O91" s="45">
        <v>2</v>
      </c>
      <c r="P91" s="45">
        <v>10</v>
      </c>
      <c r="Q91" s="45">
        <v>0</v>
      </c>
      <c r="R91" s="45">
        <v>18</v>
      </c>
      <c r="S91" s="45">
        <v>11</v>
      </c>
      <c r="T91" s="45">
        <v>21</v>
      </c>
      <c r="U91" s="45">
        <v>3</v>
      </c>
      <c r="V91" s="105">
        <f t="shared" si="7"/>
        <v>210</v>
      </c>
    </row>
    <row r="92" spans="1:22" s="14" customFormat="1" ht="13.15" customHeight="1" x14ac:dyDescent="0.3">
      <c r="A92" s="76" t="s">
        <v>48</v>
      </c>
      <c r="B92" s="45">
        <v>323</v>
      </c>
      <c r="C92" s="45">
        <v>11</v>
      </c>
      <c r="D92" s="45">
        <v>755</v>
      </c>
      <c r="E92" s="45">
        <v>61</v>
      </c>
      <c r="F92" s="45">
        <v>114</v>
      </c>
      <c r="G92" s="45">
        <v>365</v>
      </c>
      <c r="H92" s="45">
        <v>331</v>
      </c>
      <c r="I92" s="45">
        <v>477</v>
      </c>
      <c r="J92" s="45">
        <v>393</v>
      </c>
      <c r="K92" s="45">
        <v>26</v>
      </c>
      <c r="L92" s="45">
        <v>101</v>
      </c>
      <c r="M92" s="45">
        <v>452</v>
      </c>
      <c r="N92" s="45">
        <v>43</v>
      </c>
      <c r="O92" s="45">
        <v>14</v>
      </c>
      <c r="P92" s="45">
        <v>157</v>
      </c>
      <c r="Q92" s="45">
        <v>3</v>
      </c>
      <c r="R92" s="45">
        <v>108</v>
      </c>
      <c r="S92" s="45">
        <v>42</v>
      </c>
      <c r="T92" s="45">
        <v>93</v>
      </c>
      <c r="U92" s="45">
        <v>21</v>
      </c>
      <c r="V92" s="105">
        <f t="shared" si="7"/>
        <v>3890</v>
      </c>
    </row>
    <row r="93" spans="1:22" s="1" customFormat="1" ht="13.15" customHeight="1" x14ac:dyDescent="0.3">
      <c r="A93" s="76" t="s">
        <v>49</v>
      </c>
      <c r="B93" s="45">
        <v>1048</v>
      </c>
      <c r="C93" s="44">
        <v>8</v>
      </c>
      <c r="D93" s="45">
        <v>611</v>
      </c>
      <c r="E93" s="44">
        <v>75</v>
      </c>
      <c r="F93" s="45">
        <v>37</v>
      </c>
      <c r="G93" s="44">
        <v>136</v>
      </c>
      <c r="H93" s="44">
        <v>220</v>
      </c>
      <c r="I93" s="45">
        <v>241</v>
      </c>
      <c r="J93" s="45">
        <v>529</v>
      </c>
      <c r="K93" s="44">
        <v>91</v>
      </c>
      <c r="L93" s="44">
        <v>89</v>
      </c>
      <c r="M93" s="45">
        <v>1407</v>
      </c>
      <c r="N93" s="44">
        <v>153</v>
      </c>
      <c r="O93" s="44">
        <v>9</v>
      </c>
      <c r="P93" s="44">
        <v>266</v>
      </c>
      <c r="Q93" s="44">
        <v>8</v>
      </c>
      <c r="R93" s="45">
        <v>256</v>
      </c>
      <c r="S93" s="45">
        <v>65</v>
      </c>
      <c r="T93" s="44">
        <v>225</v>
      </c>
      <c r="U93" s="44">
        <v>37</v>
      </c>
      <c r="V93" s="105">
        <f t="shared" si="7"/>
        <v>5511</v>
      </c>
    </row>
    <row r="94" spans="1:22" s="1" customFormat="1" ht="13.15" customHeight="1" x14ac:dyDescent="0.3">
      <c r="A94" s="76" t="s">
        <v>50</v>
      </c>
      <c r="B94" s="45">
        <v>2599</v>
      </c>
      <c r="C94" s="45">
        <v>69</v>
      </c>
      <c r="D94" s="45">
        <v>6763</v>
      </c>
      <c r="E94" s="45">
        <v>828</v>
      </c>
      <c r="F94" s="45">
        <v>762</v>
      </c>
      <c r="G94" s="45">
        <v>5448</v>
      </c>
      <c r="H94" s="45">
        <v>3044</v>
      </c>
      <c r="I94" s="45">
        <v>3140</v>
      </c>
      <c r="J94" s="45">
        <v>4412</v>
      </c>
      <c r="K94" s="45">
        <v>554</v>
      </c>
      <c r="L94" s="45">
        <v>813</v>
      </c>
      <c r="M94" s="45">
        <v>7581</v>
      </c>
      <c r="N94" s="45">
        <v>649</v>
      </c>
      <c r="O94" s="45">
        <v>126</v>
      </c>
      <c r="P94" s="45">
        <v>1719</v>
      </c>
      <c r="Q94" s="45">
        <v>90</v>
      </c>
      <c r="R94" s="45">
        <v>1100</v>
      </c>
      <c r="S94" s="45">
        <v>613</v>
      </c>
      <c r="T94" s="45">
        <v>1056</v>
      </c>
      <c r="U94" s="45">
        <v>342</v>
      </c>
      <c r="V94" s="105">
        <f t="shared" si="7"/>
        <v>41708</v>
      </c>
    </row>
    <row r="95" spans="1:22" s="1" customFormat="1" ht="13.15" customHeight="1" x14ac:dyDescent="0.3">
      <c r="A95" s="76" t="s">
        <v>51</v>
      </c>
      <c r="B95" s="45">
        <v>1146</v>
      </c>
      <c r="C95" s="45">
        <v>24</v>
      </c>
      <c r="D95" s="45">
        <v>2689</v>
      </c>
      <c r="E95" s="45">
        <v>318</v>
      </c>
      <c r="F95" s="45">
        <v>214</v>
      </c>
      <c r="G95" s="45">
        <v>1186</v>
      </c>
      <c r="H95" s="45">
        <v>1032</v>
      </c>
      <c r="I95" s="45">
        <v>977</v>
      </c>
      <c r="J95" s="45">
        <v>1217</v>
      </c>
      <c r="K95" s="45">
        <v>205</v>
      </c>
      <c r="L95" s="45">
        <v>322</v>
      </c>
      <c r="M95" s="45">
        <v>1653</v>
      </c>
      <c r="N95" s="45">
        <v>238</v>
      </c>
      <c r="O95" s="45">
        <v>50</v>
      </c>
      <c r="P95" s="45">
        <v>695</v>
      </c>
      <c r="Q95" s="45">
        <v>20</v>
      </c>
      <c r="R95" s="45">
        <v>362</v>
      </c>
      <c r="S95" s="45">
        <v>147</v>
      </c>
      <c r="T95" s="45">
        <v>419</v>
      </c>
      <c r="U95" s="45">
        <v>120</v>
      </c>
      <c r="V95" s="105">
        <f t="shared" si="7"/>
        <v>13034</v>
      </c>
    </row>
    <row r="96" spans="1:22" s="1" customFormat="1" ht="13.15" customHeight="1" x14ac:dyDescent="0.3">
      <c r="A96" s="76" t="s">
        <v>52</v>
      </c>
      <c r="B96" s="45">
        <v>152</v>
      </c>
      <c r="C96" s="45">
        <v>18</v>
      </c>
      <c r="D96" s="45">
        <v>638</v>
      </c>
      <c r="E96" s="45">
        <v>56</v>
      </c>
      <c r="F96" s="45">
        <v>37</v>
      </c>
      <c r="G96" s="45">
        <v>85</v>
      </c>
      <c r="H96" s="45">
        <v>124</v>
      </c>
      <c r="I96" s="45">
        <v>202</v>
      </c>
      <c r="J96" s="45">
        <v>140</v>
      </c>
      <c r="K96" s="45">
        <v>27</v>
      </c>
      <c r="L96" s="45">
        <v>55</v>
      </c>
      <c r="M96" s="45">
        <v>106</v>
      </c>
      <c r="N96" s="45">
        <v>35</v>
      </c>
      <c r="O96" s="45">
        <v>4</v>
      </c>
      <c r="P96" s="45">
        <v>46</v>
      </c>
      <c r="Q96" s="45">
        <v>5</v>
      </c>
      <c r="R96" s="45">
        <v>24</v>
      </c>
      <c r="S96" s="45">
        <v>27</v>
      </c>
      <c r="T96" s="45">
        <v>62</v>
      </c>
      <c r="U96" s="45">
        <v>19</v>
      </c>
      <c r="V96" s="105">
        <f t="shared" si="7"/>
        <v>1862</v>
      </c>
    </row>
    <row r="97" spans="1:22" s="1" customFormat="1" ht="13.15" customHeight="1" x14ac:dyDescent="0.3">
      <c r="A97" s="76" t="s">
        <v>81</v>
      </c>
      <c r="B97" s="45">
        <v>1926</v>
      </c>
      <c r="C97" s="45">
        <v>58</v>
      </c>
      <c r="D97" s="45">
        <v>4240</v>
      </c>
      <c r="E97" s="45">
        <v>606</v>
      </c>
      <c r="F97" s="45">
        <v>533</v>
      </c>
      <c r="G97" s="45">
        <v>2563</v>
      </c>
      <c r="H97" s="45">
        <v>2606</v>
      </c>
      <c r="I97" s="45">
        <v>1874</v>
      </c>
      <c r="J97" s="45">
        <v>2354</v>
      </c>
      <c r="K97" s="45">
        <v>317</v>
      </c>
      <c r="L97" s="45">
        <v>485</v>
      </c>
      <c r="M97" s="45">
        <v>4154</v>
      </c>
      <c r="N97" s="45">
        <v>538</v>
      </c>
      <c r="O97" s="45">
        <v>113</v>
      </c>
      <c r="P97" s="45">
        <v>1399</v>
      </c>
      <c r="Q97" s="45">
        <v>46</v>
      </c>
      <c r="R97" s="45">
        <v>1086</v>
      </c>
      <c r="S97" s="45">
        <v>618</v>
      </c>
      <c r="T97" s="45">
        <v>1596</v>
      </c>
      <c r="U97" s="45">
        <v>916</v>
      </c>
      <c r="V97" s="105">
        <f t="shared" si="7"/>
        <v>28028</v>
      </c>
    </row>
    <row r="98" spans="1:22" s="1" customFormat="1" ht="13.15" customHeight="1" x14ac:dyDescent="0.3">
      <c r="A98" s="76" t="s">
        <v>40</v>
      </c>
      <c r="B98" s="45">
        <v>2023</v>
      </c>
      <c r="C98" s="45">
        <v>143</v>
      </c>
      <c r="D98" s="45">
        <v>4984</v>
      </c>
      <c r="E98" s="45">
        <v>546</v>
      </c>
      <c r="F98" s="45">
        <v>350</v>
      </c>
      <c r="G98" s="45">
        <v>5864</v>
      </c>
      <c r="H98" s="45">
        <v>2150</v>
      </c>
      <c r="I98" s="45">
        <v>2589</v>
      </c>
      <c r="J98" s="45">
        <v>3354</v>
      </c>
      <c r="K98" s="45">
        <v>513</v>
      </c>
      <c r="L98" s="45">
        <v>708</v>
      </c>
      <c r="M98" s="45">
        <v>3378</v>
      </c>
      <c r="N98" s="45">
        <v>546</v>
      </c>
      <c r="O98" s="45">
        <v>116</v>
      </c>
      <c r="P98" s="45">
        <v>822</v>
      </c>
      <c r="Q98" s="45">
        <v>124</v>
      </c>
      <c r="R98" s="45">
        <v>930</v>
      </c>
      <c r="S98" s="45">
        <v>678</v>
      </c>
      <c r="T98" s="45">
        <v>1247</v>
      </c>
      <c r="U98" s="45">
        <v>547</v>
      </c>
      <c r="V98" s="105">
        <f>SUM(B98:U98)</f>
        <v>31612</v>
      </c>
    </row>
    <row r="99" spans="1:22" s="1" customFormat="1" ht="13.15" customHeight="1" x14ac:dyDescent="0.3">
      <c r="A99" s="76" t="s">
        <v>54</v>
      </c>
      <c r="B99" s="45">
        <v>2548</v>
      </c>
      <c r="C99" s="45">
        <v>2166</v>
      </c>
      <c r="D99" s="45">
        <v>6301</v>
      </c>
      <c r="E99" s="45">
        <v>608</v>
      </c>
      <c r="F99" s="45">
        <v>559</v>
      </c>
      <c r="G99" s="45">
        <v>5849</v>
      </c>
      <c r="H99" s="45">
        <v>2518</v>
      </c>
      <c r="I99" s="45">
        <v>3022</v>
      </c>
      <c r="J99" s="45">
        <v>3868</v>
      </c>
      <c r="K99" s="45">
        <v>457</v>
      </c>
      <c r="L99" s="45">
        <v>581</v>
      </c>
      <c r="M99" s="45">
        <v>2473</v>
      </c>
      <c r="N99" s="45">
        <v>346</v>
      </c>
      <c r="O99" s="45">
        <v>295</v>
      </c>
      <c r="P99" s="45">
        <v>2315</v>
      </c>
      <c r="Q99" s="45">
        <v>96</v>
      </c>
      <c r="R99" s="45">
        <v>1450</v>
      </c>
      <c r="S99" s="45">
        <v>683</v>
      </c>
      <c r="T99" s="45">
        <v>1949</v>
      </c>
      <c r="U99" s="45">
        <v>530</v>
      </c>
      <c r="V99" s="105">
        <f t="shared" si="7"/>
        <v>38614</v>
      </c>
    </row>
    <row r="100" spans="1:22" s="1" customFormat="1" ht="13.15" customHeight="1" x14ac:dyDescent="0.3">
      <c r="A100" s="76" t="s">
        <v>55</v>
      </c>
      <c r="B100" s="45">
        <v>110</v>
      </c>
      <c r="C100" s="45">
        <v>4</v>
      </c>
      <c r="D100" s="45">
        <v>421</v>
      </c>
      <c r="E100" s="45">
        <v>19</v>
      </c>
      <c r="F100" s="45">
        <v>18</v>
      </c>
      <c r="G100" s="45">
        <v>102</v>
      </c>
      <c r="H100" s="45">
        <v>246</v>
      </c>
      <c r="I100" s="45">
        <v>216</v>
      </c>
      <c r="J100" s="45">
        <v>121</v>
      </c>
      <c r="K100" s="45">
        <v>19</v>
      </c>
      <c r="L100" s="45">
        <v>51</v>
      </c>
      <c r="M100" s="45">
        <v>113</v>
      </c>
      <c r="N100" s="45">
        <v>17</v>
      </c>
      <c r="O100" s="45">
        <v>2</v>
      </c>
      <c r="P100" s="45">
        <v>75</v>
      </c>
      <c r="Q100" s="45">
        <v>3</v>
      </c>
      <c r="R100" s="45">
        <v>42</v>
      </c>
      <c r="S100" s="45">
        <v>9</v>
      </c>
      <c r="T100" s="45">
        <v>50</v>
      </c>
      <c r="U100" s="45">
        <v>11</v>
      </c>
      <c r="V100" s="105">
        <f t="shared" si="7"/>
        <v>1649</v>
      </c>
    </row>
    <row r="101" spans="1:22" s="1" customFormat="1" ht="13.15" customHeight="1" x14ac:dyDescent="0.3">
      <c r="A101" s="76" t="s">
        <v>56</v>
      </c>
      <c r="B101" s="45">
        <v>2432</v>
      </c>
      <c r="C101" s="45">
        <v>66</v>
      </c>
      <c r="D101" s="45">
        <v>6782</v>
      </c>
      <c r="E101" s="45">
        <v>900</v>
      </c>
      <c r="F101" s="45">
        <v>712</v>
      </c>
      <c r="G101" s="45">
        <v>5501</v>
      </c>
      <c r="H101" s="45">
        <v>3010</v>
      </c>
      <c r="I101" s="45">
        <v>3573</v>
      </c>
      <c r="J101" s="45">
        <v>5405</v>
      </c>
      <c r="K101" s="45">
        <v>468</v>
      </c>
      <c r="L101" s="45">
        <v>635</v>
      </c>
      <c r="M101" s="45">
        <v>5064</v>
      </c>
      <c r="N101" s="45">
        <v>583</v>
      </c>
      <c r="O101" s="45">
        <v>231</v>
      </c>
      <c r="P101" s="45">
        <v>1892</v>
      </c>
      <c r="Q101" s="45">
        <v>45</v>
      </c>
      <c r="R101" s="45">
        <v>1375</v>
      </c>
      <c r="S101" s="45">
        <v>628</v>
      </c>
      <c r="T101" s="45">
        <v>1745</v>
      </c>
      <c r="U101" s="45">
        <v>1502</v>
      </c>
      <c r="V101" s="105">
        <f t="shared" si="7"/>
        <v>42549</v>
      </c>
    </row>
    <row r="102" spans="1:22" s="1" customFormat="1" ht="13.15" customHeight="1" x14ac:dyDescent="0.3">
      <c r="A102" s="76" t="s">
        <v>57</v>
      </c>
      <c r="B102" s="45">
        <v>334</v>
      </c>
      <c r="C102" s="45">
        <v>34</v>
      </c>
      <c r="D102" s="45">
        <v>1158</v>
      </c>
      <c r="E102" s="45">
        <v>55</v>
      </c>
      <c r="F102" s="45">
        <v>97</v>
      </c>
      <c r="G102" s="45">
        <v>885</v>
      </c>
      <c r="H102" s="45">
        <v>587</v>
      </c>
      <c r="I102" s="45">
        <v>463</v>
      </c>
      <c r="J102" s="45">
        <v>437</v>
      </c>
      <c r="K102" s="45">
        <v>39</v>
      </c>
      <c r="L102" s="45">
        <v>92</v>
      </c>
      <c r="M102" s="45">
        <v>206</v>
      </c>
      <c r="N102" s="45">
        <v>55</v>
      </c>
      <c r="O102" s="45">
        <v>29</v>
      </c>
      <c r="P102" s="45">
        <v>87</v>
      </c>
      <c r="Q102" s="45">
        <v>6</v>
      </c>
      <c r="R102" s="45">
        <v>227</v>
      </c>
      <c r="S102" s="45">
        <v>96</v>
      </c>
      <c r="T102" s="45">
        <v>266</v>
      </c>
      <c r="U102" s="45">
        <v>69</v>
      </c>
      <c r="V102" s="105">
        <f t="shared" si="7"/>
        <v>5222</v>
      </c>
    </row>
    <row r="103" spans="1:22" s="1" customFormat="1" ht="13.15" customHeight="1" x14ac:dyDescent="0.3">
      <c r="A103" s="76" t="s">
        <v>58</v>
      </c>
      <c r="B103" s="45">
        <v>440</v>
      </c>
      <c r="C103" s="45">
        <v>58</v>
      </c>
      <c r="D103" s="45">
        <v>1115</v>
      </c>
      <c r="E103" s="45">
        <v>115</v>
      </c>
      <c r="F103" s="45">
        <v>152</v>
      </c>
      <c r="G103" s="45">
        <v>1715</v>
      </c>
      <c r="H103" s="45">
        <v>1061</v>
      </c>
      <c r="I103" s="45">
        <v>537</v>
      </c>
      <c r="J103" s="45">
        <v>719</v>
      </c>
      <c r="K103" s="45">
        <v>61</v>
      </c>
      <c r="L103" s="45">
        <v>63</v>
      </c>
      <c r="M103" s="45">
        <v>291</v>
      </c>
      <c r="N103" s="45">
        <v>38</v>
      </c>
      <c r="O103" s="45">
        <v>16</v>
      </c>
      <c r="P103" s="45">
        <v>133</v>
      </c>
      <c r="Q103" s="45">
        <v>4</v>
      </c>
      <c r="R103" s="45">
        <v>99</v>
      </c>
      <c r="S103" s="45">
        <v>78</v>
      </c>
      <c r="T103" s="45">
        <v>97</v>
      </c>
      <c r="U103" s="45">
        <v>31</v>
      </c>
      <c r="V103" s="105">
        <f t="shared" si="7"/>
        <v>6823</v>
      </c>
    </row>
    <row r="104" spans="1:22" s="1" customFormat="1" ht="13.15" customHeight="1" x14ac:dyDescent="0.3">
      <c r="A104" s="76" t="s">
        <v>59</v>
      </c>
      <c r="B104" s="45">
        <v>46</v>
      </c>
      <c r="C104" s="45">
        <v>3</v>
      </c>
      <c r="D104" s="45">
        <v>314</v>
      </c>
      <c r="E104" s="45">
        <v>23</v>
      </c>
      <c r="F104" s="45">
        <v>31</v>
      </c>
      <c r="G104" s="45">
        <v>14</v>
      </c>
      <c r="H104" s="45">
        <v>47</v>
      </c>
      <c r="I104" s="45">
        <v>77</v>
      </c>
      <c r="J104" s="45">
        <v>81</v>
      </c>
      <c r="K104" s="45">
        <v>2</v>
      </c>
      <c r="L104" s="45">
        <v>23</v>
      </c>
      <c r="M104" s="45">
        <v>32</v>
      </c>
      <c r="N104" s="45">
        <v>16</v>
      </c>
      <c r="O104" s="45">
        <v>7</v>
      </c>
      <c r="P104" s="45">
        <v>23</v>
      </c>
      <c r="Q104" s="45">
        <v>5</v>
      </c>
      <c r="R104" s="45">
        <v>21</v>
      </c>
      <c r="S104" s="45">
        <v>10</v>
      </c>
      <c r="T104" s="45">
        <v>23</v>
      </c>
      <c r="U104" s="45">
        <v>9</v>
      </c>
      <c r="V104" s="105">
        <f t="shared" si="7"/>
        <v>807</v>
      </c>
    </row>
    <row r="105" spans="1:22" s="1" customFormat="1" ht="13.15" customHeight="1" x14ac:dyDescent="0.3">
      <c r="A105" s="76" t="s">
        <v>60</v>
      </c>
      <c r="B105" s="45">
        <v>214</v>
      </c>
      <c r="C105" s="45">
        <v>12</v>
      </c>
      <c r="D105" s="45">
        <v>505</v>
      </c>
      <c r="E105" s="45">
        <v>97</v>
      </c>
      <c r="F105" s="45">
        <v>101</v>
      </c>
      <c r="G105" s="45">
        <v>123</v>
      </c>
      <c r="H105" s="45">
        <v>358</v>
      </c>
      <c r="I105" s="45">
        <v>224</v>
      </c>
      <c r="J105" s="45">
        <v>201</v>
      </c>
      <c r="K105" s="45">
        <v>34</v>
      </c>
      <c r="L105" s="45">
        <v>65</v>
      </c>
      <c r="M105" s="45">
        <v>29</v>
      </c>
      <c r="N105" s="45">
        <v>26</v>
      </c>
      <c r="O105" s="45">
        <v>3</v>
      </c>
      <c r="P105" s="45">
        <v>39</v>
      </c>
      <c r="Q105" s="45">
        <v>3</v>
      </c>
      <c r="R105" s="45">
        <v>25</v>
      </c>
      <c r="S105" s="45">
        <v>18</v>
      </c>
      <c r="T105" s="45">
        <v>48</v>
      </c>
      <c r="U105" s="45">
        <v>13</v>
      </c>
      <c r="V105" s="105">
        <f t="shared" si="7"/>
        <v>2138</v>
      </c>
    </row>
    <row r="106" spans="1:22" s="1" customFormat="1" ht="13.15" customHeight="1" x14ac:dyDescent="0.3">
      <c r="A106" s="76" t="s">
        <v>61</v>
      </c>
      <c r="B106" s="45">
        <v>461</v>
      </c>
      <c r="C106" s="45">
        <v>14</v>
      </c>
      <c r="D106" s="45">
        <v>624</v>
      </c>
      <c r="E106" s="45">
        <v>174</v>
      </c>
      <c r="F106" s="45">
        <v>72</v>
      </c>
      <c r="G106" s="45">
        <v>112</v>
      </c>
      <c r="H106" s="45">
        <v>166</v>
      </c>
      <c r="I106" s="45">
        <v>295</v>
      </c>
      <c r="J106" s="45">
        <v>440</v>
      </c>
      <c r="K106" s="45">
        <v>45</v>
      </c>
      <c r="L106" s="45">
        <v>84</v>
      </c>
      <c r="M106" s="45">
        <v>219</v>
      </c>
      <c r="N106" s="45">
        <v>90</v>
      </c>
      <c r="O106" s="45">
        <v>8</v>
      </c>
      <c r="P106" s="45">
        <v>125</v>
      </c>
      <c r="Q106" s="45">
        <v>11</v>
      </c>
      <c r="R106" s="45">
        <v>143</v>
      </c>
      <c r="S106" s="45">
        <v>47</v>
      </c>
      <c r="T106" s="45">
        <v>154</v>
      </c>
      <c r="U106" s="45">
        <v>46</v>
      </c>
      <c r="V106" s="105">
        <f t="shared" si="7"/>
        <v>3330</v>
      </c>
    </row>
    <row r="107" spans="1:22" s="1" customFormat="1" ht="13.15" customHeight="1" x14ac:dyDescent="0.3">
      <c r="A107" s="76" t="s">
        <v>62</v>
      </c>
      <c r="B107" s="45">
        <v>5</v>
      </c>
      <c r="C107" s="45">
        <v>0</v>
      </c>
      <c r="D107" s="45">
        <v>8</v>
      </c>
      <c r="E107" s="45">
        <v>3</v>
      </c>
      <c r="F107" s="45">
        <v>1</v>
      </c>
      <c r="G107" s="45">
        <v>4</v>
      </c>
      <c r="H107" s="45">
        <v>2</v>
      </c>
      <c r="I107" s="45">
        <v>2</v>
      </c>
      <c r="J107" s="45">
        <v>5</v>
      </c>
      <c r="K107" s="45">
        <v>1</v>
      </c>
      <c r="L107" s="45">
        <v>2</v>
      </c>
      <c r="M107" s="45">
        <v>3</v>
      </c>
      <c r="N107" s="45">
        <v>2</v>
      </c>
      <c r="O107" s="45">
        <v>0</v>
      </c>
      <c r="P107" s="45">
        <v>0</v>
      </c>
      <c r="Q107" s="45">
        <v>0</v>
      </c>
      <c r="R107" s="45">
        <v>1</v>
      </c>
      <c r="S107" s="45">
        <v>0</v>
      </c>
      <c r="T107" s="45">
        <v>0</v>
      </c>
      <c r="U107" s="45">
        <v>0</v>
      </c>
      <c r="V107" s="105">
        <f t="shared" si="7"/>
        <v>39</v>
      </c>
    </row>
    <row r="108" spans="1:22" s="5" customFormat="1" ht="15" x14ac:dyDescent="0.3">
      <c r="A108" s="76" t="s">
        <v>82</v>
      </c>
      <c r="B108" s="45">
        <v>1525</v>
      </c>
      <c r="C108" s="45">
        <v>84</v>
      </c>
      <c r="D108" s="45">
        <v>2653</v>
      </c>
      <c r="E108" s="45">
        <v>449</v>
      </c>
      <c r="F108" s="45">
        <v>463</v>
      </c>
      <c r="G108" s="45">
        <v>537</v>
      </c>
      <c r="H108" s="45">
        <v>1648</v>
      </c>
      <c r="I108" s="45">
        <v>1636</v>
      </c>
      <c r="J108" s="45">
        <v>1322</v>
      </c>
      <c r="K108" s="45">
        <v>282</v>
      </c>
      <c r="L108" s="45">
        <v>352</v>
      </c>
      <c r="M108" s="45">
        <v>1974</v>
      </c>
      <c r="N108" s="45">
        <v>408</v>
      </c>
      <c r="O108" s="45">
        <v>65</v>
      </c>
      <c r="P108" s="45">
        <v>613</v>
      </c>
      <c r="Q108" s="45">
        <v>54</v>
      </c>
      <c r="R108" s="45">
        <v>768</v>
      </c>
      <c r="S108" s="45">
        <v>594</v>
      </c>
      <c r="T108" s="45">
        <v>1047</v>
      </c>
      <c r="U108" s="45">
        <v>258</v>
      </c>
      <c r="V108" s="105">
        <f t="shared" si="7"/>
        <v>16732</v>
      </c>
    </row>
    <row r="109" spans="1:22" s="5" customFormat="1" ht="15" x14ac:dyDescent="0.3">
      <c r="A109" s="76" t="s">
        <v>64</v>
      </c>
      <c r="B109" s="45">
        <v>4259</v>
      </c>
      <c r="C109" s="45">
        <v>168</v>
      </c>
      <c r="D109" s="45">
        <v>11332</v>
      </c>
      <c r="E109" s="45">
        <v>1694</v>
      </c>
      <c r="F109" s="45">
        <v>1133</v>
      </c>
      <c r="G109" s="45">
        <v>11388</v>
      </c>
      <c r="H109" s="45">
        <v>6483</v>
      </c>
      <c r="I109" s="45">
        <v>6241</v>
      </c>
      <c r="J109" s="45">
        <v>6949</v>
      </c>
      <c r="K109" s="45">
        <v>982</v>
      </c>
      <c r="L109" s="45">
        <v>1392</v>
      </c>
      <c r="M109" s="45">
        <v>4573</v>
      </c>
      <c r="N109" s="45">
        <v>1086</v>
      </c>
      <c r="O109" s="45">
        <v>279</v>
      </c>
      <c r="P109" s="45">
        <v>1568</v>
      </c>
      <c r="Q109" s="45">
        <v>142</v>
      </c>
      <c r="R109" s="45">
        <v>1465</v>
      </c>
      <c r="S109" s="45">
        <v>1140</v>
      </c>
      <c r="T109" s="45">
        <v>1900</v>
      </c>
      <c r="U109" s="45">
        <v>1157</v>
      </c>
      <c r="V109" s="105">
        <f t="shared" si="7"/>
        <v>65331</v>
      </c>
    </row>
    <row r="110" spans="1:22" ht="13.15" customHeight="1" x14ac:dyDescent="0.3">
      <c r="A110" s="76" t="s">
        <v>65</v>
      </c>
      <c r="B110" s="45">
        <v>942</v>
      </c>
      <c r="C110" s="45">
        <v>36</v>
      </c>
      <c r="D110" s="45">
        <v>2309</v>
      </c>
      <c r="E110" s="45">
        <v>172</v>
      </c>
      <c r="F110" s="45">
        <v>353</v>
      </c>
      <c r="G110" s="45">
        <v>3217</v>
      </c>
      <c r="H110" s="45">
        <v>1301</v>
      </c>
      <c r="I110" s="45">
        <v>1640</v>
      </c>
      <c r="J110" s="45">
        <v>1054</v>
      </c>
      <c r="K110" s="45">
        <v>400</v>
      </c>
      <c r="L110" s="45">
        <v>149</v>
      </c>
      <c r="M110" s="45">
        <v>702</v>
      </c>
      <c r="N110" s="45">
        <v>109</v>
      </c>
      <c r="O110" s="45">
        <v>10</v>
      </c>
      <c r="P110" s="45">
        <v>182</v>
      </c>
      <c r="Q110" s="45">
        <v>8</v>
      </c>
      <c r="R110" s="45">
        <v>374</v>
      </c>
      <c r="S110" s="45">
        <v>34</v>
      </c>
      <c r="T110" s="45">
        <v>57</v>
      </c>
      <c r="U110" s="45">
        <v>73</v>
      </c>
      <c r="V110" s="105">
        <f t="shared" si="7"/>
        <v>13122</v>
      </c>
    </row>
    <row r="111" spans="1:22" ht="13.15" customHeight="1" x14ac:dyDescent="0.3">
      <c r="A111" s="78" t="s">
        <v>66</v>
      </c>
      <c r="B111" s="135">
        <v>2</v>
      </c>
      <c r="C111" s="135">
        <v>2</v>
      </c>
      <c r="D111" s="135">
        <v>11</v>
      </c>
      <c r="E111" s="135">
        <v>6</v>
      </c>
      <c r="F111" s="135">
        <v>2</v>
      </c>
      <c r="G111" s="135">
        <v>1</v>
      </c>
      <c r="H111" s="135">
        <v>5</v>
      </c>
      <c r="I111" s="135">
        <v>2</v>
      </c>
      <c r="J111" s="135">
        <v>1</v>
      </c>
      <c r="K111" s="135">
        <v>0</v>
      </c>
      <c r="L111" s="135">
        <v>2</v>
      </c>
      <c r="M111" s="135">
        <v>1</v>
      </c>
      <c r="N111" s="135">
        <v>3</v>
      </c>
      <c r="O111" s="135">
        <v>0</v>
      </c>
      <c r="P111" s="135">
        <v>0</v>
      </c>
      <c r="Q111" s="135">
        <v>1</v>
      </c>
      <c r="R111" s="135">
        <v>0</v>
      </c>
      <c r="S111" s="135">
        <v>1</v>
      </c>
      <c r="T111" s="135">
        <v>0</v>
      </c>
      <c r="U111" s="135">
        <v>0</v>
      </c>
      <c r="V111" s="108">
        <f>SUM(B111:U111)</f>
        <v>40</v>
      </c>
    </row>
    <row r="112" spans="1:22" ht="30" x14ac:dyDescent="0.3">
      <c r="A112" s="31" t="s">
        <v>104</v>
      </c>
      <c r="B112" s="59">
        <f t="shared" ref="B112:U112" si="9">SUM(B79:B111)</f>
        <v>40805</v>
      </c>
      <c r="C112" s="59">
        <f t="shared" si="9"/>
        <v>3831</v>
      </c>
      <c r="D112" s="59">
        <f t="shared" si="9"/>
        <v>97267</v>
      </c>
      <c r="E112" s="59">
        <f t="shared" si="9"/>
        <v>11777</v>
      </c>
      <c r="F112" s="59">
        <f t="shared" si="9"/>
        <v>10413</v>
      </c>
      <c r="G112" s="59">
        <f t="shared" si="9"/>
        <v>84045</v>
      </c>
      <c r="H112" s="59">
        <f t="shared" si="9"/>
        <v>47790</v>
      </c>
      <c r="I112" s="59">
        <f t="shared" si="9"/>
        <v>49857</v>
      </c>
      <c r="J112" s="59">
        <f t="shared" si="9"/>
        <v>59167</v>
      </c>
      <c r="K112" s="59">
        <f t="shared" si="9"/>
        <v>7500</v>
      </c>
      <c r="L112" s="59">
        <f t="shared" si="9"/>
        <v>11123</v>
      </c>
      <c r="M112" s="59">
        <f t="shared" si="9"/>
        <v>54217</v>
      </c>
      <c r="N112" s="59">
        <f t="shared" si="9"/>
        <v>8837</v>
      </c>
      <c r="O112" s="59">
        <f t="shared" si="9"/>
        <v>2370</v>
      </c>
      <c r="P112" s="59">
        <f t="shared" si="9"/>
        <v>20707</v>
      </c>
      <c r="Q112" s="59">
        <f t="shared" si="9"/>
        <v>1220</v>
      </c>
      <c r="R112" s="59">
        <f t="shared" si="9"/>
        <v>17907</v>
      </c>
      <c r="S112" s="59">
        <f t="shared" si="9"/>
        <v>10003</v>
      </c>
      <c r="T112" s="59">
        <f t="shared" si="9"/>
        <v>21654</v>
      </c>
      <c r="U112" s="59">
        <f t="shared" si="9"/>
        <v>9958</v>
      </c>
      <c r="V112" s="133">
        <f>SUM(B112:U112)</f>
        <v>570448</v>
      </c>
    </row>
    <row r="113" spans="1:22" s="5" customFormat="1" ht="13.15" customHeight="1" x14ac:dyDescent="0.3">
      <c r="A113" s="32" t="s">
        <v>105</v>
      </c>
      <c r="B113" s="83">
        <v>1</v>
      </c>
      <c r="C113" s="83">
        <v>0</v>
      </c>
      <c r="D113" s="83">
        <v>5</v>
      </c>
      <c r="E113" s="85">
        <v>0</v>
      </c>
      <c r="F113" s="83">
        <v>0</v>
      </c>
      <c r="G113" s="83">
        <v>0</v>
      </c>
      <c r="H113" s="83">
        <v>0</v>
      </c>
      <c r="I113" s="85">
        <v>1</v>
      </c>
      <c r="J113" s="83">
        <v>0</v>
      </c>
      <c r="K113" s="83">
        <v>0</v>
      </c>
      <c r="L113" s="83">
        <v>1</v>
      </c>
      <c r="M113" s="83">
        <v>1</v>
      </c>
      <c r="N113" s="83">
        <v>0</v>
      </c>
      <c r="O113" s="83">
        <v>0</v>
      </c>
      <c r="P113" s="83">
        <v>0</v>
      </c>
      <c r="Q113" s="83">
        <v>0</v>
      </c>
      <c r="R113" s="83">
        <v>0</v>
      </c>
      <c r="S113" s="83">
        <v>0</v>
      </c>
      <c r="T113" s="83">
        <v>0</v>
      </c>
      <c r="U113" s="83">
        <v>0</v>
      </c>
      <c r="V113" s="100">
        <f>SUM(B113:U113)</f>
        <v>9</v>
      </c>
    </row>
    <row r="114" spans="1:22" ht="21" customHeight="1" x14ac:dyDescent="0.3">
      <c r="A114" s="33" t="s">
        <v>106</v>
      </c>
      <c r="B114" s="59">
        <f t="shared" ref="B114:V114" si="10">+B112+B78+B113</f>
        <v>74803</v>
      </c>
      <c r="C114" s="59">
        <f t="shared" si="10"/>
        <v>5631</v>
      </c>
      <c r="D114" s="59">
        <f t="shared" si="10"/>
        <v>110282</v>
      </c>
      <c r="E114" s="59">
        <f t="shared" si="10"/>
        <v>14153</v>
      </c>
      <c r="F114" s="59">
        <f t="shared" si="10"/>
        <v>11981</v>
      </c>
      <c r="G114" s="59">
        <f t="shared" si="10"/>
        <v>109529</v>
      </c>
      <c r="H114" s="59">
        <f t="shared" si="10"/>
        <v>54102</v>
      </c>
      <c r="I114" s="59">
        <f t="shared" si="10"/>
        <v>56525</v>
      </c>
      <c r="J114" s="59">
        <f t="shared" si="10"/>
        <v>69565</v>
      </c>
      <c r="K114" s="59">
        <f t="shared" si="10"/>
        <v>8703</v>
      </c>
      <c r="L114" s="59">
        <f t="shared" si="10"/>
        <v>12968</v>
      </c>
      <c r="M114" s="59">
        <f t="shared" si="10"/>
        <v>62030</v>
      </c>
      <c r="N114" s="59">
        <f t="shared" si="10"/>
        <v>11072</v>
      </c>
      <c r="O114" s="59">
        <f t="shared" si="10"/>
        <v>3002</v>
      </c>
      <c r="P114" s="59">
        <f t="shared" si="10"/>
        <v>25448</v>
      </c>
      <c r="Q114" s="59">
        <f t="shared" si="10"/>
        <v>1541</v>
      </c>
      <c r="R114" s="59">
        <f t="shared" si="10"/>
        <v>20777</v>
      </c>
      <c r="S114" s="59">
        <f t="shared" si="10"/>
        <v>13203</v>
      </c>
      <c r="T114" s="59">
        <f t="shared" si="10"/>
        <v>25929</v>
      </c>
      <c r="U114" s="59">
        <f t="shared" si="10"/>
        <v>11724</v>
      </c>
      <c r="V114" s="59">
        <f t="shared" si="10"/>
        <v>702968</v>
      </c>
    </row>
    <row r="115" spans="1:22" s="3" customFormat="1" ht="22.5" customHeight="1" x14ac:dyDescent="0.3">
      <c r="A115" s="178" t="s">
        <v>84</v>
      </c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</row>
    <row r="116" spans="1:22" s="5" customFormat="1" ht="15" x14ac:dyDescent="0.3">
      <c r="A116" s="181" t="s">
        <v>85</v>
      </c>
      <c r="B116" s="181"/>
      <c r="C116" s="181"/>
      <c r="D116" s="181"/>
      <c r="E116" s="181"/>
      <c r="F116" s="181"/>
      <c r="G116" s="181"/>
      <c r="H116" s="181"/>
      <c r="I116" s="181"/>
      <c r="J116" s="181"/>
      <c r="K116" s="181"/>
      <c r="L116" s="181"/>
      <c r="M116" s="181"/>
      <c r="N116" s="181"/>
      <c r="O116" s="181"/>
      <c r="P116" s="181"/>
      <c r="Q116" s="181"/>
      <c r="R116" s="181"/>
      <c r="S116" s="181"/>
      <c r="T116" s="181"/>
      <c r="U116" s="181"/>
      <c r="V116" s="181"/>
    </row>
  </sheetData>
  <mergeCells count="13">
    <mergeCell ref="A115:V115"/>
    <mergeCell ref="A116:V116"/>
    <mergeCell ref="A7:A8"/>
    <mergeCell ref="A69:A70"/>
    <mergeCell ref="B7:V7"/>
    <mergeCell ref="B69:V69"/>
    <mergeCell ref="B65:V65"/>
    <mergeCell ref="B66:V66"/>
    <mergeCell ref="A1:H1"/>
    <mergeCell ref="B4:V4"/>
    <mergeCell ref="B3:V3"/>
    <mergeCell ref="A62:V62"/>
    <mergeCell ref="A63:V63"/>
  </mergeCells>
  <phoneticPr fontId="20" type="noConversion"/>
  <hyperlinks>
    <hyperlink ref="A1:H1" location="'8.marche_regioni (2013)'!A70" display="Vai a &quot;mercato autovetture diesel&quot; / Go on &quot;diesel car market&quot;" xr:uid="{00000000-0004-0000-0500-000000000000}"/>
  </hyperlinks>
  <pageMargins left="0.39370078740157483" right="0.39370078740157483" top="0.23622047244094491" bottom="0.47244094488188981" header="0.23622047244094491" footer="0.23622047244094491"/>
  <pageSetup paperSize="9" scale="63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3" max="21" man="1"/>
  </rowBreaks>
  <ignoredErrors>
    <ignoredError sqref="B7 B69" numberStoredAsText="1"/>
    <ignoredError sqref="D8:T9 B20:U20 B71:U71 U9 B9:C9" formulaRange="1"/>
    <ignoredError sqref="V78" formula="1"/>
    <ignoredError sqref="V20" formula="1" formulaRange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114"/>
  <sheetViews>
    <sheetView workbookViewId="0">
      <selection sqref="A1:E1"/>
    </sheetView>
  </sheetViews>
  <sheetFormatPr defaultColWidth="11.42578125" defaultRowHeight="13.15" customHeight="1" x14ac:dyDescent="0.3"/>
  <cols>
    <col min="1" max="1" width="20.28515625" style="7" bestFit="1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" style="7" bestFit="1" customWidth="1"/>
    <col min="14" max="14" width="8.14062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85546875" style="5" bestFit="1" customWidth="1"/>
    <col min="23" max="16384" width="11.42578125" style="7"/>
  </cols>
  <sheetData>
    <row r="1" spans="1:22" ht="15.75" x14ac:dyDescent="0.35">
      <c r="A1" s="187" t="s">
        <v>115</v>
      </c>
      <c r="B1" s="187"/>
      <c r="C1" s="187"/>
      <c r="D1" s="187"/>
      <c r="E1" s="187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5" t="s">
        <v>70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119" t="s">
        <v>0</v>
      </c>
      <c r="C8" s="120" t="s">
        <v>1</v>
      </c>
      <c r="D8" s="120" t="s">
        <v>2</v>
      </c>
      <c r="E8" s="121" t="s">
        <v>3</v>
      </c>
      <c r="F8" s="121" t="s">
        <v>4</v>
      </c>
      <c r="G8" s="120" t="s">
        <v>5</v>
      </c>
      <c r="H8" s="121" t="s">
        <v>6</v>
      </c>
      <c r="I8" s="37" t="s">
        <v>7</v>
      </c>
      <c r="J8" s="121" t="s">
        <v>8</v>
      </c>
      <c r="K8" s="121" t="s">
        <v>9</v>
      </c>
      <c r="L8" s="121" t="s">
        <v>10</v>
      </c>
      <c r="M8" s="121" t="s">
        <v>11</v>
      </c>
      <c r="N8" s="121" t="s">
        <v>12</v>
      </c>
      <c r="O8" s="120" t="s">
        <v>13</v>
      </c>
      <c r="P8" s="37" t="s">
        <v>14</v>
      </c>
      <c r="Q8" s="121" t="s">
        <v>15</v>
      </c>
      <c r="R8" s="121" t="s">
        <v>16</v>
      </c>
      <c r="S8" s="121" t="s">
        <v>17</v>
      </c>
      <c r="T8" s="121" t="s">
        <v>18</v>
      </c>
      <c r="U8" s="120" t="s">
        <v>19</v>
      </c>
      <c r="V8" s="26" t="s">
        <v>112</v>
      </c>
    </row>
    <row r="9" spans="1:22" s="11" customFormat="1" ht="13.15" customHeight="1" x14ac:dyDescent="0.3">
      <c r="A9" s="79" t="s">
        <v>20</v>
      </c>
      <c r="B9" s="111">
        <f t="shared" ref="B9:V9" si="0">SUM(B10:B13)</f>
        <v>948</v>
      </c>
      <c r="C9" s="111">
        <f t="shared" si="0"/>
        <v>24320</v>
      </c>
      <c r="D9" s="111">
        <f t="shared" si="0"/>
        <v>50726</v>
      </c>
      <c r="E9" s="111">
        <f t="shared" si="0"/>
        <v>7153</v>
      </c>
      <c r="F9" s="111">
        <f t="shared" si="0"/>
        <v>5195</v>
      </c>
      <c r="G9" s="111">
        <f t="shared" si="0"/>
        <v>52591</v>
      </c>
      <c r="H9" s="111">
        <f t="shared" si="0"/>
        <v>25634</v>
      </c>
      <c r="I9" s="111">
        <f t="shared" si="0"/>
        <v>30231</v>
      </c>
      <c r="J9" s="111">
        <f t="shared" si="0"/>
        <v>29046</v>
      </c>
      <c r="K9" s="111">
        <f t="shared" si="0"/>
        <v>6564</v>
      </c>
      <c r="L9" s="111">
        <f t="shared" si="0"/>
        <v>78150</v>
      </c>
      <c r="M9" s="111">
        <f t="shared" si="0"/>
        <v>30799</v>
      </c>
      <c r="N9" s="111">
        <f t="shared" si="0"/>
        <v>8057</v>
      </c>
      <c r="O9" s="111">
        <f t="shared" si="0"/>
        <v>1581</v>
      </c>
      <c r="P9" s="111">
        <f t="shared" si="0"/>
        <v>15521</v>
      </c>
      <c r="Q9" s="111">
        <f t="shared" si="0"/>
        <v>11271</v>
      </c>
      <c r="R9" s="111">
        <f t="shared" si="0"/>
        <v>10959</v>
      </c>
      <c r="S9" s="111">
        <f t="shared" si="0"/>
        <v>6209</v>
      </c>
      <c r="T9" s="111">
        <f>SUM(T10:T13)</f>
        <v>14270</v>
      </c>
      <c r="U9" s="111">
        <f t="shared" si="0"/>
        <v>5873</v>
      </c>
      <c r="V9" s="129">
        <f t="shared" si="0"/>
        <v>415098</v>
      </c>
    </row>
    <row r="10" spans="1:22" s="1" customFormat="1" ht="13.15" customHeight="1" x14ac:dyDescent="0.3">
      <c r="A10" s="82" t="s">
        <v>21</v>
      </c>
      <c r="B10" s="44">
        <v>620</v>
      </c>
      <c r="C10" s="45">
        <v>16280</v>
      </c>
      <c r="D10" s="44">
        <v>33785</v>
      </c>
      <c r="E10" s="44">
        <v>5463</v>
      </c>
      <c r="F10" s="44">
        <v>3385</v>
      </c>
      <c r="G10" s="44">
        <v>37007</v>
      </c>
      <c r="H10" s="45">
        <v>17246</v>
      </c>
      <c r="I10" s="44">
        <v>21706</v>
      </c>
      <c r="J10" s="44">
        <v>22101</v>
      </c>
      <c r="K10" s="44">
        <v>4822</v>
      </c>
      <c r="L10" s="44">
        <v>58743</v>
      </c>
      <c r="M10" s="44">
        <v>21117</v>
      </c>
      <c r="N10" s="44">
        <v>5841</v>
      </c>
      <c r="O10" s="44">
        <v>1103</v>
      </c>
      <c r="P10" s="44">
        <v>10671</v>
      </c>
      <c r="Q10" s="44">
        <v>8608</v>
      </c>
      <c r="R10" s="44">
        <v>7429</v>
      </c>
      <c r="S10" s="44">
        <v>4567</v>
      </c>
      <c r="T10" s="44">
        <v>10366</v>
      </c>
      <c r="U10" s="44">
        <v>4066</v>
      </c>
      <c r="V10" s="130">
        <f t="shared" ref="V10:V19" si="1">SUM(B10:U10)</f>
        <v>294926</v>
      </c>
    </row>
    <row r="11" spans="1:22" s="1" customFormat="1" ht="13.15" customHeight="1" x14ac:dyDescent="0.3">
      <c r="A11" s="82" t="s">
        <v>22</v>
      </c>
      <c r="B11" s="44">
        <v>122</v>
      </c>
      <c r="C11" s="45">
        <v>3212</v>
      </c>
      <c r="D11" s="44">
        <v>6152</v>
      </c>
      <c r="E11" s="44">
        <v>607</v>
      </c>
      <c r="F11" s="44">
        <v>653</v>
      </c>
      <c r="G11" s="44">
        <v>6131</v>
      </c>
      <c r="H11" s="45">
        <v>3033</v>
      </c>
      <c r="I11" s="44">
        <v>2711</v>
      </c>
      <c r="J11" s="44">
        <v>1975</v>
      </c>
      <c r="K11" s="44">
        <v>648</v>
      </c>
      <c r="L11" s="44">
        <v>6674</v>
      </c>
      <c r="M11" s="44">
        <v>3459</v>
      </c>
      <c r="N11" s="44">
        <v>643</v>
      </c>
      <c r="O11" s="44">
        <v>175</v>
      </c>
      <c r="P11" s="44">
        <v>1581</v>
      </c>
      <c r="Q11" s="44">
        <v>891</v>
      </c>
      <c r="R11" s="44">
        <v>1072</v>
      </c>
      <c r="S11" s="44">
        <v>490</v>
      </c>
      <c r="T11" s="44">
        <v>1252</v>
      </c>
      <c r="U11" s="44">
        <v>692</v>
      </c>
      <c r="V11" s="130">
        <f t="shared" si="1"/>
        <v>42173</v>
      </c>
    </row>
    <row r="12" spans="1:22" s="1" customFormat="1" ht="13.15" customHeight="1" x14ac:dyDescent="0.3">
      <c r="A12" s="82" t="s">
        <v>67</v>
      </c>
      <c r="B12" s="44">
        <v>193</v>
      </c>
      <c r="C12" s="45">
        <v>4701</v>
      </c>
      <c r="D12" s="44">
        <v>9240</v>
      </c>
      <c r="E12" s="44">
        <v>913</v>
      </c>
      <c r="F12" s="44">
        <v>1039</v>
      </c>
      <c r="G12" s="44">
        <v>9129</v>
      </c>
      <c r="H12" s="45">
        <v>4805</v>
      </c>
      <c r="I12" s="44">
        <v>5291</v>
      </c>
      <c r="J12" s="44">
        <v>4455</v>
      </c>
      <c r="K12" s="44">
        <v>1018</v>
      </c>
      <c r="L12" s="44">
        <v>11925</v>
      </c>
      <c r="M12" s="44">
        <v>5437</v>
      </c>
      <c r="N12" s="44">
        <v>1445</v>
      </c>
      <c r="O12" s="44">
        <v>273</v>
      </c>
      <c r="P12" s="44">
        <v>3062</v>
      </c>
      <c r="Q12" s="44">
        <v>1662</v>
      </c>
      <c r="R12" s="44">
        <v>2293</v>
      </c>
      <c r="S12" s="44">
        <v>1080</v>
      </c>
      <c r="T12" s="44">
        <v>2449</v>
      </c>
      <c r="U12" s="44">
        <v>1033</v>
      </c>
      <c r="V12" s="130">
        <f t="shared" si="1"/>
        <v>71443</v>
      </c>
    </row>
    <row r="13" spans="1:22" s="1" customFormat="1" ht="13.15" customHeight="1" x14ac:dyDescent="0.3">
      <c r="A13" s="82" t="s">
        <v>24</v>
      </c>
      <c r="B13" s="45">
        <v>13</v>
      </c>
      <c r="C13" s="45">
        <v>127</v>
      </c>
      <c r="D13" s="45">
        <v>1549</v>
      </c>
      <c r="E13" s="44">
        <v>170</v>
      </c>
      <c r="F13" s="45">
        <v>118</v>
      </c>
      <c r="G13" s="45">
        <v>324</v>
      </c>
      <c r="H13" s="45">
        <v>550</v>
      </c>
      <c r="I13" s="45">
        <v>523</v>
      </c>
      <c r="J13" s="45">
        <v>515</v>
      </c>
      <c r="K13" s="45">
        <v>76</v>
      </c>
      <c r="L13" s="45">
        <v>808</v>
      </c>
      <c r="M13" s="45">
        <v>786</v>
      </c>
      <c r="N13" s="44">
        <v>128</v>
      </c>
      <c r="O13" s="45">
        <v>30</v>
      </c>
      <c r="P13" s="45">
        <v>207</v>
      </c>
      <c r="Q13" s="45">
        <v>110</v>
      </c>
      <c r="R13" s="45">
        <v>165</v>
      </c>
      <c r="S13" s="45">
        <v>72</v>
      </c>
      <c r="T13" s="45">
        <v>203</v>
      </c>
      <c r="U13" s="44">
        <v>82</v>
      </c>
      <c r="V13" s="130">
        <f t="shared" si="1"/>
        <v>6556</v>
      </c>
    </row>
    <row r="14" spans="1:22" s="1" customFormat="1" ht="13.15" customHeight="1" x14ac:dyDescent="0.3">
      <c r="A14" s="76" t="s">
        <v>25</v>
      </c>
      <c r="B14" s="44">
        <v>1</v>
      </c>
      <c r="C14" s="45">
        <v>2</v>
      </c>
      <c r="D14" s="44">
        <v>61</v>
      </c>
      <c r="E14" s="44">
        <v>8</v>
      </c>
      <c r="F14" s="44">
        <v>5</v>
      </c>
      <c r="G14" s="44">
        <v>2</v>
      </c>
      <c r="H14" s="45">
        <v>34</v>
      </c>
      <c r="I14" s="44">
        <v>55</v>
      </c>
      <c r="J14" s="44">
        <v>10</v>
      </c>
      <c r="K14" s="44">
        <v>3</v>
      </c>
      <c r="L14" s="44">
        <v>18</v>
      </c>
      <c r="M14" s="44">
        <v>27</v>
      </c>
      <c r="N14" s="44">
        <v>1</v>
      </c>
      <c r="O14" s="44">
        <v>0</v>
      </c>
      <c r="P14" s="44">
        <v>8</v>
      </c>
      <c r="Q14" s="44">
        <v>4</v>
      </c>
      <c r="R14" s="44">
        <v>4</v>
      </c>
      <c r="S14" s="44">
        <v>3</v>
      </c>
      <c r="T14" s="44">
        <v>2</v>
      </c>
      <c r="U14" s="44">
        <v>1</v>
      </c>
      <c r="V14" s="130">
        <f t="shared" si="1"/>
        <v>249</v>
      </c>
    </row>
    <row r="15" spans="1:22" s="1" customFormat="1" ht="13.15" customHeight="1" x14ac:dyDescent="0.3">
      <c r="A15" s="76" t="s">
        <v>26</v>
      </c>
      <c r="B15" s="44">
        <v>1</v>
      </c>
      <c r="C15" s="45">
        <v>2</v>
      </c>
      <c r="D15" s="44">
        <v>15</v>
      </c>
      <c r="E15" s="44">
        <v>6</v>
      </c>
      <c r="F15" s="44">
        <v>2</v>
      </c>
      <c r="G15" s="44">
        <v>5</v>
      </c>
      <c r="H15" s="45">
        <v>12</v>
      </c>
      <c r="I15" s="44">
        <v>25</v>
      </c>
      <c r="J15" s="44">
        <v>1</v>
      </c>
      <c r="K15" s="44">
        <v>2</v>
      </c>
      <c r="L15" s="44">
        <v>15</v>
      </c>
      <c r="M15" s="44">
        <v>11</v>
      </c>
      <c r="N15" s="44">
        <v>1</v>
      </c>
      <c r="O15" s="44">
        <v>1</v>
      </c>
      <c r="P15" s="44">
        <v>3</v>
      </c>
      <c r="Q15" s="44">
        <v>2</v>
      </c>
      <c r="R15" s="44">
        <v>3</v>
      </c>
      <c r="S15" s="44">
        <v>2</v>
      </c>
      <c r="T15" s="44">
        <v>4</v>
      </c>
      <c r="U15" s="44">
        <v>2</v>
      </c>
      <c r="V15" s="130">
        <f t="shared" si="1"/>
        <v>115</v>
      </c>
    </row>
    <row r="16" spans="1:22" s="1" customFormat="1" ht="13.15" customHeight="1" x14ac:dyDescent="0.3">
      <c r="A16" s="76" t="s">
        <v>27</v>
      </c>
      <c r="B16" s="44">
        <v>0</v>
      </c>
      <c r="C16" s="45">
        <v>0</v>
      </c>
      <c r="D16" s="44">
        <v>17</v>
      </c>
      <c r="E16" s="44">
        <v>0</v>
      </c>
      <c r="F16" s="44">
        <v>0</v>
      </c>
      <c r="G16" s="44">
        <v>0</v>
      </c>
      <c r="H16" s="45">
        <v>2</v>
      </c>
      <c r="I16" s="44">
        <v>0</v>
      </c>
      <c r="J16" s="44">
        <v>0</v>
      </c>
      <c r="K16" s="44">
        <v>0</v>
      </c>
      <c r="L16" s="44">
        <v>3</v>
      </c>
      <c r="M16" s="44">
        <v>1</v>
      </c>
      <c r="N16" s="44">
        <v>1</v>
      </c>
      <c r="O16" s="44">
        <v>0</v>
      </c>
      <c r="P16" s="44">
        <v>0</v>
      </c>
      <c r="Q16" s="44">
        <v>0</v>
      </c>
      <c r="R16" s="44">
        <v>1</v>
      </c>
      <c r="S16" s="44">
        <v>0</v>
      </c>
      <c r="T16" s="44">
        <v>0</v>
      </c>
      <c r="U16" s="44">
        <v>0</v>
      </c>
      <c r="V16" s="130">
        <f t="shared" si="1"/>
        <v>25</v>
      </c>
    </row>
    <row r="17" spans="1:22" s="1" customFormat="1" ht="13.15" customHeight="1" x14ac:dyDescent="0.3">
      <c r="A17" s="76" t="s">
        <v>28</v>
      </c>
      <c r="B17" s="44">
        <v>24</v>
      </c>
      <c r="C17" s="44">
        <v>0</v>
      </c>
      <c r="D17" s="44">
        <v>104</v>
      </c>
      <c r="E17" s="44">
        <v>16</v>
      </c>
      <c r="F17" s="44">
        <v>10</v>
      </c>
      <c r="G17" s="44">
        <v>0</v>
      </c>
      <c r="H17" s="45">
        <v>41</v>
      </c>
      <c r="I17" s="44">
        <v>22</v>
      </c>
      <c r="J17" s="44">
        <v>32</v>
      </c>
      <c r="K17" s="44">
        <v>3</v>
      </c>
      <c r="L17" s="44">
        <v>57</v>
      </c>
      <c r="M17" s="44">
        <v>119</v>
      </c>
      <c r="N17" s="44">
        <v>14</v>
      </c>
      <c r="O17" s="44">
        <v>1</v>
      </c>
      <c r="P17" s="44">
        <v>164</v>
      </c>
      <c r="Q17" s="44">
        <v>10</v>
      </c>
      <c r="R17" s="44">
        <v>5</v>
      </c>
      <c r="S17" s="44">
        <v>14</v>
      </c>
      <c r="T17" s="44">
        <v>66</v>
      </c>
      <c r="U17" s="44">
        <v>9</v>
      </c>
      <c r="V17" s="130">
        <f t="shared" si="1"/>
        <v>711</v>
      </c>
    </row>
    <row r="18" spans="1:22" s="1" customFormat="1" ht="13.15" customHeight="1" x14ac:dyDescent="0.3">
      <c r="A18" s="76" t="s">
        <v>29</v>
      </c>
      <c r="B18" s="44">
        <v>0</v>
      </c>
      <c r="C18" s="44">
        <v>0</v>
      </c>
      <c r="D18" s="44">
        <v>11</v>
      </c>
      <c r="E18" s="44">
        <v>2</v>
      </c>
      <c r="F18" s="44">
        <v>0</v>
      </c>
      <c r="G18" s="44">
        <v>0</v>
      </c>
      <c r="H18" s="45">
        <v>2</v>
      </c>
      <c r="I18" s="44">
        <v>37</v>
      </c>
      <c r="J18" s="44">
        <v>2</v>
      </c>
      <c r="K18" s="45">
        <v>1</v>
      </c>
      <c r="L18" s="44">
        <v>1</v>
      </c>
      <c r="M18" s="44">
        <v>3</v>
      </c>
      <c r="N18" s="44">
        <v>0</v>
      </c>
      <c r="O18" s="44">
        <v>0</v>
      </c>
      <c r="P18" s="44">
        <v>0</v>
      </c>
      <c r="Q18" s="44">
        <v>1</v>
      </c>
      <c r="R18" s="44">
        <v>0</v>
      </c>
      <c r="S18" s="44">
        <v>0</v>
      </c>
      <c r="T18" s="44">
        <v>0</v>
      </c>
      <c r="U18" s="44">
        <v>0</v>
      </c>
      <c r="V18" s="130">
        <f t="shared" si="1"/>
        <v>60</v>
      </c>
    </row>
    <row r="19" spans="1:22" s="1" customFormat="1" ht="13.15" customHeight="1" x14ac:dyDescent="0.3">
      <c r="A19" s="78" t="s">
        <v>68</v>
      </c>
      <c r="B19" s="46">
        <v>0</v>
      </c>
      <c r="C19" s="47">
        <v>0</v>
      </c>
      <c r="D19" s="46">
        <v>0</v>
      </c>
      <c r="E19" s="46">
        <v>1</v>
      </c>
      <c r="F19" s="46">
        <v>0</v>
      </c>
      <c r="G19" s="46">
        <v>0</v>
      </c>
      <c r="H19" s="46">
        <v>1</v>
      </c>
      <c r="I19" s="46">
        <v>2</v>
      </c>
      <c r="J19" s="46">
        <v>1</v>
      </c>
      <c r="K19" s="46">
        <v>0</v>
      </c>
      <c r="L19" s="46">
        <v>0</v>
      </c>
      <c r="M19" s="46">
        <v>0</v>
      </c>
      <c r="N19" s="46">
        <v>2</v>
      </c>
      <c r="O19" s="46">
        <v>0</v>
      </c>
      <c r="P19" s="46">
        <v>1</v>
      </c>
      <c r="Q19" s="46">
        <v>0</v>
      </c>
      <c r="R19" s="46">
        <v>0</v>
      </c>
      <c r="S19" s="46">
        <v>0</v>
      </c>
      <c r="T19" s="46">
        <v>0</v>
      </c>
      <c r="U19" s="46">
        <v>0</v>
      </c>
      <c r="V19" s="131">
        <f t="shared" si="1"/>
        <v>8</v>
      </c>
    </row>
    <row r="20" spans="1:22" s="10" customFormat="1" ht="27" x14ac:dyDescent="0.3">
      <c r="A20" s="30" t="s">
        <v>103</v>
      </c>
      <c r="B20" s="15">
        <f t="shared" ref="B20:V20" si="2">SUM(B9,B14:B19)</f>
        <v>974</v>
      </c>
      <c r="C20" s="15">
        <f t="shared" si="2"/>
        <v>24324</v>
      </c>
      <c r="D20" s="15">
        <f t="shared" si="2"/>
        <v>50934</v>
      </c>
      <c r="E20" s="15">
        <f t="shared" si="2"/>
        <v>7186</v>
      </c>
      <c r="F20" s="15">
        <f t="shared" si="2"/>
        <v>5212</v>
      </c>
      <c r="G20" s="15">
        <f t="shared" si="2"/>
        <v>52598</v>
      </c>
      <c r="H20" s="15">
        <f t="shared" si="2"/>
        <v>25726</v>
      </c>
      <c r="I20" s="15">
        <f t="shared" si="2"/>
        <v>30372</v>
      </c>
      <c r="J20" s="15">
        <f t="shared" si="2"/>
        <v>29092</v>
      </c>
      <c r="K20" s="15">
        <f t="shared" si="2"/>
        <v>6573</v>
      </c>
      <c r="L20" s="15">
        <f t="shared" si="2"/>
        <v>78244</v>
      </c>
      <c r="M20" s="15">
        <f t="shared" si="2"/>
        <v>30960</v>
      </c>
      <c r="N20" s="15">
        <f t="shared" si="2"/>
        <v>8076</v>
      </c>
      <c r="O20" s="15">
        <f t="shared" si="2"/>
        <v>1583</v>
      </c>
      <c r="P20" s="15">
        <f t="shared" si="2"/>
        <v>15697</v>
      </c>
      <c r="Q20" s="15">
        <f t="shared" si="2"/>
        <v>11288</v>
      </c>
      <c r="R20" s="15">
        <f t="shared" si="2"/>
        <v>10972</v>
      </c>
      <c r="S20" s="15">
        <f t="shared" si="2"/>
        <v>6228</v>
      </c>
      <c r="T20" s="15">
        <f>SUM(T9,T14:T19)</f>
        <v>14342</v>
      </c>
      <c r="U20" s="15">
        <f t="shared" si="2"/>
        <v>5885</v>
      </c>
      <c r="V20" s="15">
        <f t="shared" si="2"/>
        <v>416266</v>
      </c>
    </row>
    <row r="21" spans="1:22" s="10" customFormat="1" ht="13.15" customHeight="1" x14ac:dyDescent="0.3">
      <c r="A21" s="75" t="s">
        <v>31</v>
      </c>
      <c r="B21" s="54">
        <v>0</v>
      </c>
      <c r="C21" s="55">
        <v>0</v>
      </c>
      <c r="D21" s="54">
        <v>18</v>
      </c>
      <c r="E21" s="54">
        <v>3</v>
      </c>
      <c r="F21" s="54">
        <v>7</v>
      </c>
      <c r="G21" s="54">
        <v>1</v>
      </c>
      <c r="H21" s="54">
        <v>8</v>
      </c>
      <c r="I21" s="54">
        <v>6</v>
      </c>
      <c r="J21" s="54">
        <v>1</v>
      </c>
      <c r="K21" s="54">
        <v>1</v>
      </c>
      <c r="L21" s="54">
        <v>0</v>
      </c>
      <c r="M21" s="54">
        <v>8</v>
      </c>
      <c r="N21" s="54">
        <v>0</v>
      </c>
      <c r="O21" s="54">
        <v>0</v>
      </c>
      <c r="P21" s="54">
        <v>0</v>
      </c>
      <c r="Q21" s="54">
        <v>0</v>
      </c>
      <c r="R21" s="54">
        <v>0</v>
      </c>
      <c r="S21" s="54">
        <v>2</v>
      </c>
      <c r="T21" s="54">
        <v>1</v>
      </c>
      <c r="U21" s="54">
        <v>1</v>
      </c>
      <c r="V21" s="137">
        <f t="shared" ref="V21:V61" si="3">SUM(B21:U21)</f>
        <v>57</v>
      </c>
    </row>
    <row r="22" spans="1:22" s="1" customFormat="1" ht="13.15" customHeight="1" x14ac:dyDescent="0.3">
      <c r="A22" s="76" t="s">
        <v>32</v>
      </c>
      <c r="B22" s="44">
        <v>78</v>
      </c>
      <c r="C22" s="45">
        <v>864</v>
      </c>
      <c r="D22" s="44">
        <v>10422</v>
      </c>
      <c r="E22" s="44">
        <v>755</v>
      </c>
      <c r="F22" s="44">
        <v>890</v>
      </c>
      <c r="G22" s="44">
        <v>10018</v>
      </c>
      <c r="H22" s="45">
        <v>4945</v>
      </c>
      <c r="I22" s="44">
        <v>4203</v>
      </c>
      <c r="J22" s="44">
        <v>3446</v>
      </c>
      <c r="K22" s="44">
        <v>756</v>
      </c>
      <c r="L22" s="44">
        <v>3703</v>
      </c>
      <c r="M22" s="45">
        <v>3870</v>
      </c>
      <c r="N22" s="44">
        <v>489</v>
      </c>
      <c r="O22" s="45">
        <v>136</v>
      </c>
      <c r="P22" s="44">
        <v>1739</v>
      </c>
      <c r="Q22" s="44">
        <v>1215</v>
      </c>
      <c r="R22" s="44">
        <v>739</v>
      </c>
      <c r="S22" s="44">
        <v>658</v>
      </c>
      <c r="T22" s="44">
        <v>1843</v>
      </c>
      <c r="U22" s="44">
        <v>337</v>
      </c>
      <c r="V22" s="130">
        <f t="shared" si="3"/>
        <v>51106</v>
      </c>
    </row>
    <row r="23" spans="1:22" s="1" customFormat="1" ht="12.75" customHeight="1" x14ac:dyDescent="0.3">
      <c r="A23" s="76" t="s">
        <v>33</v>
      </c>
      <c r="B23" s="45">
        <v>41</v>
      </c>
      <c r="C23" s="45">
        <v>619</v>
      </c>
      <c r="D23" s="45">
        <v>8274</v>
      </c>
      <c r="E23" s="44">
        <v>650</v>
      </c>
      <c r="F23" s="45">
        <v>658</v>
      </c>
      <c r="G23" s="45">
        <v>11983</v>
      </c>
      <c r="H23" s="45">
        <v>3255</v>
      </c>
      <c r="I23" s="45">
        <v>2741</v>
      </c>
      <c r="J23" s="45">
        <v>2330</v>
      </c>
      <c r="K23" s="45">
        <v>346</v>
      </c>
      <c r="L23" s="45">
        <v>2831</v>
      </c>
      <c r="M23" s="45">
        <v>4084</v>
      </c>
      <c r="N23" s="45">
        <v>537</v>
      </c>
      <c r="O23" s="45">
        <v>109</v>
      </c>
      <c r="P23" s="45">
        <v>831</v>
      </c>
      <c r="Q23" s="45">
        <v>845</v>
      </c>
      <c r="R23" s="45">
        <v>861</v>
      </c>
      <c r="S23" s="45">
        <v>282</v>
      </c>
      <c r="T23" s="44">
        <v>887</v>
      </c>
      <c r="U23" s="45">
        <v>338</v>
      </c>
      <c r="V23" s="130">
        <f t="shared" si="3"/>
        <v>42502</v>
      </c>
    </row>
    <row r="24" spans="1:22" s="1" customFormat="1" ht="13.15" customHeight="1" x14ac:dyDescent="0.3">
      <c r="A24" s="76" t="s">
        <v>34</v>
      </c>
      <c r="B24" s="44">
        <v>110</v>
      </c>
      <c r="C24" s="45">
        <v>104</v>
      </c>
      <c r="D24" s="44">
        <v>6663</v>
      </c>
      <c r="E24" s="44">
        <v>707</v>
      </c>
      <c r="F24" s="44">
        <v>500</v>
      </c>
      <c r="G24" s="44">
        <v>2087</v>
      </c>
      <c r="H24" s="45">
        <v>2219</v>
      </c>
      <c r="I24" s="44">
        <v>2420</v>
      </c>
      <c r="J24" s="44">
        <v>2119</v>
      </c>
      <c r="K24" s="44">
        <v>568</v>
      </c>
      <c r="L24" s="44">
        <v>2096</v>
      </c>
      <c r="M24" s="45">
        <v>3975</v>
      </c>
      <c r="N24" s="44">
        <v>495</v>
      </c>
      <c r="O24" s="45">
        <v>147</v>
      </c>
      <c r="P24" s="44">
        <v>2259</v>
      </c>
      <c r="Q24" s="44">
        <v>658</v>
      </c>
      <c r="R24" s="44">
        <v>1325</v>
      </c>
      <c r="S24" s="44">
        <v>418</v>
      </c>
      <c r="T24" s="44">
        <v>1902</v>
      </c>
      <c r="U24" s="44">
        <v>421</v>
      </c>
      <c r="V24" s="130">
        <f t="shared" si="3"/>
        <v>31193</v>
      </c>
    </row>
    <row r="25" spans="1:22" s="1" customFormat="1" ht="13.15" customHeight="1" x14ac:dyDescent="0.3">
      <c r="A25" s="76" t="s">
        <v>87</v>
      </c>
      <c r="B25" s="45">
        <v>215</v>
      </c>
      <c r="C25" s="45">
        <v>907</v>
      </c>
      <c r="D25" s="45">
        <v>16033</v>
      </c>
      <c r="E25" s="45">
        <v>1460</v>
      </c>
      <c r="F25" s="45">
        <v>1101</v>
      </c>
      <c r="G25" s="45">
        <v>8626</v>
      </c>
      <c r="H25" s="45">
        <v>5440</v>
      </c>
      <c r="I25" s="45">
        <v>5426</v>
      </c>
      <c r="J25" s="45">
        <v>5082</v>
      </c>
      <c r="K25" s="45">
        <v>829</v>
      </c>
      <c r="L25" s="45">
        <v>4439</v>
      </c>
      <c r="M25" s="45">
        <v>6210</v>
      </c>
      <c r="N25" s="45">
        <v>1309</v>
      </c>
      <c r="O25" s="45">
        <v>270</v>
      </c>
      <c r="P25" s="45">
        <v>3077</v>
      </c>
      <c r="Q25" s="45">
        <v>1349</v>
      </c>
      <c r="R25" s="45">
        <v>1982</v>
      </c>
      <c r="S25" s="45">
        <v>1119</v>
      </c>
      <c r="T25" s="45">
        <v>3101</v>
      </c>
      <c r="U25" s="45">
        <v>1505</v>
      </c>
      <c r="V25" s="130">
        <f>SUM(B25:U25)</f>
        <v>69480</v>
      </c>
    </row>
    <row r="26" spans="1:22" s="1" customFormat="1" ht="13.15" customHeight="1" x14ac:dyDescent="0.3">
      <c r="A26" s="76" t="s">
        <v>36</v>
      </c>
      <c r="B26" s="44">
        <v>43</v>
      </c>
      <c r="C26" s="45">
        <v>55</v>
      </c>
      <c r="D26" s="44">
        <v>5675</v>
      </c>
      <c r="E26" s="44">
        <v>672</v>
      </c>
      <c r="F26" s="44">
        <v>461</v>
      </c>
      <c r="G26" s="44">
        <v>573</v>
      </c>
      <c r="H26" s="45">
        <v>1825</v>
      </c>
      <c r="I26" s="44">
        <v>2932</v>
      </c>
      <c r="J26" s="44">
        <v>2656</v>
      </c>
      <c r="K26" s="44">
        <v>285</v>
      </c>
      <c r="L26" s="44">
        <v>2255</v>
      </c>
      <c r="M26" s="44">
        <v>2288</v>
      </c>
      <c r="N26" s="44">
        <v>265</v>
      </c>
      <c r="O26" s="44">
        <v>132</v>
      </c>
      <c r="P26" s="44">
        <v>1521</v>
      </c>
      <c r="Q26" s="44">
        <v>698</v>
      </c>
      <c r="R26" s="44">
        <v>941</v>
      </c>
      <c r="S26" s="44">
        <v>411</v>
      </c>
      <c r="T26" s="44">
        <v>1458</v>
      </c>
      <c r="U26" s="44">
        <v>918</v>
      </c>
      <c r="V26" s="130">
        <f t="shared" si="3"/>
        <v>26064</v>
      </c>
    </row>
    <row r="27" spans="1:22" s="1" customFormat="1" ht="13.15" customHeight="1" x14ac:dyDescent="0.3">
      <c r="A27" s="76" t="s">
        <v>37</v>
      </c>
      <c r="B27" s="45">
        <v>1</v>
      </c>
      <c r="C27" s="45">
        <v>15</v>
      </c>
      <c r="D27" s="44">
        <v>316</v>
      </c>
      <c r="E27" s="44">
        <v>69</v>
      </c>
      <c r="F27" s="44">
        <v>30</v>
      </c>
      <c r="G27" s="45">
        <v>20</v>
      </c>
      <c r="H27" s="45">
        <v>112</v>
      </c>
      <c r="I27" s="44">
        <v>170</v>
      </c>
      <c r="J27" s="45">
        <v>170</v>
      </c>
      <c r="K27" s="45">
        <v>14</v>
      </c>
      <c r="L27" s="45">
        <v>75</v>
      </c>
      <c r="M27" s="44">
        <v>202</v>
      </c>
      <c r="N27" s="44">
        <v>22</v>
      </c>
      <c r="O27" s="44">
        <v>3</v>
      </c>
      <c r="P27" s="44">
        <v>76</v>
      </c>
      <c r="Q27" s="44">
        <v>12</v>
      </c>
      <c r="R27" s="45">
        <v>7</v>
      </c>
      <c r="S27" s="44">
        <v>6</v>
      </c>
      <c r="T27" s="45">
        <v>76</v>
      </c>
      <c r="U27" s="45">
        <v>19</v>
      </c>
      <c r="V27" s="130">
        <f t="shared" si="3"/>
        <v>1415</v>
      </c>
    </row>
    <row r="28" spans="1:22" s="1" customFormat="1" ht="13.15" customHeight="1" x14ac:dyDescent="0.3">
      <c r="A28" s="76" t="s">
        <v>39</v>
      </c>
      <c r="B28" s="45">
        <v>201</v>
      </c>
      <c r="C28" s="45">
        <v>1340</v>
      </c>
      <c r="D28" s="45">
        <v>17387</v>
      </c>
      <c r="E28" s="44">
        <v>3023</v>
      </c>
      <c r="F28" s="45">
        <v>2026</v>
      </c>
      <c r="G28" s="45">
        <v>15079</v>
      </c>
      <c r="H28" s="45">
        <v>7186</v>
      </c>
      <c r="I28" s="45">
        <v>7783</v>
      </c>
      <c r="J28" s="45">
        <v>6840</v>
      </c>
      <c r="K28" s="45">
        <v>904</v>
      </c>
      <c r="L28" s="45">
        <v>7499</v>
      </c>
      <c r="M28" s="45">
        <v>9373</v>
      </c>
      <c r="N28" s="45">
        <v>1708</v>
      </c>
      <c r="O28" s="45">
        <v>428</v>
      </c>
      <c r="P28" s="45">
        <v>3601</v>
      </c>
      <c r="Q28" s="45">
        <v>1938</v>
      </c>
      <c r="R28" s="45">
        <v>3849</v>
      </c>
      <c r="S28" s="45">
        <v>2187</v>
      </c>
      <c r="T28" s="45">
        <v>4326</v>
      </c>
      <c r="U28" s="45">
        <v>2386</v>
      </c>
      <c r="V28" s="130">
        <f t="shared" si="3"/>
        <v>99064</v>
      </c>
    </row>
    <row r="29" spans="1:22" s="1" customFormat="1" ht="13.15" customHeight="1" x14ac:dyDescent="0.3">
      <c r="A29" s="76" t="s">
        <v>41</v>
      </c>
      <c r="B29" s="45">
        <v>0</v>
      </c>
      <c r="C29" s="45">
        <v>1</v>
      </c>
      <c r="D29" s="44">
        <v>5</v>
      </c>
      <c r="E29" s="44">
        <v>0</v>
      </c>
      <c r="F29" s="44">
        <v>0</v>
      </c>
      <c r="G29" s="45">
        <v>0</v>
      </c>
      <c r="H29" s="45">
        <v>0</v>
      </c>
      <c r="I29" s="44">
        <v>0</v>
      </c>
      <c r="J29" s="45">
        <v>0</v>
      </c>
      <c r="K29" s="45">
        <v>0</v>
      </c>
      <c r="L29" s="45">
        <v>0</v>
      </c>
      <c r="M29" s="44">
        <v>0</v>
      </c>
      <c r="N29" s="44">
        <v>0</v>
      </c>
      <c r="O29" s="44">
        <v>0</v>
      </c>
      <c r="P29" s="44">
        <v>0</v>
      </c>
      <c r="Q29" s="44">
        <v>0</v>
      </c>
      <c r="R29" s="45">
        <v>0</v>
      </c>
      <c r="S29" s="44">
        <v>0</v>
      </c>
      <c r="T29" s="45">
        <v>4</v>
      </c>
      <c r="U29" s="44">
        <v>0</v>
      </c>
      <c r="V29" s="130">
        <f t="shared" si="3"/>
        <v>10</v>
      </c>
    </row>
    <row r="30" spans="1:22" s="1" customFormat="1" ht="13.15" customHeight="1" x14ac:dyDescent="0.3">
      <c r="A30" s="76" t="s">
        <v>42</v>
      </c>
      <c r="B30" s="45">
        <v>4</v>
      </c>
      <c r="C30" s="45">
        <v>121</v>
      </c>
      <c r="D30" s="44">
        <v>1564</v>
      </c>
      <c r="E30" s="44">
        <v>303</v>
      </c>
      <c r="F30" s="44">
        <v>233</v>
      </c>
      <c r="G30" s="45">
        <v>94</v>
      </c>
      <c r="H30" s="45">
        <v>493</v>
      </c>
      <c r="I30" s="44">
        <v>569</v>
      </c>
      <c r="J30" s="45">
        <v>542</v>
      </c>
      <c r="K30" s="45">
        <v>33</v>
      </c>
      <c r="L30" s="45">
        <v>319</v>
      </c>
      <c r="M30" s="44">
        <v>294</v>
      </c>
      <c r="N30" s="44">
        <v>164</v>
      </c>
      <c r="O30" s="44">
        <v>7</v>
      </c>
      <c r="P30" s="44">
        <v>188</v>
      </c>
      <c r="Q30" s="44">
        <v>82</v>
      </c>
      <c r="R30" s="45">
        <v>57</v>
      </c>
      <c r="S30" s="44">
        <v>82</v>
      </c>
      <c r="T30" s="45">
        <v>94</v>
      </c>
      <c r="U30" s="44">
        <v>71</v>
      </c>
      <c r="V30" s="130">
        <f t="shared" si="3"/>
        <v>5314</v>
      </c>
    </row>
    <row r="31" spans="1:22" s="1" customFormat="1" ht="13.15" customHeight="1" x14ac:dyDescent="0.3">
      <c r="A31" s="76" t="s">
        <v>43</v>
      </c>
      <c r="B31" s="45">
        <v>71</v>
      </c>
      <c r="C31" s="45">
        <v>271</v>
      </c>
      <c r="D31" s="45">
        <v>7658</v>
      </c>
      <c r="E31" s="44">
        <v>956</v>
      </c>
      <c r="F31" s="45">
        <v>1478</v>
      </c>
      <c r="G31" s="45">
        <v>2860</v>
      </c>
      <c r="H31" s="45">
        <v>3131</v>
      </c>
      <c r="I31" s="45">
        <v>3959</v>
      </c>
      <c r="J31" s="45">
        <v>3481</v>
      </c>
      <c r="K31" s="45">
        <v>454</v>
      </c>
      <c r="L31" s="45">
        <v>2950</v>
      </c>
      <c r="M31" s="45">
        <v>3936</v>
      </c>
      <c r="N31" s="45">
        <v>659</v>
      </c>
      <c r="O31" s="45">
        <v>240</v>
      </c>
      <c r="P31" s="45">
        <v>3204</v>
      </c>
      <c r="Q31" s="45">
        <v>1075</v>
      </c>
      <c r="R31" s="45">
        <v>2641</v>
      </c>
      <c r="S31" s="45">
        <v>962</v>
      </c>
      <c r="T31" s="45">
        <v>2949</v>
      </c>
      <c r="U31" s="45">
        <v>632</v>
      </c>
      <c r="V31" s="130">
        <f t="shared" si="3"/>
        <v>43567</v>
      </c>
    </row>
    <row r="32" spans="1:22" s="1" customFormat="1" ht="13.15" customHeight="1" x14ac:dyDescent="0.3">
      <c r="A32" s="76" t="s">
        <v>86</v>
      </c>
      <c r="B32" s="45">
        <v>3</v>
      </c>
      <c r="C32" s="45">
        <v>9</v>
      </c>
      <c r="D32" s="45">
        <v>262</v>
      </c>
      <c r="E32" s="44">
        <v>14</v>
      </c>
      <c r="F32" s="45">
        <v>21</v>
      </c>
      <c r="G32" s="45">
        <v>77</v>
      </c>
      <c r="H32" s="45">
        <v>183</v>
      </c>
      <c r="I32" s="45">
        <v>130</v>
      </c>
      <c r="J32" s="45">
        <v>57</v>
      </c>
      <c r="K32" s="45">
        <v>11</v>
      </c>
      <c r="L32" s="45">
        <v>46</v>
      </c>
      <c r="M32" s="45">
        <v>213</v>
      </c>
      <c r="N32" s="45">
        <v>10</v>
      </c>
      <c r="O32" s="45">
        <v>1</v>
      </c>
      <c r="P32" s="45">
        <v>57</v>
      </c>
      <c r="Q32" s="45">
        <v>28</v>
      </c>
      <c r="R32" s="45">
        <v>58</v>
      </c>
      <c r="S32" s="45">
        <v>5</v>
      </c>
      <c r="T32" s="45">
        <v>7</v>
      </c>
      <c r="U32" s="45">
        <v>10</v>
      </c>
      <c r="V32" s="130">
        <f t="shared" si="3"/>
        <v>1202</v>
      </c>
    </row>
    <row r="33" spans="1:22" s="1" customFormat="1" ht="13.15" customHeight="1" x14ac:dyDescent="0.3">
      <c r="A33" s="76" t="s">
        <v>45</v>
      </c>
      <c r="B33" s="45">
        <v>83</v>
      </c>
      <c r="C33" s="45">
        <v>176</v>
      </c>
      <c r="D33" s="44">
        <v>5868</v>
      </c>
      <c r="E33" s="44">
        <v>430</v>
      </c>
      <c r="F33" s="44">
        <v>925</v>
      </c>
      <c r="G33" s="45">
        <v>343</v>
      </c>
      <c r="H33" s="45">
        <v>2458</v>
      </c>
      <c r="I33" s="44">
        <v>2852</v>
      </c>
      <c r="J33" s="45">
        <v>3289</v>
      </c>
      <c r="K33" s="45">
        <v>493</v>
      </c>
      <c r="L33" s="45">
        <v>2364</v>
      </c>
      <c r="M33" s="44">
        <v>1440</v>
      </c>
      <c r="N33" s="44">
        <v>414</v>
      </c>
      <c r="O33" s="44">
        <v>93</v>
      </c>
      <c r="P33" s="44">
        <v>1210</v>
      </c>
      <c r="Q33" s="44">
        <v>740</v>
      </c>
      <c r="R33" s="45">
        <v>1526</v>
      </c>
      <c r="S33" s="44">
        <v>653</v>
      </c>
      <c r="T33" s="45">
        <v>1372</v>
      </c>
      <c r="U33" s="45">
        <v>346</v>
      </c>
      <c r="V33" s="130">
        <f t="shared" si="3"/>
        <v>27075</v>
      </c>
    </row>
    <row r="34" spans="1:22" s="1" customFormat="1" ht="13.15" customHeight="1" x14ac:dyDescent="0.3">
      <c r="A34" s="76" t="s">
        <v>46</v>
      </c>
      <c r="B34" s="45">
        <v>0</v>
      </c>
      <c r="C34" s="45">
        <v>1</v>
      </c>
      <c r="D34" s="44">
        <v>4</v>
      </c>
      <c r="E34" s="44">
        <v>10</v>
      </c>
      <c r="F34" s="44">
        <v>0</v>
      </c>
      <c r="G34" s="45">
        <v>2</v>
      </c>
      <c r="H34" s="45">
        <v>0</v>
      </c>
      <c r="I34" s="44">
        <v>4</v>
      </c>
      <c r="J34" s="45">
        <v>23</v>
      </c>
      <c r="K34" s="45">
        <v>5</v>
      </c>
      <c r="L34" s="45">
        <v>6</v>
      </c>
      <c r="M34" s="44">
        <v>5</v>
      </c>
      <c r="N34" s="44">
        <v>1</v>
      </c>
      <c r="O34" s="44">
        <v>0</v>
      </c>
      <c r="P34" s="44">
        <v>1</v>
      </c>
      <c r="Q34" s="44">
        <v>3</v>
      </c>
      <c r="R34" s="45">
        <v>2</v>
      </c>
      <c r="S34" s="44">
        <v>2</v>
      </c>
      <c r="T34" s="45">
        <v>1</v>
      </c>
      <c r="U34" s="45">
        <v>0</v>
      </c>
      <c r="V34" s="130">
        <f t="shared" si="3"/>
        <v>70</v>
      </c>
    </row>
    <row r="35" spans="1:22" s="1" customFormat="1" ht="13.15" customHeight="1" x14ac:dyDescent="0.3">
      <c r="A35" s="76" t="s">
        <v>47</v>
      </c>
      <c r="B35" s="45">
        <v>27</v>
      </c>
      <c r="C35" s="45">
        <v>142</v>
      </c>
      <c r="D35" s="44">
        <v>2500</v>
      </c>
      <c r="E35" s="44">
        <v>307</v>
      </c>
      <c r="F35" s="44">
        <v>244</v>
      </c>
      <c r="G35" s="45">
        <v>846</v>
      </c>
      <c r="H35" s="45">
        <v>1550</v>
      </c>
      <c r="I35" s="44">
        <v>1304</v>
      </c>
      <c r="J35" s="45">
        <v>1436</v>
      </c>
      <c r="K35" s="45">
        <v>149</v>
      </c>
      <c r="L35" s="45">
        <v>826</v>
      </c>
      <c r="M35" s="44">
        <v>1227</v>
      </c>
      <c r="N35" s="44">
        <v>200</v>
      </c>
      <c r="O35" s="44">
        <v>48</v>
      </c>
      <c r="P35" s="44">
        <v>381</v>
      </c>
      <c r="Q35" s="44">
        <v>346</v>
      </c>
      <c r="R35" s="45">
        <v>264</v>
      </c>
      <c r="S35" s="44">
        <v>183</v>
      </c>
      <c r="T35" s="45">
        <v>399</v>
      </c>
      <c r="U35" s="45">
        <v>173</v>
      </c>
      <c r="V35" s="130">
        <f t="shared" si="3"/>
        <v>12552</v>
      </c>
    </row>
    <row r="36" spans="1:22" s="1" customFormat="1" ht="13.15" customHeight="1" x14ac:dyDescent="0.3">
      <c r="A36" s="76" t="s">
        <v>72</v>
      </c>
      <c r="B36" s="45">
        <v>0</v>
      </c>
      <c r="C36" s="45">
        <v>0</v>
      </c>
      <c r="D36" s="44">
        <v>7</v>
      </c>
      <c r="E36" s="44">
        <v>1</v>
      </c>
      <c r="F36" s="44">
        <v>1</v>
      </c>
      <c r="G36" s="45">
        <v>1</v>
      </c>
      <c r="H36" s="45">
        <v>8</v>
      </c>
      <c r="I36" s="44">
        <v>2</v>
      </c>
      <c r="J36" s="45">
        <v>1</v>
      </c>
      <c r="K36" s="45">
        <v>0</v>
      </c>
      <c r="L36" s="45">
        <v>1</v>
      </c>
      <c r="M36" s="44">
        <v>6</v>
      </c>
      <c r="N36" s="44">
        <v>0</v>
      </c>
      <c r="O36" s="44">
        <v>0</v>
      </c>
      <c r="P36" s="44">
        <v>0</v>
      </c>
      <c r="Q36" s="44">
        <v>0</v>
      </c>
      <c r="R36" s="45">
        <v>0</v>
      </c>
      <c r="S36" s="44">
        <v>1</v>
      </c>
      <c r="T36" s="45">
        <v>0</v>
      </c>
      <c r="U36" s="44">
        <v>0</v>
      </c>
      <c r="V36" s="130">
        <f t="shared" si="3"/>
        <v>29</v>
      </c>
    </row>
    <row r="37" spans="1:22" s="1" customFormat="1" ht="13.15" customHeight="1" x14ac:dyDescent="0.3">
      <c r="A37" s="76" t="s">
        <v>69</v>
      </c>
      <c r="B37" s="45">
        <v>0</v>
      </c>
      <c r="C37" s="45">
        <v>0</v>
      </c>
      <c r="D37" s="44">
        <v>15</v>
      </c>
      <c r="E37" s="44">
        <v>0</v>
      </c>
      <c r="F37" s="44">
        <v>3</v>
      </c>
      <c r="G37" s="45">
        <v>2</v>
      </c>
      <c r="H37" s="45">
        <v>2</v>
      </c>
      <c r="I37" s="44">
        <v>7</v>
      </c>
      <c r="J37" s="45">
        <v>6</v>
      </c>
      <c r="K37" s="45">
        <v>0</v>
      </c>
      <c r="L37" s="45">
        <v>4</v>
      </c>
      <c r="M37" s="44">
        <v>9</v>
      </c>
      <c r="N37" s="44">
        <v>1</v>
      </c>
      <c r="O37" s="44">
        <v>0</v>
      </c>
      <c r="P37" s="44">
        <v>1</v>
      </c>
      <c r="Q37" s="44">
        <v>0</v>
      </c>
      <c r="R37" s="45">
        <v>2</v>
      </c>
      <c r="S37" s="44">
        <v>2</v>
      </c>
      <c r="T37" s="45">
        <v>6</v>
      </c>
      <c r="U37" s="44">
        <v>1</v>
      </c>
      <c r="V37" s="130">
        <f t="shared" si="3"/>
        <v>61</v>
      </c>
    </row>
    <row r="38" spans="1:22" s="1" customFormat="1" ht="13.15" customHeight="1" x14ac:dyDescent="0.3">
      <c r="A38" s="76" t="s">
        <v>48</v>
      </c>
      <c r="B38" s="44">
        <v>4</v>
      </c>
      <c r="C38" s="45">
        <v>27</v>
      </c>
      <c r="D38" s="44">
        <v>761</v>
      </c>
      <c r="E38" s="44">
        <v>61</v>
      </c>
      <c r="F38" s="44">
        <v>155</v>
      </c>
      <c r="G38" s="44">
        <v>200</v>
      </c>
      <c r="H38" s="45">
        <v>305</v>
      </c>
      <c r="I38" s="44">
        <v>443</v>
      </c>
      <c r="J38" s="45">
        <v>313</v>
      </c>
      <c r="K38" s="44">
        <v>23</v>
      </c>
      <c r="L38" s="44">
        <v>389</v>
      </c>
      <c r="M38" s="45">
        <v>846</v>
      </c>
      <c r="N38" s="44">
        <v>65</v>
      </c>
      <c r="O38" s="45">
        <v>16</v>
      </c>
      <c r="P38" s="45">
        <v>230</v>
      </c>
      <c r="Q38" s="45">
        <v>134</v>
      </c>
      <c r="R38" s="45">
        <v>115</v>
      </c>
      <c r="S38" s="44">
        <v>69</v>
      </c>
      <c r="T38" s="45">
        <v>129</v>
      </c>
      <c r="U38" s="45">
        <v>22</v>
      </c>
      <c r="V38" s="130">
        <f t="shared" si="3"/>
        <v>4307</v>
      </c>
    </row>
    <row r="39" spans="1:22" s="1" customFormat="1" ht="13.15" customHeight="1" x14ac:dyDescent="0.3">
      <c r="A39" s="76" t="s">
        <v>49</v>
      </c>
      <c r="B39" s="44">
        <v>41</v>
      </c>
      <c r="C39" s="45">
        <v>156</v>
      </c>
      <c r="D39" s="44">
        <v>3400</v>
      </c>
      <c r="E39" s="44">
        <v>571</v>
      </c>
      <c r="F39" s="44">
        <v>285</v>
      </c>
      <c r="G39" s="44">
        <v>727</v>
      </c>
      <c r="H39" s="45">
        <v>830</v>
      </c>
      <c r="I39" s="44">
        <v>910</v>
      </c>
      <c r="J39" s="45">
        <v>2240</v>
      </c>
      <c r="K39" s="44">
        <v>145</v>
      </c>
      <c r="L39" s="44">
        <v>2439</v>
      </c>
      <c r="M39" s="45">
        <v>5746</v>
      </c>
      <c r="N39" s="44">
        <v>564</v>
      </c>
      <c r="O39" s="45">
        <v>63</v>
      </c>
      <c r="P39" s="45">
        <v>1007</v>
      </c>
      <c r="Q39" s="45">
        <v>291</v>
      </c>
      <c r="R39" s="45">
        <v>407</v>
      </c>
      <c r="S39" s="44">
        <v>310</v>
      </c>
      <c r="T39" s="45">
        <v>1155</v>
      </c>
      <c r="U39" s="45">
        <v>195</v>
      </c>
      <c r="V39" s="130">
        <f t="shared" si="3"/>
        <v>21482</v>
      </c>
    </row>
    <row r="40" spans="1:22" s="1" customFormat="1" ht="13.15" customHeight="1" x14ac:dyDescent="0.3">
      <c r="A40" s="76" t="s">
        <v>50</v>
      </c>
      <c r="B40" s="44">
        <v>63</v>
      </c>
      <c r="C40" s="45">
        <v>351</v>
      </c>
      <c r="D40" s="44">
        <v>7030</v>
      </c>
      <c r="E40" s="44">
        <v>848</v>
      </c>
      <c r="F40" s="44">
        <v>907</v>
      </c>
      <c r="G40" s="44">
        <v>5780</v>
      </c>
      <c r="H40" s="45">
        <v>3174</v>
      </c>
      <c r="I40" s="44">
        <v>3134</v>
      </c>
      <c r="J40" s="45">
        <v>3307</v>
      </c>
      <c r="K40" s="44">
        <v>518</v>
      </c>
      <c r="L40" s="44">
        <v>2944</v>
      </c>
      <c r="M40" s="45">
        <v>8929</v>
      </c>
      <c r="N40" s="44">
        <v>610</v>
      </c>
      <c r="O40" s="45">
        <v>133</v>
      </c>
      <c r="P40" s="45">
        <v>1307</v>
      </c>
      <c r="Q40" s="45">
        <v>808</v>
      </c>
      <c r="R40" s="45">
        <v>811</v>
      </c>
      <c r="S40" s="44">
        <v>400</v>
      </c>
      <c r="T40" s="45">
        <v>1008</v>
      </c>
      <c r="U40" s="45">
        <v>331</v>
      </c>
      <c r="V40" s="130">
        <f t="shared" si="3"/>
        <v>42393</v>
      </c>
    </row>
    <row r="41" spans="1:22" s="1" customFormat="1" ht="13.15" customHeight="1" x14ac:dyDescent="0.3">
      <c r="A41" s="76" t="s">
        <v>51</v>
      </c>
      <c r="B41" s="45">
        <v>23</v>
      </c>
      <c r="C41" s="45">
        <v>145</v>
      </c>
      <c r="D41" s="44">
        <v>4157</v>
      </c>
      <c r="E41" s="44">
        <v>499</v>
      </c>
      <c r="F41" s="44">
        <v>309</v>
      </c>
      <c r="G41" s="45">
        <v>1327</v>
      </c>
      <c r="H41" s="45">
        <v>1632</v>
      </c>
      <c r="I41" s="44">
        <v>1404</v>
      </c>
      <c r="J41" s="45">
        <v>1588</v>
      </c>
      <c r="K41" s="45">
        <v>226</v>
      </c>
      <c r="L41" s="45">
        <v>1462</v>
      </c>
      <c r="M41" s="44">
        <v>2200</v>
      </c>
      <c r="N41" s="44">
        <v>304</v>
      </c>
      <c r="O41" s="44">
        <v>39</v>
      </c>
      <c r="P41" s="44">
        <v>770</v>
      </c>
      <c r="Q41" s="44">
        <v>487</v>
      </c>
      <c r="R41" s="45">
        <v>411</v>
      </c>
      <c r="S41" s="44">
        <v>189</v>
      </c>
      <c r="T41" s="45">
        <v>493</v>
      </c>
      <c r="U41" s="45">
        <v>171</v>
      </c>
      <c r="V41" s="130">
        <f t="shared" si="3"/>
        <v>17836</v>
      </c>
    </row>
    <row r="42" spans="1:22" s="1" customFormat="1" ht="13.15" customHeight="1" x14ac:dyDescent="0.3">
      <c r="A42" s="76" t="s">
        <v>52</v>
      </c>
      <c r="B42" s="45">
        <v>15</v>
      </c>
      <c r="C42" s="45">
        <v>44</v>
      </c>
      <c r="D42" s="45">
        <v>1184</v>
      </c>
      <c r="E42" s="44">
        <v>112</v>
      </c>
      <c r="F42" s="45">
        <v>41</v>
      </c>
      <c r="G42" s="45">
        <v>131</v>
      </c>
      <c r="H42" s="45">
        <v>241</v>
      </c>
      <c r="I42" s="45">
        <v>411</v>
      </c>
      <c r="J42" s="45">
        <v>324</v>
      </c>
      <c r="K42" s="45">
        <v>39</v>
      </c>
      <c r="L42" s="45">
        <v>313</v>
      </c>
      <c r="M42" s="45">
        <v>214</v>
      </c>
      <c r="N42" s="45">
        <v>61</v>
      </c>
      <c r="O42" s="45">
        <v>8</v>
      </c>
      <c r="P42" s="45">
        <v>81</v>
      </c>
      <c r="Q42" s="45">
        <v>112</v>
      </c>
      <c r="R42" s="45">
        <v>57</v>
      </c>
      <c r="S42" s="45">
        <v>47</v>
      </c>
      <c r="T42" s="45">
        <v>85</v>
      </c>
      <c r="U42" s="44">
        <v>37</v>
      </c>
      <c r="V42" s="130">
        <f t="shared" si="3"/>
        <v>3557</v>
      </c>
    </row>
    <row r="43" spans="1:22" s="1" customFormat="1" ht="13.15" customHeight="1" x14ac:dyDescent="0.3">
      <c r="A43" s="76" t="s">
        <v>81</v>
      </c>
      <c r="B43" s="44">
        <v>65</v>
      </c>
      <c r="C43" s="45">
        <v>250</v>
      </c>
      <c r="D43" s="44">
        <v>8652</v>
      </c>
      <c r="E43" s="44">
        <v>877</v>
      </c>
      <c r="F43" s="45">
        <v>875</v>
      </c>
      <c r="G43" s="44">
        <v>3260</v>
      </c>
      <c r="H43" s="45">
        <v>4514</v>
      </c>
      <c r="I43" s="44">
        <v>4084</v>
      </c>
      <c r="J43" s="44">
        <v>4113</v>
      </c>
      <c r="K43" s="44">
        <v>511</v>
      </c>
      <c r="L43" s="44">
        <v>3468</v>
      </c>
      <c r="M43" s="45">
        <v>6682</v>
      </c>
      <c r="N43" s="44">
        <v>915</v>
      </c>
      <c r="O43" s="45">
        <v>202</v>
      </c>
      <c r="P43" s="45">
        <v>2810</v>
      </c>
      <c r="Q43" s="45">
        <v>1134</v>
      </c>
      <c r="R43" s="45">
        <v>1754</v>
      </c>
      <c r="S43" s="44">
        <v>940</v>
      </c>
      <c r="T43" s="45">
        <v>3184</v>
      </c>
      <c r="U43" s="44">
        <v>1027</v>
      </c>
      <c r="V43" s="130">
        <f t="shared" si="3"/>
        <v>49317</v>
      </c>
    </row>
    <row r="44" spans="1:22" s="1" customFormat="1" ht="13.15" customHeight="1" x14ac:dyDescent="0.3">
      <c r="A44" s="76" t="s">
        <v>40</v>
      </c>
      <c r="B44" s="45">
        <v>230</v>
      </c>
      <c r="C44" s="45">
        <v>874</v>
      </c>
      <c r="D44" s="44">
        <v>15695</v>
      </c>
      <c r="E44" s="44">
        <v>1547</v>
      </c>
      <c r="F44" s="44">
        <v>1318</v>
      </c>
      <c r="G44" s="45">
        <v>9853</v>
      </c>
      <c r="H44" s="45">
        <v>6860</v>
      </c>
      <c r="I44" s="44">
        <v>7663</v>
      </c>
      <c r="J44" s="45">
        <v>5151</v>
      </c>
      <c r="K44" s="45">
        <v>1367</v>
      </c>
      <c r="L44" s="45">
        <v>4982</v>
      </c>
      <c r="M44" s="44">
        <v>9155</v>
      </c>
      <c r="N44" s="44">
        <v>1530</v>
      </c>
      <c r="O44" s="44">
        <v>277</v>
      </c>
      <c r="P44" s="44">
        <v>1918</v>
      </c>
      <c r="Q44" s="44">
        <v>2539</v>
      </c>
      <c r="R44" s="45">
        <v>2447</v>
      </c>
      <c r="S44" s="44">
        <v>1040</v>
      </c>
      <c r="T44" s="45">
        <v>3201</v>
      </c>
      <c r="U44" s="45">
        <v>1305</v>
      </c>
      <c r="V44" s="130">
        <f t="shared" si="3"/>
        <v>78952</v>
      </c>
    </row>
    <row r="45" spans="1:22" s="1" customFormat="1" ht="13.15" customHeight="1" x14ac:dyDescent="0.3">
      <c r="A45" s="76" t="s">
        <v>54</v>
      </c>
      <c r="B45" s="45">
        <v>162</v>
      </c>
      <c r="C45" s="45">
        <v>2761</v>
      </c>
      <c r="D45" s="44">
        <v>12860</v>
      </c>
      <c r="E45" s="44">
        <v>1275</v>
      </c>
      <c r="F45" s="44">
        <v>1082</v>
      </c>
      <c r="G45" s="45">
        <v>13778</v>
      </c>
      <c r="H45" s="45">
        <v>4245</v>
      </c>
      <c r="I45" s="44">
        <v>5558</v>
      </c>
      <c r="J45" s="45">
        <v>4707</v>
      </c>
      <c r="K45" s="45">
        <v>742</v>
      </c>
      <c r="L45" s="45">
        <v>4202</v>
      </c>
      <c r="M45" s="44">
        <v>4214</v>
      </c>
      <c r="N45" s="44">
        <v>584</v>
      </c>
      <c r="O45" s="44">
        <v>500</v>
      </c>
      <c r="P45" s="44">
        <v>3820</v>
      </c>
      <c r="Q45" s="44">
        <v>949</v>
      </c>
      <c r="R45" s="45">
        <v>2283</v>
      </c>
      <c r="S45" s="44">
        <v>1223</v>
      </c>
      <c r="T45" s="45">
        <v>3189</v>
      </c>
      <c r="U45" s="45">
        <v>997</v>
      </c>
      <c r="V45" s="130">
        <f t="shared" si="3"/>
        <v>69131</v>
      </c>
    </row>
    <row r="46" spans="1:22" s="1" customFormat="1" ht="13.15" customHeight="1" x14ac:dyDescent="0.3">
      <c r="A46" s="76" t="s">
        <v>55</v>
      </c>
      <c r="B46" s="45">
        <v>5</v>
      </c>
      <c r="C46" s="45">
        <v>15</v>
      </c>
      <c r="D46" s="45">
        <v>931</v>
      </c>
      <c r="E46" s="44">
        <v>62</v>
      </c>
      <c r="F46" s="45">
        <v>61</v>
      </c>
      <c r="G46" s="45">
        <v>175</v>
      </c>
      <c r="H46" s="45">
        <v>540</v>
      </c>
      <c r="I46" s="45">
        <v>362</v>
      </c>
      <c r="J46" s="45">
        <v>200</v>
      </c>
      <c r="K46" s="45">
        <v>50</v>
      </c>
      <c r="L46" s="45">
        <v>244</v>
      </c>
      <c r="M46" s="45">
        <v>232</v>
      </c>
      <c r="N46" s="45">
        <v>48</v>
      </c>
      <c r="O46" s="45">
        <v>2</v>
      </c>
      <c r="P46" s="45">
        <v>119</v>
      </c>
      <c r="Q46" s="45">
        <v>96</v>
      </c>
      <c r="R46" s="45">
        <v>77</v>
      </c>
      <c r="S46" s="45">
        <v>38</v>
      </c>
      <c r="T46" s="45">
        <v>89</v>
      </c>
      <c r="U46" s="45">
        <v>28</v>
      </c>
      <c r="V46" s="130">
        <f t="shared" si="3"/>
        <v>3374</v>
      </c>
    </row>
    <row r="47" spans="1:22" s="1" customFormat="1" ht="13.15" customHeight="1" x14ac:dyDescent="0.3">
      <c r="A47" s="76" t="s">
        <v>56</v>
      </c>
      <c r="B47" s="45">
        <v>51</v>
      </c>
      <c r="C47" s="45">
        <v>723</v>
      </c>
      <c r="D47" s="45">
        <v>11775</v>
      </c>
      <c r="E47" s="44">
        <v>1200</v>
      </c>
      <c r="F47" s="45">
        <v>1055</v>
      </c>
      <c r="G47" s="45">
        <v>7531</v>
      </c>
      <c r="H47" s="45">
        <v>3598</v>
      </c>
      <c r="I47" s="45">
        <v>4741</v>
      </c>
      <c r="J47" s="45">
        <v>4957</v>
      </c>
      <c r="K47" s="45">
        <v>485</v>
      </c>
      <c r="L47" s="45">
        <v>3248</v>
      </c>
      <c r="M47" s="45">
        <v>9419</v>
      </c>
      <c r="N47" s="45">
        <v>770</v>
      </c>
      <c r="O47" s="45">
        <v>281</v>
      </c>
      <c r="P47" s="45">
        <v>2205</v>
      </c>
      <c r="Q47" s="45">
        <v>802</v>
      </c>
      <c r="R47" s="45">
        <v>1863</v>
      </c>
      <c r="S47" s="45">
        <v>678</v>
      </c>
      <c r="T47" s="45">
        <v>2191</v>
      </c>
      <c r="U47" s="45">
        <v>2326</v>
      </c>
      <c r="V47" s="130">
        <f t="shared" si="3"/>
        <v>59899</v>
      </c>
    </row>
    <row r="48" spans="1:22" s="1" customFormat="1" ht="13.15" customHeight="1" x14ac:dyDescent="0.3">
      <c r="A48" s="76" t="s">
        <v>57</v>
      </c>
      <c r="B48" s="45">
        <v>21</v>
      </c>
      <c r="C48" s="45">
        <v>136</v>
      </c>
      <c r="D48" s="45">
        <v>2827</v>
      </c>
      <c r="E48" s="44">
        <v>91</v>
      </c>
      <c r="F48" s="45">
        <v>206</v>
      </c>
      <c r="G48" s="45">
        <v>1025</v>
      </c>
      <c r="H48" s="45">
        <v>1202</v>
      </c>
      <c r="I48" s="45">
        <v>874</v>
      </c>
      <c r="J48" s="45">
        <v>742</v>
      </c>
      <c r="K48" s="45">
        <v>124</v>
      </c>
      <c r="L48" s="45">
        <v>791</v>
      </c>
      <c r="M48" s="45">
        <v>456</v>
      </c>
      <c r="N48" s="45">
        <v>149</v>
      </c>
      <c r="O48" s="45">
        <v>45</v>
      </c>
      <c r="P48" s="45">
        <v>167</v>
      </c>
      <c r="Q48" s="45">
        <v>211</v>
      </c>
      <c r="R48" s="45">
        <v>548</v>
      </c>
      <c r="S48" s="45">
        <v>149</v>
      </c>
      <c r="T48" s="45">
        <v>629</v>
      </c>
      <c r="U48" s="45">
        <v>186</v>
      </c>
      <c r="V48" s="130">
        <f t="shared" si="3"/>
        <v>10579</v>
      </c>
    </row>
    <row r="49" spans="1:22" s="1" customFormat="1" ht="13.15" customHeight="1" x14ac:dyDescent="0.3">
      <c r="A49" s="76" t="s">
        <v>58</v>
      </c>
      <c r="B49" s="45">
        <v>1</v>
      </c>
      <c r="C49" s="45">
        <v>155</v>
      </c>
      <c r="D49" s="44">
        <v>2431</v>
      </c>
      <c r="E49" s="44">
        <v>208</v>
      </c>
      <c r="F49" s="44">
        <v>304</v>
      </c>
      <c r="G49" s="45">
        <v>1214</v>
      </c>
      <c r="H49" s="45">
        <v>1801</v>
      </c>
      <c r="I49" s="44">
        <v>789</v>
      </c>
      <c r="J49" s="45">
        <v>1051</v>
      </c>
      <c r="K49" s="45">
        <v>98</v>
      </c>
      <c r="L49" s="45">
        <v>874</v>
      </c>
      <c r="M49" s="44">
        <v>475</v>
      </c>
      <c r="N49" s="44">
        <v>31</v>
      </c>
      <c r="O49" s="44">
        <v>30</v>
      </c>
      <c r="P49" s="44">
        <v>350</v>
      </c>
      <c r="Q49" s="44">
        <v>92</v>
      </c>
      <c r="R49" s="45">
        <v>213</v>
      </c>
      <c r="S49" s="44">
        <v>105</v>
      </c>
      <c r="T49" s="45">
        <v>176</v>
      </c>
      <c r="U49" s="45">
        <v>47</v>
      </c>
      <c r="V49" s="130">
        <f t="shared" si="3"/>
        <v>10445</v>
      </c>
    </row>
    <row r="50" spans="1:22" s="1" customFormat="1" ht="13.15" customHeight="1" x14ac:dyDescent="0.3">
      <c r="A50" s="76" t="s">
        <v>59</v>
      </c>
      <c r="B50" s="45">
        <v>12</v>
      </c>
      <c r="C50" s="45">
        <v>4</v>
      </c>
      <c r="D50" s="44">
        <v>270</v>
      </c>
      <c r="E50" s="44">
        <v>29</v>
      </c>
      <c r="F50" s="44">
        <v>49</v>
      </c>
      <c r="G50" s="45">
        <v>40</v>
      </c>
      <c r="H50" s="45">
        <v>84</v>
      </c>
      <c r="I50" s="44">
        <v>187</v>
      </c>
      <c r="J50" s="45">
        <v>148</v>
      </c>
      <c r="K50" s="45">
        <v>4</v>
      </c>
      <c r="L50" s="45">
        <v>61</v>
      </c>
      <c r="M50" s="44">
        <v>36</v>
      </c>
      <c r="N50" s="44">
        <v>30</v>
      </c>
      <c r="O50" s="44">
        <v>5</v>
      </c>
      <c r="P50" s="44">
        <v>47</v>
      </c>
      <c r="Q50" s="44">
        <v>33</v>
      </c>
      <c r="R50" s="45">
        <v>56</v>
      </c>
      <c r="S50" s="44">
        <v>7</v>
      </c>
      <c r="T50" s="45">
        <v>56</v>
      </c>
      <c r="U50" s="45">
        <v>13</v>
      </c>
      <c r="V50" s="130">
        <f t="shared" si="3"/>
        <v>1171</v>
      </c>
    </row>
    <row r="51" spans="1:22" s="1" customFormat="1" ht="13.15" customHeight="1" x14ac:dyDescent="0.3">
      <c r="A51" s="76" t="s">
        <v>60</v>
      </c>
      <c r="B51" s="45">
        <v>6</v>
      </c>
      <c r="C51" s="44">
        <v>39</v>
      </c>
      <c r="D51" s="44">
        <v>1256</v>
      </c>
      <c r="E51" s="44">
        <v>123</v>
      </c>
      <c r="F51" s="44">
        <v>135</v>
      </c>
      <c r="G51" s="45">
        <v>233</v>
      </c>
      <c r="H51" s="45">
        <v>506</v>
      </c>
      <c r="I51" s="44">
        <v>356</v>
      </c>
      <c r="J51" s="45">
        <v>210</v>
      </c>
      <c r="K51" s="45">
        <v>39</v>
      </c>
      <c r="L51" s="45">
        <v>355</v>
      </c>
      <c r="M51" s="44">
        <v>143</v>
      </c>
      <c r="N51" s="44">
        <v>38</v>
      </c>
      <c r="O51" s="44">
        <v>8</v>
      </c>
      <c r="P51" s="44">
        <v>73</v>
      </c>
      <c r="Q51" s="44">
        <v>62</v>
      </c>
      <c r="R51" s="45">
        <v>30</v>
      </c>
      <c r="S51" s="44">
        <v>14</v>
      </c>
      <c r="T51" s="45">
        <v>65</v>
      </c>
      <c r="U51" s="45">
        <v>9</v>
      </c>
      <c r="V51" s="130">
        <f t="shared" si="3"/>
        <v>3700</v>
      </c>
    </row>
    <row r="52" spans="1:22" s="1" customFormat="1" ht="13.15" customHeight="1" x14ac:dyDescent="0.3">
      <c r="A52" s="76" t="s">
        <v>61</v>
      </c>
      <c r="B52" s="44">
        <v>90</v>
      </c>
      <c r="C52" s="45">
        <v>80</v>
      </c>
      <c r="D52" s="44">
        <v>3342</v>
      </c>
      <c r="E52" s="44">
        <v>669</v>
      </c>
      <c r="F52" s="44">
        <v>317</v>
      </c>
      <c r="G52" s="45">
        <v>538</v>
      </c>
      <c r="H52" s="45">
        <v>846</v>
      </c>
      <c r="I52" s="44">
        <v>1293</v>
      </c>
      <c r="J52" s="45">
        <v>1725</v>
      </c>
      <c r="K52" s="45">
        <v>153</v>
      </c>
      <c r="L52" s="44">
        <v>1500</v>
      </c>
      <c r="M52" s="44">
        <v>1298</v>
      </c>
      <c r="N52" s="44">
        <v>258</v>
      </c>
      <c r="O52" s="44">
        <v>43</v>
      </c>
      <c r="P52" s="44">
        <v>451</v>
      </c>
      <c r="Q52" s="44">
        <v>326</v>
      </c>
      <c r="R52" s="44">
        <v>646</v>
      </c>
      <c r="S52" s="44">
        <v>194</v>
      </c>
      <c r="T52" s="45">
        <v>834</v>
      </c>
      <c r="U52" s="44">
        <v>137</v>
      </c>
      <c r="V52" s="130">
        <f t="shared" si="3"/>
        <v>14740</v>
      </c>
    </row>
    <row r="53" spans="1:22" s="1" customFormat="1" ht="13.15" customHeight="1" x14ac:dyDescent="0.3">
      <c r="A53" s="76" t="s">
        <v>62</v>
      </c>
      <c r="B53" s="45">
        <v>0</v>
      </c>
      <c r="C53" s="45">
        <v>0</v>
      </c>
      <c r="D53" s="44">
        <v>42</v>
      </c>
      <c r="E53" s="44">
        <v>9</v>
      </c>
      <c r="F53" s="44">
        <v>2</v>
      </c>
      <c r="G53" s="45">
        <v>22</v>
      </c>
      <c r="H53" s="45">
        <v>10</v>
      </c>
      <c r="I53" s="44">
        <v>29</v>
      </c>
      <c r="J53" s="45">
        <v>33</v>
      </c>
      <c r="K53" s="44">
        <v>2</v>
      </c>
      <c r="L53" s="45">
        <v>13</v>
      </c>
      <c r="M53" s="44">
        <v>20</v>
      </c>
      <c r="N53" s="44">
        <v>7</v>
      </c>
      <c r="O53" s="44">
        <v>1</v>
      </c>
      <c r="P53" s="44">
        <v>11</v>
      </c>
      <c r="Q53" s="44">
        <v>18</v>
      </c>
      <c r="R53" s="45">
        <v>18</v>
      </c>
      <c r="S53" s="44">
        <v>4</v>
      </c>
      <c r="T53" s="45">
        <v>16</v>
      </c>
      <c r="U53" s="44">
        <v>0</v>
      </c>
      <c r="V53" s="130">
        <f t="shared" si="3"/>
        <v>257</v>
      </c>
    </row>
    <row r="54" spans="1:22" s="1" customFormat="1" ht="13.15" customHeight="1" x14ac:dyDescent="0.3">
      <c r="A54" s="76" t="s">
        <v>73</v>
      </c>
      <c r="B54" s="45">
        <v>0</v>
      </c>
      <c r="C54" s="45">
        <v>0</v>
      </c>
      <c r="D54" s="44">
        <v>1</v>
      </c>
      <c r="E54" s="44">
        <v>0</v>
      </c>
      <c r="F54" s="44">
        <v>0</v>
      </c>
      <c r="G54" s="45">
        <v>0</v>
      </c>
      <c r="H54" s="45">
        <v>0</v>
      </c>
      <c r="I54" s="44">
        <v>0</v>
      </c>
      <c r="J54" s="45">
        <v>0</v>
      </c>
      <c r="K54" s="45">
        <v>0</v>
      </c>
      <c r="L54" s="45">
        <v>0</v>
      </c>
      <c r="M54" s="44">
        <v>0</v>
      </c>
      <c r="N54" s="44">
        <v>0</v>
      </c>
      <c r="O54" s="44">
        <v>0</v>
      </c>
      <c r="P54" s="44">
        <v>0</v>
      </c>
      <c r="Q54" s="44">
        <v>0</v>
      </c>
      <c r="R54" s="45">
        <v>0</v>
      </c>
      <c r="S54" s="44">
        <v>0</v>
      </c>
      <c r="T54" s="45">
        <v>0</v>
      </c>
      <c r="U54" s="45">
        <v>0</v>
      </c>
      <c r="V54" s="130">
        <f t="shared" si="3"/>
        <v>1</v>
      </c>
    </row>
    <row r="55" spans="1:22" s="1" customFormat="1" ht="13.15" customHeight="1" x14ac:dyDescent="0.3">
      <c r="A55" s="76" t="s">
        <v>82</v>
      </c>
      <c r="B55" s="45">
        <v>98</v>
      </c>
      <c r="C55" s="45">
        <v>322</v>
      </c>
      <c r="D55" s="44">
        <v>12521</v>
      </c>
      <c r="E55" s="44">
        <v>1412</v>
      </c>
      <c r="F55" s="44">
        <v>1635</v>
      </c>
      <c r="G55" s="45">
        <v>2034</v>
      </c>
      <c r="H55" s="45">
        <v>4901</v>
      </c>
      <c r="I55" s="44">
        <v>4732</v>
      </c>
      <c r="J55" s="45">
        <v>4126</v>
      </c>
      <c r="K55" s="45">
        <v>682</v>
      </c>
      <c r="L55" s="45">
        <v>4392</v>
      </c>
      <c r="M55" s="44">
        <v>7893</v>
      </c>
      <c r="N55" s="44">
        <v>1244</v>
      </c>
      <c r="O55" s="44">
        <v>157</v>
      </c>
      <c r="P55" s="44">
        <v>1789</v>
      </c>
      <c r="Q55" s="44">
        <v>1001</v>
      </c>
      <c r="R55" s="45">
        <v>2168</v>
      </c>
      <c r="S55" s="44">
        <v>1430</v>
      </c>
      <c r="T55" s="45">
        <v>2816</v>
      </c>
      <c r="U55" s="45">
        <v>1051</v>
      </c>
      <c r="V55" s="130">
        <f t="shared" si="3"/>
        <v>56404</v>
      </c>
    </row>
    <row r="56" spans="1:22" s="1" customFormat="1" ht="13.15" customHeight="1" x14ac:dyDescent="0.3">
      <c r="A56" s="76" t="s">
        <v>64</v>
      </c>
      <c r="B56" s="45">
        <v>252</v>
      </c>
      <c r="C56" s="45">
        <v>1345</v>
      </c>
      <c r="D56" s="44">
        <v>24390</v>
      </c>
      <c r="E56" s="44">
        <v>3154</v>
      </c>
      <c r="F56" s="44">
        <v>2573</v>
      </c>
      <c r="G56" s="45">
        <v>15466</v>
      </c>
      <c r="H56" s="45">
        <v>11787</v>
      </c>
      <c r="I56" s="44">
        <v>10499</v>
      </c>
      <c r="J56" s="45">
        <v>8931</v>
      </c>
      <c r="K56" s="45">
        <v>1764</v>
      </c>
      <c r="L56" s="45">
        <v>8009</v>
      </c>
      <c r="M56" s="44">
        <v>8525</v>
      </c>
      <c r="N56" s="44">
        <v>1662</v>
      </c>
      <c r="O56" s="44">
        <v>431</v>
      </c>
      <c r="P56" s="44">
        <v>3010</v>
      </c>
      <c r="Q56" s="44">
        <v>2577</v>
      </c>
      <c r="R56" s="45">
        <v>2193</v>
      </c>
      <c r="S56" s="44">
        <v>1849</v>
      </c>
      <c r="T56" s="45">
        <v>3239</v>
      </c>
      <c r="U56" s="45">
        <v>1986</v>
      </c>
      <c r="V56" s="130">
        <f t="shared" si="3"/>
        <v>113642</v>
      </c>
    </row>
    <row r="57" spans="1:22" s="10" customFormat="1" ht="13.15" customHeight="1" x14ac:dyDescent="0.3">
      <c r="A57" s="76" t="s">
        <v>65</v>
      </c>
      <c r="B57" s="45">
        <v>8</v>
      </c>
      <c r="C57" s="45">
        <v>316</v>
      </c>
      <c r="D57" s="45">
        <v>2545</v>
      </c>
      <c r="E57" s="44">
        <v>241</v>
      </c>
      <c r="F57" s="45">
        <v>310</v>
      </c>
      <c r="G57" s="45">
        <v>3188</v>
      </c>
      <c r="H57" s="45">
        <v>1602</v>
      </c>
      <c r="I57" s="45">
        <v>2063</v>
      </c>
      <c r="J57" s="45">
        <v>968</v>
      </c>
      <c r="K57" s="45">
        <v>375</v>
      </c>
      <c r="L57" s="45">
        <v>1042</v>
      </c>
      <c r="M57" s="45">
        <v>913</v>
      </c>
      <c r="N57" s="45">
        <v>148</v>
      </c>
      <c r="O57" s="45">
        <v>15</v>
      </c>
      <c r="P57" s="45">
        <v>224</v>
      </c>
      <c r="Q57" s="45">
        <v>261</v>
      </c>
      <c r="R57" s="45">
        <v>396</v>
      </c>
      <c r="S57" s="45">
        <v>49</v>
      </c>
      <c r="T57" s="45">
        <v>100</v>
      </c>
      <c r="U57" s="45">
        <v>65</v>
      </c>
      <c r="V57" s="130">
        <f t="shared" si="3"/>
        <v>14829</v>
      </c>
    </row>
    <row r="58" spans="1:22" s="10" customFormat="1" ht="13.15" customHeight="1" x14ac:dyDescent="0.3">
      <c r="A58" s="78" t="s">
        <v>66</v>
      </c>
      <c r="B58" s="46">
        <v>1</v>
      </c>
      <c r="C58" s="46">
        <v>1</v>
      </c>
      <c r="D58" s="46">
        <v>46</v>
      </c>
      <c r="E58" s="46">
        <v>3</v>
      </c>
      <c r="F58" s="46">
        <v>1</v>
      </c>
      <c r="G58" s="46">
        <v>6</v>
      </c>
      <c r="H58" s="46">
        <v>15</v>
      </c>
      <c r="I58" s="46">
        <v>19</v>
      </c>
      <c r="J58" s="46">
        <v>10</v>
      </c>
      <c r="K58" s="46">
        <v>1</v>
      </c>
      <c r="L58" s="46">
        <v>5</v>
      </c>
      <c r="M58" s="46">
        <v>19</v>
      </c>
      <c r="N58" s="46">
        <v>4</v>
      </c>
      <c r="O58" s="46">
        <v>0</v>
      </c>
      <c r="P58" s="46">
        <v>1</v>
      </c>
      <c r="Q58" s="46">
        <v>3</v>
      </c>
      <c r="R58" s="46">
        <v>1</v>
      </c>
      <c r="S58" s="46">
        <v>1</v>
      </c>
      <c r="T58" s="46">
        <v>7</v>
      </c>
      <c r="U58" s="46">
        <v>4</v>
      </c>
      <c r="V58" s="131">
        <f t="shared" si="3"/>
        <v>148</v>
      </c>
    </row>
    <row r="59" spans="1:22" s="10" customFormat="1" ht="30" x14ac:dyDescent="0.3">
      <c r="A59" s="31" t="s">
        <v>104</v>
      </c>
      <c r="B59" s="16">
        <f t="shared" ref="B59:U59" si="4">SUM(B21:B58)</f>
        <v>2025</v>
      </c>
      <c r="C59" s="16">
        <f t="shared" si="4"/>
        <v>12369</v>
      </c>
      <c r="D59" s="16">
        <f t="shared" si="4"/>
        <v>198787</v>
      </c>
      <c r="E59" s="16">
        <f t="shared" si="4"/>
        <v>22351</v>
      </c>
      <c r="F59" s="16">
        <f t="shared" si="4"/>
        <v>20198</v>
      </c>
      <c r="G59" s="16">
        <f t="shared" si="4"/>
        <v>119140</v>
      </c>
      <c r="H59" s="16">
        <f t="shared" si="4"/>
        <v>81508</v>
      </c>
      <c r="I59" s="16">
        <f t="shared" si="4"/>
        <v>84059</v>
      </c>
      <c r="J59" s="16">
        <f t="shared" si="4"/>
        <v>76323</v>
      </c>
      <c r="K59" s="16">
        <f t="shared" si="4"/>
        <v>12196</v>
      </c>
      <c r="L59" s="16">
        <f t="shared" si="4"/>
        <v>70147</v>
      </c>
      <c r="M59" s="16">
        <f t="shared" si="4"/>
        <v>104555</v>
      </c>
      <c r="N59" s="16">
        <f t="shared" si="4"/>
        <v>15296</v>
      </c>
      <c r="O59" s="16">
        <f t="shared" si="4"/>
        <v>3870</v>
      </c>
      <c r="P59" s="16">
        <f t="shared" si="4"/>
        <v>38536</v>
      </c>
      <c r="Q59" s="16">
        <f t="shared" si="4"/>
        <v>20925</v>
      </c>
      <c r="R59" s="16">
        <f t="shared" si="4"/>
        <v>30748</v>
      </c>
      <c r="S59" s="16">
        <f t="shared" si="4"/>
        <v>15709</v>
      </c>
      <c r="T59" s="16">
        <f t="shared" si="4"/>
        <v>41088</v>
      </c>
      <c r="U59" s="16">
        <f t="shared" si="4"/>
        <v>17095</v>
      </c>
      <c r="V59" s="132">
        <f t="shared" si="3"/>
        <v>986925</v>
      </c>
    </row>
    <row r="60" spans="1:22" s="10" customFormat="1" ht="13.5" x14ac:dyDescent="0.3">
      <c r="A60" s="32" t="s">
        <v>105</v>
      </c>
      <c r="B60" s="48">
        <v>0</v>
      </c>
      <c r="C60" s="48">
        <v>0</v>
      </c>
      <c r="D60" s="48">
        <v>33</v>
      </c>
      <c r="E60" s="48">
        <v>1</v>
      </c>
      <c r="F60" s="48">
        <v>1</v>
      </c>
      <c r="G60" s="48">
        <v>4</v>
      </c>
      <c r="H60" s="48">
        <v>2</v>
      </c>
      <c r="I60" s="48">
        <v>15</v>
      </c>
      <c r="J60" s="48">
        <v>5</v>
      </c>
      <c r="K60" s="48">
        <v>0</v>
      </c>
      <c r="L60" s="48">
        <v>5</v>
      </c>
      <c r="M60" s="48">
        <v>2</v>
      </c>
      <c r="N60" s="48">
        <v>0</v>
      </c>
      <c r="O60" s="48">
        <v>1</v>
      </c>
      <c r="P60" s="48">
        <v>0</v>
      </c>
      <c r="Q60" s="48">
        <v>1</v>
      </c>
      <c r="R60" s="48">
        <v>0</v>
      </c>
      <c r="S60" s="48">
        <v>0</v>
      </c>
      <c r="T60" s="48">
        <v>1</v>
      </c>
      <c r="U60" s="48">
        <v>1</v>
      </c>
      <c r="V60" s="19">
        <f t="shared" si="3"/>
        <v>72</v>
      </c>
    </row>
    <row r="61" spans="1:22" s="5" customFormat="1" ht="21" customHeight="1" x14ac:dyDescent="0.3">
      <c r="A61" s="33" t="s">
        <v>106</v>
      </c>
      <c r="B61" s="16">
        <f t="shared" ref="B61:U61" si="5">+B60+B59+B20</f>
        <v>2999</v>
      </c>
      <c r="C61" s="16">
        <f t="shared" si="5"/>
        <v>36693</v>
      </c>
      <c r="D61" s="16">
        <f t="shared" si="5"/>
        <v>249754</v>
      </c>
      <c r="E61" s="16">
        <f t="shared" si="5"/>
        <v>29538</v>
      </c>
      <c r="F61" s="16">
        <f t="shared" si="5"/>
        <v>25411</v>
      </c>
      <c r="G61" s="16">
        <f t="shared" si="5"/>
        <v>171742</v>
      </c>
      <c r="H61" s="16">
        <f t="shared" si="5"/>
        <v>107236</v>
      </c>
      <c r="I61" s="16">
        <f t="shared" si="5"/>
        <v>114446</v>
      </c>
      <c r="J61" s="16">
        <f t="shared" si="5"/>
        <v>105420</v>
      </c>
      <c r="K61" s="16">
        <f t="shared" si="5"/>
        <v>18769</v>
      </c>
      <c r="L61" s="16">
        <f t="shared" si="5"/>
        <v>148396</v>
      </c>
      <c r="M61" s="16">
        <f t="shared" si="5"/>
        <v>135517</v>
      </c>
      <c r="N61" s="16">
        <f t="shared" si="5"/>
        <v>23372</v>
      </c>
      <c r="O61" s="16">
        <f t="shared" si="5"/>
        <v>5454</v>
      </c>
      <c r="P61" s="16">
        <f t="shared" si="5"/>
        <v>54233</v>
      </c>
      <c r="Q61" s="16">
        <f t="shared" si="5"/>
        <v>32214</v>
      </c>
      <c r="R61" s="16">
        <f t="shared" si="5"/>
        <v>41720</v>
      </c>
      <c r="S61" s="16">
        <f t="shared" si="5"/>
        <v>21937</v>
      </c>
      <c r="T61" s="16">
        <f t="shared" si="5"/>
        <v>55431</v>
      </c>
      <c r="U61" s="16">
        <f t="shared" si="5"/>
        <v>22981</v>
      </c>
      <c r="V61" s="15">
        <f t="shared" si="3"/>
        <v>1403263</v>
      </c>
    </row>
    <row r="62" spans="1:22" s="5" customFormat="1" ht="22.5" customHeight="1" x14ac:dyDescent="0.3">
      <c r="A62" s="178" t="s">
        <v>84</v>
      </c>
      <c r="B62" s="178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</row>
    <row r="63" spans="1:22" s="3" customFormat="1" ht="12.6" customHeight="1" x14ac:dyDescent="0.3">
      <c r="A63" s="181" t="s">
        <v>85</v>
      </c>
      <c r="B63" s="181"/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</row>
    <row r="64" spans="1:22" s="5" customFormat="1" ht="15.75" customHeight="1" x14ac:dyDescent="0.3">
      <c r="A64" s="12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13"/>
    </row>
    <row r="65" spans="1:22" s="3" customFormat="1" ht="18" x14ac:dyDescent="0.3">
      <c r="A65" s="2"/>
      <c r="B65" s="170" t="s">
        <v>108</v>
      </c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</row>
    <row r="66" spans="1:22" s="5" customFormat="1" ht="15" x14ac:dyDescent="0.3">
      <c r="A66" s="4"/>
      <c r="B66" s="171" t="s">
        <v>109</v>
      </c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</row>
    <row r="67" spans="1:22" ht="13.15" customHeight="1" x14ac:dyDescent="0.3">
      <c r="A67" s="6"/>
    </row>
    <row r="68" spans="1:22" ht="13.15" customHeight="1" x14ac:dyDescent="0.35">
      <c r="A68" s="6"/>
      <c r="K68" s="8"/>
      <c r="V68" s="9"/>
    </row>
    <row r="69" spans="1:22" s="11" customFormat="1" ht="13.15" customHeight="1" x14ac:dyDescent="0.3">
      <c r="A69" s="172" t="s">
        <v>102</v>
      </c>
      <c r="B69" s="175" t="s">
        <v>70</v>
      </c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6"/>
    </row>
    <row r="70" spans="1:22" s="10" customFormat="1" ht="13.15" customHeight="1" x14ac:dyDescent="0.3">
      <c r="A70" s="173"/>
      <c r="B70" s="119" t="s">
        <v>0</v>
      </c>
      <c r="C70" s="120" t="s">
        <v>1</v>
      </c>
      <c r="D70" s="120" t="s">
        <v>2</v>
      </c>
      <c r="E70" s="121" t="s">
        <v>3</v>
      </c>
      <c r="F70" s="121" t="s">
        <v>4</v>
      </c>
      <c r="G70" s="120" t="s">
        <v>5</v>
      </c>
      <c r="H70" s="121" t="s">
        <v>6</v>
      </c>
      <c r="I70" s="37" t="s">
        <v>7</v>
      </c>
      <c r="J70" s="121" t="s">
        <v>8</v>
      </c>
      <c r="K70" s="121" t="s">
        <v>9</v>
      </c>
      <c r="L70" s="121" t="s">
        <v>10</v>
      </c>
      <c r="M70" s="121" t="s">
        <v>11</v>
      </c>
      <c r="N70" s="121" t="s">
        <v>12</v>
      </c>
      <c r="O70" s="120" t="s">
        <v>13</v>
      </c>
      <c r="P70" s="37" t="s">
        <v>14</v>
      </c>
      <c r="Q70" s="121" t="s">
        <v>15</v>
      </c>
      <c r="R70" s="121" t="s">
        <v>16</v>
      </c>
      <c r="S70" s="121" t="s">
        <v>17</v>
      </c>
      <c r="T70" s="121" t="s">
        <v>18</v>
      </c>
      <c r="U70" s="120" t="s">
        <v>19</v>
      </c>
      <c r="V70" s="26" t="s">
        <v>112</v>
      </c>
    </row>
    <row r="71" spans="1:22" s="10" customFormat="1" ht="13.15" customHeight="1" x14ac:dyDescent="0.3">
      <c r="A71" s="138" t="s">
        <v>20</v>
      </c>
      <c r="B71" s="111">
        <f>SUM(B72:B75)</f>
        <v>23416</v>
      </c>
      <c r="C71" s="111">
        <f t="shared" ref="C71:U71" si="6">SUM(C72:C75)</f>
        <v>12400</v>
      </c>
      <c r="D71" s="111">
        <f t="shared" si="6"/>
        <v>12633</v>
      </c>
      <c r="E71" s="111">
        <f t="shared" si="6"/>
        <v>2205</v>
      </c>
      <c r="F71" s="111">
        <f t="shared" si="6"/>
        <v>1428</v>
      </c>
      <c r="G71" s="111">
        <f t="shared" si="6"/>
        <v>28599</v>
      </c>
      <c r="H71" s="111">
        <f t="shared" si="6"/>
        <v>6619</v>
      </c>
      <c r="I71" s="111">
        <f t="shared" si="6"/>
        <v>6405</v>
      </c>
      <c r="J71" s="111">
        <f t="shared" si="6"/>
        <v>6806</v>
      </c>
      <c r="K71" s="111">
        <f t="shared" si="6"/>
        <v>1552</v>
      </c>
      <c r="L71" s="111">
        <f t="shared" si="6"/>
        <v>2043</v>
      </c>
      <c r="M71" s="111">
        <f t="shared" si="6"/>
        <v>12252</v>
      </c>
      <c r="N71" s="111">
        <f t="shared" si="6"/>
        <v>2491</v>
      </c>
      <c r="O71" s="111">
        <f t="shared" si="6"/>
        <v>665</v>
      </c>
      <c r="P71" s="111">
        <f t="shared" si="6"/>
        <v>5220</v>
      </c>
      <c r="Q71" s="111">
        <f t="shared" si="6"/>
        <v>421</v>
      </c>
      <c r="R71" s="111">
        <f t="shared" si="6"/>
        <v>3719</v>
      </c>
      <c r="S71" s="111">
        <f t="shared" si="6"/>
        <v>3207</v>
      </c>
      <c r="T71" s="111">
        <f t="shared" si="6"/>
        <v>5130</v>
      </c>
      <c r="U71" s="111">
        <f t="shared" si="6"/>
        <v>2278</v>
      </c>
      <c r="V71" s="109">
        <f t="shared" ref="V71:V77" si="7">SUM(B71:U71)</f>
        <v>139489</v>
      </c>
    </row>
    <row r="72" spans="1:22" s="1" customFormat="1" ht="13.15" customHeight="1" x14ac:dyDescent="0.3">
      <c r="A72" s="114" t="s">
        <v>21</v>
      </c>
      <c r="B72" s="45">
        <v>15165</v>
      </c>
      <c r="C72" s="45">
        <v>6809</v>
      </c>
      <c r="D72" s="45">
        <v>7145</v>
      </c>
      <c r="E72" s="45">
        <v>1507</v>
      </c>
      <c r="F72" s="45">
        <v>854</v>
      </c>
      <c r="G72" s="45">
        <v>16307</v>
      </c>
      <c r="H72" s="45">
        <v>3756</v>
      </c>
      <c r="I72" s="45">
        <v>3664</v>
      </c>
      <c r="J72" s="45">
        <v>4359</v>
      </c>
      <c r="K72" s="45">
        <v>903</v>
      </c>
      <c r="L72" s="45">
        <v>1122</v>
      </c>
      <c r="M72" s="45">
        <v>7367</v>
      </c>
      <c r="N72" s="45">
        <v>1616</v>
      </c>
      <c r="O72" s="45">
        <v>411</v>
      </c>
      <c r="P72" s="45">
        <v>3097</v>
      </c>
      <c r="Q72" s="45">
        <v>237</v>
      </c>
      <c r="R72" s="45">
        <v>2057</v>
      </c>
      <c r="S72" s="45">
        <v>2271</v>
      </c>
      <c r="T72" s="45">
        <v>3409</v>
      </c>
      <c r="U72" s="45">
        <v>1406</v>
      </c>
      <c r="V72" s="105">
        <f t="shared" si="7"/>
        <v>83462</v>
      </c>
    </row>
    <row r="73" spans="1:22" s="1" customFormat="1" ht="13.15" customHeight="1" x14ac:dyDescent="0.3">
      <c r="A73" s="114" t="s">
        <v>22</v>
      </c>
      <c r="B73" s="45">
        <v>3950</v>
      </c>
      <c r="C73" s="45">
        <v>3036</v>
      </c>
      <c r="D73" s="45">
        <v>2294</v>
      </c>
      <c r="E73" s="45">
        <v>304</v>
      </c>
      <c r="F73" s="45">
        <v>272</v>
      </c>
      <c r="G73" s="45">
        <v>5760</v>
      </c>
      <c r="H73" s="45">
        <v>1439</v>
      </c>
      <c r="I73" s="45">
        <v>1217</v>
      </c>
      <c r="J73" s="45">
        <v>1044</v>
      </c>
      <c r="K73" s="45">
        <v>324</v>
      </c>
      <c r="L73" s="45">
        <v>433</v>
      </c>
      <c r="M73" s="45">
        <v>2171</v>
      </c>
      <c r="N73" s="45">
        <v>356</v>
      </c>
      <c r="O73" s="45">
        <v>106</v>
      </c>
      <c r="P73" s="45">
        <v>924</v>
      </c>
      <c r="Q73" s="45">
        <v>92</v>
      </c>
      <c r="R73" s="45">
        <v>686</v>
      </c>
      <c r="S73" s="45">
        <v>342</v>
      </c>
      <c r="T73" s="45">
        <v>713</v>
      </c>
      <c r="U73" s="45">
        <v>467</v>
      </c>
      <c r="V73" s="105">
        <f t="shared" si="7"/>
        <v>25930</v>
      </c>
    </row>
    <row r="74" spans="1:22" s="10" customFormat="1" ht="13.15" customHeight="1" x14ac:dyDescent="0.3">
      <c r="A74" s="114" t="s">
        <v>67</v>
      </c>
      <c r="B74" s="45">
        <v>3517</v>
      </c>
      <c r="C74" s="45">
        <v>2431</v>
      </c>
      <c r="D74" s="45">
        <v>1667</v>
      </c>
      <c r="E74" s="45">
        <v>224</v>
      </c>
      <c r="F74" s="45">
        <v>185</v>
      </c>
      <c r="G74" s="45">
        <v>6209</v>
      </c>
      <c r="H74" s="45">
        <v>876</v>
      </c>
      <c r="I74" s="45">
        <v>1004</v>
      </c>
      <c r="J74" s="45">
        <v>891</v>
      </c>
      <c r="K74" s="45">
        <v>249</v>
      </c>
      <c r="L74" s="45">
        <v>378</v>
      </c>
      <c r="M74" s="45">
        <v>1932</v>
      </c>
      <c r="N74" s="45">
        <v>391</v>
      </c>
      <c r="O74" s="45">
        <v>118</v>
      </c>
      <c r="P74" s="45">
        <v>993</v>
      </c>
      <c r="Q74" s="45">
        <v>79</v>
      </c>
      <c r="R74" s="45">
        <v>812</v>
      </c>
      <c r="S74" s="45">
        <v>522</v>
      </c>
      <c r="T74" s="45">
        <v>805</v>
      </c>
      <c r="U74" s="45">
        <v>323</v>
      </c>
      <c r="V74" s="105">
        <f t="shared" si="7"/>
        <v>23606</v>
      </c>
    </row>
    <row r="75" spans="1:22" s="1" customFormat="1" ht="13.15" customHeight="1" x14ac:dyDescent="0.3">
      <c r="A75" s="114" t="s">
        <v>24</v>
      </c>
      <c r="B75" s="45">
        <v>784</v>
      </c>
      <c r="C75" s="45">
        <v>124</v>
      </c>
      <c r="D75" s="45">
        <v>1527</v>
      </c>
      <c r="E75" s="45">
        <v>170</v>
      </c>
      <c r="F75" s="45">
        <v>117</v>
      </c>
      <c r="G75" s="45">
        <v>323</v>
      </c>
      <c r="H75" s="45">
        <v>548</v>
      </c>
      <c r="I75" s="45">
        <v>520</v>
      </c>
      <c r="J75" s="45">
        <v>512</v>
      </c>
      <c r="K75" s="45">
        <v>76</v>
      </c>
      <c r="L75" s="44">
        <v>110</v>
      </c>
      <c r="M75" s="45">
        <v>782</v>
      </c>
      <c r="N75" s="45">
        <v>128</v>
      </c>
      <c r="O75" s="44">
        <v>30</v>
      </c>
      <c r="P75" s="45">
        <v>206</v>
      </c>
      <c r="Q75" s="44">
        <v>13</v>
      </c>
      <c r="R75" s="45">
        <v>164</v>
      </c>
      <c r="S75" s="45">
        <v>72</v>
      </c>
      <c r="T75" s="45">
        <v>203</v>
      </c>
      <c r="U75" s="44">
        <v>82</v>
      </c>
      <c r="V75" s="105">
        <f t="shared" si="7"/>
        <v>6491</v>
      </c>
    </row>
    <row r="76" spans="1:22" s="1" customFormat="1" ht="13.15" customHeight="1" x14ac:dyDescent="0.3">
      <c r="A76" s="116" t="s">
        <v>68</v>
      </c>
      <c r="B76" s="47">
        <v>3</v>
      </c>
      <c r="C76" s="47">
        <v>0</v>
      </c>
      <c r="D76" s="47">
        <v>17</v>
      </c>
      <c r="E76" s="47">
        <v>1</v>
      </c>
      <c r="F76" s="47">
        <v>0</v>
      </c>
      <c r="G76" s="47">
        <v>0</v>
      </c>
      <c r="H76" s="47">
        <v>2</v>
      </c>
      <c r="I76" s="47">
        <v>0</v>
      </c>
      <c r="J76" s="47">
        <v>0</v>
      </c>
      <c r="K76" s="47">
        <v>0</v>
      </c>
      <c r="L76" s="47">
        <v>0</v>
      </c>
      <c r="M76" s="47">
        <v>1</v>
      </c>
      <c r="N76" s="47">
        <v>1</v>
      </c>
      <c r="O76" s="47">
        <v>0</v>
      </c>
      <c r="P76" s="47">
        <v>0</v>
      </c>
      <c r="Q76" s="47">
        <v>0</v>
      </c>
      <c r="R76" s="47">
        <v>1</v>
      </c>
      <c r="S76" s="47">
        <v>0</v>
      </c>
      <c r="T76" s="47">
        <v>0</v>
      </c>
      <c r="U76" s="47">
        <v>0</v>
      </c>
      <c r="V76" s="108">
        <f t="shared" si="7"/>
        <v>26</v>
      </c>
    </row>
    <row r="77" spans="1:22" s="1" customFormat="1" ht="27" x14ac:dyDescent="0.3">
      <c r="A77" s="30" t="s">
        <v>103</v>
      </c>
      <c r="B77" s="59">
        <f t="shared" ref="B77:U77" si="8">SUM(B71,B76:B76)</f>
        <v>23419</v>
      </c>
      <c r="C77" s="59">
        <f t="shared" si="8"/>
        <v>12400</v>
      </c>
      <c r="D77" s="59">
        <f t="shared" si="8"/>
        <v>12650</v>
      </c>
      <c r="E77" s="59">
        <f t="shared" si="8"/>
        <v>2206</v>
      </c>
      <c r="F77" s="59">
        <f t="shared" si="8"/>
        <v>1428</v>
      </c>
      <c r="G77" s="59">
        <f t="shared" si="8"/>
        <v>28599</v>
      </c>
      <c r="H77" s="59">
        <f t="shared" si="8"/>
        <v>6621</v>
      </c>
      <c r="I77" s="59">
        <f t="shared" si="8"/>
        <v>6405</v>
      </c>
      <c r="J77" s="59">
        <f t="shared" si="8"/>
        <v>6806</v>
      </c>
      <c r="K77" s="59">
        <f t="shared" si="8"/>
        <v>1552</v>
      </c>
      <c r="L77" s="59">
        <f t="shared" si="8"/>
        <v>2043</v>
      </c>
      <c r="M77" s="59">
        <f t="shared" si="8"/>
        <v>12253</v>
      </c>
      <c r="N77" s="59">
        <f t="shared" si="8"/>
        <v>2492</v>
      </c>
      <c r="O77" s="59">
        <f t="shared" si="8"/>
        <v>665</v>
      </c>
      <c r="P77" s="59">
        <f t="shared" si="8"/>
        <v>5220</v>
      </c>
      <c r="Q77" s="59">
        <f t="shared" si="8"/>
        <v>421</v>
      </c>
      <c r="R77" s="59">
        <f t="shared" si="8"/>
        <v>3720</v>
      </c>
      <c r="S77" s="59">
        <f t="shared" si="8"/>
        <v>3207</v>
      </c>
      <c r="T77" s="59">
        <f t="shared" si="8"/>
        <v>5130</v>
      </c>
      <c r="U77" s="59">
        <f t="shared" si="8"/>
        <v>2278</v>
      </c>
      <c r="V77" s="59">
        <f t="shared" si="7"/>
        <v>139515</v>
      </c>
    </row>
    <row r="78" spans="1:22" s="1" customFormat="1" ht="13.15" customHeight="1" x14ac:dyDescent="0.3">
      <c r="A78" s="117" t="s">
        <v>32</v>
      </c>
      <c r="B78" s="54">
        <v>3111</v>
      </c>
      <c r="C78" s="54">
        <v>815</v>
      </c>
      <c r="D78" s="54">
        <v>8557</v>
      </c>
      <c r="E78" s="54">
        <v>641</v>
      </c>
      <c r="F78" s="54">
        <v>740</v>
      </c>
      <c r="G78" s="54">
        <v>9406</v>
      </c>
      <c r="H78" s="54">
        <v>4336</v>
      </c>
      <c r="I78" s="54">
        <v>3712</v>
      </c>
      <c r="J78" s="54">
        <v>3080</v>
      </c>
      <c r="K78" s="54">
        <v>695</v>
      </c>
      <c r="L78" s="54">
        <v>1118</v>
      </c>
      <c r="M78" s="54">
        <v>3514</v>
      </c>
      <c r="N78" s="54">
        <v>453</v>
      </c>
      <c r="O78" s="54">
        <v>121</v>
      </c>
      <c r="P78" s="54">
        <v>1617</v>
      </c>
      <c r="Q78" s="54">
        <v>75</v>
      </c>
      <c r="R78" s="54">
        <v>682</v>
      </c>
      <c r="S78" s="54">
        <v>611</v>
      </c>
      <c r="T78" s="54">
        <v>1605</v>
      </c>
      <c r="U78" s="54">
        <v>295</v>
      </c>
      <c r="V78" s="104">
        <f>SUM(B78:U78)</f>
        <v>45184</v>
      </c>
    </row>
    <row r="79" spans="1:22" s="1" customFormat="1" ht="13.15" customHeight="1" x14ac:dyDescent="0.3">
      <c r="A79" s="115" t="s">
        <v>33</v>
      </c>
      <c r="B79" s="45">
        <v>2654</v>
      </c>
      <c r="C79" s="45">
        <v>607</v>
      </c>
      <c r="D79" s="45">
        <v>7604</v>
      </c>
      <c r="E79" s="45">
        <v>612</v>
      </c>
      <c r="F79" s="45">
        <v>610</v>
      </c>
      <c r="G79" s="45">
        <v>11715</v>
      </c>
      <c r="H79" s="45">
        <v>3086</v>
      </c>
      <c r="I79" s="45">
        <v>2590</v>
      </c>
      <c r="J79" s="45">
        <v>2225</v>
      </c>
      <c r="K79" s="45">
        <v>330</v>
      </c>
      <c r="L79" s="45">
        <v>805</v>
      </c>
      <c r="M79" s="45">
        <v>3886</v>
      </c>
      <c r="N79" s="45">
        <v>515</v>
      </c>
      <c r="O79" s="45">
        <v>104</v>
      </c>
      <c r="P79" s="45">
        <v>808</v>
      </c>
      <c r="Q79" s="45">
        <v>40</v>
      </c>
      <c r="R79" s="45">
        <v>836</v>
      </c>
      <c r="S79" s="45">
        <v>273</v>
      </c>
      <c r="T79" s="45">
        <v>846</v>
      </c>
      <c r="U79" s="45">
        <v>321</v>
      </c>
      <c r="V79" s="105">
        <f t="shared" ref="V79:V111" si="9">SUM(B79:U79)</f>
        <v>40467</v>
      </c>
    </row>
    <row r="80" spans="1:22" s="1" customFormat="1" ht="13.15" customHeight="1" x14ac:dyDescent="0.3">
      <c r="A80" s="115" t="s">
        <v>34</v>
      </c>
      <c r="B80" s="45">
        <v>538</v>
      </c>
      <c r="C80" s="45">
        <v>82</v>
      </c>
      <c r="D80" s="45">
        <v>1833</v>
      </c>
      <c r="E80" s="45">
        <v>205</v>
      </c>
      <c r="F80" s="45">
        <v>200</v>
      </c>
      <c r="G80" s="45">
        <v>1175</v>
      </c>
      <c r="H80" s="45">
        <v>865</v>
      </c>
      <c r="I80" s="45">
        <v>670</v>
      </c>
      <c r="J80" s="45">
        <v>576</v>
      </c>
      <c r="K80" s="45">
        <v>136</v>
      </c>
      <c r="L80" s="45">
        <v>149</v>
      </c>
      <c r="M80" s="45">
        <v>880</v>
      </c>
      <c r="N80" s="45">
        <v>120</v>
      </c>
      <c r="O80" s="45">
        <v>49</v>
      </c>
      <c r="P80" s="45">
        <v>323</v>
      </c>
      <c r="Q80" s="45">
        <v>32</v>
      </c>
      <c r="R80" s="45">
        <v>315</v>
      </c>
      <c r="S80" s="45">
        <v>155</v>
      </c>
      <c r="T80" s="45">
        <v>527</v>
      </c>
      <c r="U80" s="45">
        <v>108</v>
      </c>
      <c r="V80" s="105">
        <f t="shared" si="9"/>
        <v>8938</v>
      </c>
    </row>
    <row r="81" spans="1:22" s="1" customFormat="1" ht="13.15" customHeight="1" x14ac:dyDescent="0.3">
      <c r="A81" s="115" t="s">
        <v>87</v>
      </c>
      <c r="B81" s="45">
        <v>2480</v>
      </c>
      <c r="C81" s="45">
        <v>839</v>
      </c>
      <c r="D81" s="45">
        <v>8654</v>
      </c>
      <c r="E81" s="45">
        <v>800</v>
      </c>
      <c r="F81" s="45">
        <v>572</v>
      </c>
      <c r="G81" s="45">
        <v>7588</v>
      </c>
      <c r="H81" s="45">
        <v>3011</v>
      </c>
      <c r="I81" s="45">
        <v>2841</v>
      </c>
      <c r="J81" s="45">
        <v>2758</v>
      </c>
      <c r="K81" s="45">
        <v>459</v>
      </c>
      <c r="L81" s="45">
        <v>660</v>
      </c>
      <c r="M81" s="45">
        <v>3480</v>
      </c>
      <c r="N81" s="45">
        <v>744</v>
      </c>
      <c r="O81" s="45">
        <v>163</v>
      </c>
      <c r="P81" s="45">
        <v>1458</v>
      </c>
      <c r="Q81" s="45">
        <v>167</v>
      </c>
      <c r="R81" s="45">
        <v>972</v>
      </c>
      <c r="S81" s="45">
        <v>677</v>
      </c>
      <c r="T81" s="45">
        <v>1755</v>
      </c>
      <c r="U81" s="45">
        <v>872</v>
      </c>
      <c r="V81" s="105">
        <f>SUM(B81:U81)</f>
        <v>40950</v>
      </c>
    </row>
    <row r="82" spans="1:22" s="1" customFormat="1" ht="13.15" customHeight="1" x14ac:dyDescent="0.3">
      <c r="A82" s="115" t="s">
        <v>36</v>
      </c>
      <c r="B82" s="45">
        <v>996</v>
      </c>
      <c r="C82" s="45">
        <v>42</v>
      </c>
      <c r="D82" s="45">
        <v>2289</v>
      </c>
      <c r="E82" s="45">
        <v>481</v>
      </c>
      <c r="F82" s="45">
        <v>272</v>
      </c>
      <c r="G82" s="45">
        <v>423</v>
      </c>
      <c r="H82" s="45">
        <v>924</v>
      </c>
      <c r="I82" s="45">
        <v>1279</v>
      </c>
      <c r="J82" s="45">
        <v>1580</v>
      </c>
      <c r="K82" s="45">
        <v>164</v>
      </c>
      <c r="L82" s="45">
        <v>362</v>
      </c>
      <c r="M82" s="45">
        <v>1157</v>
      </c>
      <c r="N82" s="45">
        <v>174</v>
      </c>
      <c r="O82" s="45">
        <v>96</v>
      </c>
      <c r="P82" s="45">
        <v>617</v>
      </c>
      <c r="Q82" s="45">
        <v>27</v>
      </c>
      <c r="R82" s="45">
        <v>587</v>
      </c>
      <c r="S82" s="45">
        <v>303</v>
      </c>
      <c r="T82" s="45">
        <v>1071</v>
      </c>
      <c r="U82" s="45">
        <v>733</v>
      </c>
      <c r="V82" s="105">
        <f>SUM(B82:U82)</f>
        <v>13577</v>
      </c>
    </row>
    <row r="83" spans="1:22" s="1" customFormat="1" ht="13.15" customHeight="1" x14ac:dyDescent="0.3">
      <c r="A83" s="115" t="s">
        <v>39</v>
      </c>
      <c r="B83" s="45">
        <v>4225</v>
      </c>
      <c r="C83" s="45">
        <v>1248</v>
      </c>
      <c r="D83" s="45">
        <v>8137</v>
      </c>
      <c r="E83" s="45">
        <v>1693</v>
      </c>
      <c r="F83" s="45">
        <v>1032</v>
      </c>
      <c r="G83" s="45">
        <v>12529</v>
      </c>
      <c r="H83" s="45">
        <v>3989</v>
      </c>
      <c r="I83" s="45">
        <v>4250</v>
      </c>
      <c r="J83" s="45">
        <v>4385</v>
      </c>
      <c r="K83" s="45">
        <v>602</v>
      </c>
      <c r="L83" s="45">
        <v>1258</v>
      </c>
      <c r="M83" s="45">
        <v>6022</v>
      </c>
      <c r="N83" s="45">
        <v>1198</v>
      </c>
      <c r="O83" s="45">
        <v>298</v>
      </c>
      <c r="P83" s="45">
        <v>2488</v>
      </c>
      <c r="Q83" s="45">
        <v>166</v>
      </c>
      <c r="R83" s="45">
        <v>2854</v>
      </c>
      <c r="S83" s="45">
        <v>1669</v>
      </c>
      <c r="T83" s="45">
        <v>2568</v>
      </c>
      <c r="U83" s="45">
        <v>1629</v>
      </c>
      <c r="V83" s="105">
        <f>SUM(B83:U83)</f>
        <v>62240</v>
      </c>
    </row>
    <row r="84" spans="1:22" s="1" customFormat="1" ht="13.15" customHeight="1" x14ac:dyDescent="0.3">
      <c r="A84" s="115" t="s">
        <v>42</v>
      </c>
      <c r="B84" s="45">
        <v>117</v>
      </c>
      <c r="C84" s="45">
        <v>48</v>
      </c>
      <c r="D84" s="45">
        <v>509</v>
      </c>
      <c r="E84" s="45">
        <v>84</v>
      </c>
      <c r="F84" s="45">
        <v>55</v>
      </c>
      <c r="G84" s="45">
        <v>43</v>
      </c>
      <c r="H84" s="45">
        <v>238</v>
      </c>
      <c r="I84" s="45">
        <v>188</v>
      </c>
      <c r="J84" s="45">
        <v>145</v>
      </c>
      <c r="K84" s="45">
        <v>11</v>
      </c>
      <c r="L84" s="45">
        <v>28</v>
      </c>
      <c r="M84" s="45">
        <v>89</v>
      </c>
      <c r="N84" s="45">
        <v>60</v>
      </c>
      <c r="O84" s="45">
        <v>2</v>
      </c>
      <c r="P84" s="45">
        <v>40</v>
      </c>
      <c r="Q84" s="45">
        <v>3</v>
      </c>
      <c r="R84" s="45">
        <v>17</v>
      </c>
      <c r="S84" s="45">
        <v>33</v>
      </c>
      <c r="T84" s="45">
        <v>30</v>
      </c>
      <c r="U84" s="45">
        <v>21</v>
      </c>
      <c r="V84" s="105">
        <f t="shared" si="9"/>
        <v>1761</v>
      </c>
    </row>
    <row r="85" spans="1:22" s="1" customFormat="1" ht="13.15" customHeight="1" x14ac:dyDescent="0.3">
      <c r="A85" s="115" t="s">
        <v>43</v>
      </c>
      <c r="B85" s="45">
        <v>1530</v>
      </c>
      <c r="C85" s="45">
        <v>147</v>
      </c>
      <c r="D85" s="45">
        <v>3516</v>
      </c>
      <c r="E85" s="45">
        <v>425</v>
      </c>
      <c r="F85" s="45">
        <v>788</v>
      </c>
      <c r="G85" s="45">
        <v>2083</v>
      </c>
      <c r="H85" s="45">
        <v>1781</v>
      </c>
      <c r="I85" s="45">
        <v>2235</v>
      </c>
      <c r="J85" s="45">
        <v>1975</v>
      </c>
      <c r="K85" s="45">
        <v>278</v>
      </c>
      <c r="L85" s="45">
        <v>574</v>
      </c>
      <c r="M85" s="45">
        <v>2035</v>
      </c>
      <c r="N85" s="45">
        <v>353</v>
      </c>
      <c r="O85" s="45">
        <v>140</v>
      </c>
      <c r="P85" s="45">
        <v>1429</v>
      </c>
      <c r="Q85" s="45">
        <v>39</v>
      </c>
      <c r="R85" s="45">
        <v>1621</v>
      </c>
      <c r="S85" s="45">
        <v>566</v>
      </c>
      <c r="T85" s="45">
        <v>1577</v>
      </c>
      <c r="U85" s="45">
        <v>361</v>
      </c>
      <c r="V85" s="105">
        <f t="shared" si="9"/>
        <v>23453</v>
      </c>
    </row>
    <row r="86" spans="1:22" s="1" customFormat="1" ht="13.15" customHeight="1" x14ac:dyDescent="0.3">
      <c r="A86" s="115" t="s">
        <v>86</v>
      </c>
      <c r="B86" s="45">
        <v>43</v>
      </c>
      <c r="C86" s="45">
        <v>5</v>
      </c>
      <c r="D86" s="45">
        <v>255</v>
      </c>
      <c r="E86" s="45">
        <v>11</v>
      </c>
      <c r="F86" s="45">
        <v>21</v>
      </c>
      <c r="G86" s="45">
        <v>73</v>
      </c>
      <c r="H86" s="45">
        <v>179</v>
      </c>
      <c r="I86" s="45">
        <v>123</v>
      </c>
      <c r="J86" s="45">
        <v>55</v>
      </c>
      <c r="K86" s="45">
        <v>10</v>
      </c>
      <c r="L86" s="45">
        <v>27</v>
      </c>
      <c r="M86" s="45">
        <v>193</v>
      </c>
      <c r="N86" s="45">
        <v>10</v>
      </c>
      <c r="O86" s="45">
        <v>1</v>
      </c>
      <c r="P86" s="45">
        <v>56</v>
      </c>
      <c r="Q86" s="45">
        <v>3</v>
      </c>
      <c r="R86" s="45">
        <v>58</v>
      </c>
      <c r="S86" s="45">
        <v>5</v>
      </c>
      <c r="T86" s="45">
        <v>7</v>
      </c>
      <c r="U86" s="45">
        <v>10</v>
      </c>
      <c r="V86" s="105">
        <f t="shared" si="9"/>
        <v>1145</v>
      </c>
    </row>
    <row r="87" spans="1:22" s="1" customFormat="1" ht="13.15" customHeight="1" x14ac:dyDescent="0.3">
      <c r="A87" s="115" t="s">
        <v>45</v>
      </c>
      <c r="B87" s="45">
        <v>1395</v>
      </c>
      <c r="C87" s="45">
        <v>107</v>
      </c>
      <c r="D87" s="45">
        <v>3051</v>
      </c>
      <c r="E87" s="45">
        <v>252</v>
      </c>
      <c r="F87" s="45">
        <v>579</v>
      </c>
      <c r="G87" s="45">
        <v>222</v>
      </c>
      <c r="H87" s="45">
        <v>1703</v>
      </c>
      <c r="I87" s="45">
        <v>1830</v>
      </c>
      <c r="J87" s="45">
        <v>2122</v>
      </c>
      <c r="K87" s="45">
        <v>343</v>
      </c>
      <c r="L87" s="45">
        <v>454</v>
      </c>
      <c r="M87" s="45">
        <v>851</v>
      </c>
      <c r="N87" s="45">
        <v>262</v>
      </c>
      <c r="O87" s="45">
        <v>67</v>
      </c>
      <c r="P87" s="45">
        <v>783</v>
      </c>
      <c r="Q87" s="45">
        <v>56</v>
      </c>
      <c r="R87" s="45">
        <v>984</v>
      </c>
      <c r="S87" s="45">
        <v>443</v>
      </c>
      <c r="T87" s="45">
        <v>890</v>
      </c>
      <c r="U87" s="45">
        <v>209</v>
      </c>
      <c r="V87" s="105">
        <f t="shared" si="9"/>
        <v>16603</v>
      </c>
    </row>
    <row r="88" spans="1:22" s="10" customFormat="1" ht="13.15" customHeight="1" x14ac:dyDescent="0.3">
      <c r="A88" s="115" t="s">
        <v>47</v>
      </c>
      <c r="B88" s="45">
        <v>796</v>
      </c>
      <c r="C88" s="45">
        <v>134</v>
      </c>
      <c r="D88" s="45">
        <v>2293</v>
      </c>
      <c r="E88" s="45">
        <v>294</v>
      </c>
      <c r="F88" s="45">
        <v>230</v>
      </c>
      <c r="G88" s="45">
        <v>817</v>
      </c>
      <c r="H88" s="45">
        <v>1489</v>
      </c>
      <c r="I88" s="45">
        <v>1253</v>
      </c>
      <c r="J88" s="45">
        <v>1404</v>
      </c>
      <c r="K88" s="45">
        <v>149</v>
      </c>
      <c r="L88" s="45">
        <v>342</v>
      </c>
      <c r="M88" s="45">
        <v>1167</v>
      </c>
      <c r="N88" s="45">
        <v>198</v>
      </c>
      <c r="O88" s="45">
        <v>48</v>
      </c>
      <c r="P88" s="45">
        <v>373</v>
      </c>
      <c r="Q88" s="45">
        <v>27</v>
      </c>
      <c r="R88" s="45">
        <v>260</v>
      </c>
      <c r="S88" s="45">
        <v>180</v>
      </c>
      <c r="T88" s="45">
        <v>396</v>
      </c>
      <c r="U88" s="45">
        <v>173</v>
      </c>
      <c r="V88" s="105">
        <f t="shared" si="9"/>
        <v>12023</v>
      </c>
    </row>
    <row r="89" spans="1:22" s="1" customFormat="1" ht="13.15" customHeight="1" x14ac:dyDescent="0.3">
      <c r="A89" s="115" t="s">
        <v>69</v>
      </c>
      <c r="B89" s="45">
        <v>4</v>
      </c>
      <c r="C89" s="45">
        <v>0</v>
      </c>
      <c r="D89" s="45">
        <v>15</v>
      </c>
      <c r="E89" s="45">
        <v>0</v>
      </c>
      <c r="F89" s="45">
        <v>3</v>
      </c>
      <c r="G89" s="45">
        <v>2</v>
      </c>
      <c r="H89" s="45">
        <v>2</v>
      </c>
      <c r="I89" s="45">
        <v>7</v>
      </c>
      <c r="J89" s="45">
        <v>6</v>
      </c>
      <c r="K89" s="45">
        <v>0</v>
      </c>
      <c r="L89" s="45">
        <v>0</v>
      </c>
      <c r="M89" s="45">
        <v>9</v>
      </c>
      <c r="N89" s="45">
        <v>1</v>
      </c>
      <c r="O89" s="45">
        <v>0</v>
      </c>
      <c r="P89" s="45">
        <v>1</v>
      </c>
      <c r="Q89" s="45">
        <v>0</v>
      </c>
      <c r="R89" s="45">
        <v>2</v>
      </c>
      <c r="S89" s="45">
        <v>2</v>
      </c>
      <c r="T89" s="45">
        <v>6</v>
      </c>
      <c r="U89" s="45">
        <v>1</v>
      </c>
      <c r="V89" s="105">
        <f t="shared" si="9"/>
        <v>61</v>
      </c>
    </row>
    <row r="90" spans="1:22" s="10" customFormat="1" ht="13.15" customHeight="1" x14ac:dyDescent="0.3">
      <c r="A90" s="115" t="s">
        <v>48</v>
      </c>
      <c r="B90" s="45">
        <v>268</v>
      </c>
      <c r="C90" s="45">
        <v>27</v>
      </c>
      <c r="D90" s="45">
        <v>494</v>
      </c>
      <c r="E90" s="45">
        <v>41</v>
      </c>
      <c r="F90" s="45">
        <v>99</v>
      </c>
      <c r="G90" s="45">
        <v>179</v>
      </c>
      <c r="H90" s="45">
        <v>237</v>
      </c>
      <c r="I90" s="45">
        <v>329</v>
      </c>
      <c r="J90" s="45">
        <v>222</v>
      </c>
      <c r="K90" s="45">
        <v>15</v>
      </c>
      <c r="L90" s="45">
        <v>88</v>
      </c>
      <c r="M90" s="45">
        <v>547</v>
      </c>
      <c r="N90" s="45">
        <v>53</v>
      </c>
      <c r="O90" s="45">
        <v>13</v>
      </c>
      <c r="P90" s="45">
        <v>161</v>
      </c>
      <c r="Q90" s="45">
        <v>4</v>
      </c>
      <c r="R90" s="45">
        <v>94</v>
      </c>
      <c r="S90" s="45">
        <v>52</v>
      </c>
      <c r="T90" s="45">
        <v>88</v>
      </c>
      <c r="U90" s="45">
        <v>13</v>
      </c>
      <c r="V90" s="105">
        <f t="shared" si="9"/>
        <v>3024</v>
      </c>
    </row>
    <row r="91" spans="1:22" s="10" customFormat="1" ht="13.15" customHeight="1" x14ac:dyDescent="0.3">
      <c r="A91" s="115" t="s">
        <v>49</v>
      </c>
      <c r="B91" s="45">
        <v>617</v>
      </c>
      <c r="C91" s="44">
        <v>11</v>
      </c>
      <c r="D91" s="45">
        <v>670</v>
      </c>
      <c r="E91" s="44">
        <v>72</v>
      </c>
      <c r="F91" s="45">
        <v>32</v>
      </c>
      <c r="G91" s="44">
        <v>79</v>
      </c>
      <c r="H91" s="44">
        <v>254</v>
      </c>
      <c r="I91" s="45">
        <v>228</v>
      </c>
      <c r="J91" s="45">
        <v>580</v>
      </c>
      <c r="K91" s="44">
        <v>73</v>
      </c>
      <c r="L91" s="44">
        <v>100</v>
      </c>
      <c r="M91" s="45">
        <v>1118</v>
      </c>
      <c r="N91" s="44">
        <v>204</v>
      </c>
      <c r="O91" s="44">
        <v>14</v>
      </c>
      <c r="P91" s="44">
        <v>259</v>
      </c>
      <c r="Q91" s="44">
        <v>8</v>
      </c>
      <c r="R91" s="45">
        <v>126</v>
      </c>
      <c r="S91" s="45">
        <v>61</v>
      </c>
      <c r="T91" s="44">
        <v>243</v>
      </c>
      <c r="U91" s="44">
        <v>54</v>
      </c>
      <c r="V91" s="105">
        <f t="shared" si="9"/>
        <v>4803</v>
      </c>
    </row>
    <row r="92" spans="1:22" s="14" customFormat="1" ht="13.15" customHeight="1" x14ac:dyDescent="0.3">
      <c r="A92" s="115" t="s">
        <v>50</v>
      </c>
      <c r="B92" s="45">
        <v>2419</v>
      </c>
      <c r="C92" s="45">
        <v>335</v>
      </c>
      <c r="D92" s="45">
        <v>5509</v>
      </c>
      <c r="E92" s="45">
        <v>701</v>
      </c>
      <c r="F92" s="45">
        <v>653</v>
      </c>
      <c r="G92" s="45">
        <v>5516</v>
      </c>
      <c r="H92" s="45">
        <v>2626</v>
      </c>
      <c r="I92" s="45">
        <v>2469</v>
      </c>
      <c r="J92" s="45">
        <v>2804</v>
      </c>
      <c r="K92" s="45">
        <v>444</v>
      </c>
      <c r="L92" s="45">
        <v>691</v>
      </c>
      <c r="M92" s="45">
        <v>8066</v>
      </c>
      <c r="N92" s="45">
        <v>537</v>
      </c>
      <c r="O92" s="45">
        <v>123</v>
      </c>
      <c r="P92" s="45">
        <v>1230</v>
      </c>
      <c r="Q92" s="45">
        <v>60</v>
      </c>
      <c r="R92" s="45">
        <v>743</v>
      </c>
      <c r="S92" s="45">
        <v>369</v>
      </c>
      <c r="T92" s="45">
        <v>887</v>
      </c>
      <c r="U92" s="45">
        <v>265</v>
      </c>
      <c r="V92" s="105">
        <f t="shared" si="9"/>
        <v>36447</v>
      </c>
    </row>
    <row r="93" spans="1:22" s="1" customFormat="1" ht="13.15" customHeight="1" x14ac:dyDescent="0.3">
      <c r="A93" s="115" t="s">
        <v>51</v>
      </c>
      <c r="B93" s="45">
        <v>938</v>
      </c>
      <c r="C93" s="45">
        <v>110</v>
      </c>
      <c r="D93" s="45">
        <v>2432</v>
      </c>
      <c r="E93" s="45">
        <v>348</v>
      </c>
      <c r="F93" s="45">
        <v>172</v>
      </c>
      <c r="G93" s="45">
        <v>1000</v>
      </c>
      <c r="H93" s="45">
        <v>1116</v>
      </c>
      <c r="I93" s="45">
        <v>995</v>
      </c>
      <c r="J93" s="45">
        <v>1173</v>
      </c>
      <c r="K93" s="45">
        <v>194</v>
      </c>
      <c r="L93" s="45">
        <v>406</v>
      </c>
      <c r="M93" s="45">
        <v>1576</v>
      </c>
      <c r="N93" s="45">
        <v>231</v>
      </c>
      <c r="O93" s="45">
        <v>31</v>
      </c>
      <c r="P93" s="45">
        <v>701</v>
      </c>
      <c r="Q93" s="45">
        <v>22</v>
      </c>
      <c r="R93" s="45">
        <v>361</v>
      </c>
      <c r="S93" s="45">
        <v>161</v>
      </c>
      <c r="T93" s="45">
        <v>391</v>
      </c>
      <c r="U93" s="45">
        <v>130</v>
      </c>
      <c r="V93" s="105">
        <f t="shared" si="9"/>
        <v>12488</v>
      </c>
    </row>
    <row r="94" spans="1:22" s="1" customFormat="1" ht="13.15" customHeight="1" x14ac:dyDescent="0.3">
      <c r="A94" s="115" t="s">
        <v>52</v>
      </c>
      <c r="B94" s="45">
        <v>210</v>
      </c>
      <c r="C94" s="45">
        <v>41</v>
      </c>
      <c r="D94" s="45">
        <v>858</v>
      </c>
      <c r="E94" s="45">
        <v>89</v>
      </c>
      <c r="F94" s="45">
        <v>26</v>
      </c>
      <c r="G94" s="45">
        <v>112</v>
      </c>
      <c r="H94" s="45">
        <v>135</v>
      </c>
      <c r="I94" s="45">
        <v>243</v>
      </c>
      <c r="J94" s="45">
        <v>204</v>
      </c>
      <c r="K94" s="45">
        <v>31</v>
      </c>
      <c r="L94" s="45">
        <v>79</v>
      </c>
      <c r="M94" s="45">
        <v>139</v>
      </c>
      <c r="N94" s="45">
        <v>41</v>
      </c>
      <c r="O94" s="45">
        <v>8</v>
      </c>
      <c r="P94" s="45">
        <v>54</v>
      </c>
      <c r="Q94" s="45">
        <v>8</v>
      </c>
      <c r="R94" s="45">
        <v>44</v>
      </c>
      <c r="S94" s="45">
        <v>39</v>
      </c>
      <c r="T94" s="45">
        <v>69</v>
      </c>
      <c r="U94" s="45">
        <v>31</v>
      </c>
      <c r="V94" s="105">
        <f t="shared" si="9"/>
        <v>2461</v>
      </c>
    </row>
    <row r="95" spans="1:22" s="1" customFormat="1" ht="13.15" customHeight="1" x14ac:dyDescent="0.3">
      <c r="A95" s="115" t="s">
        <v>81</v>
      </c>
      <c r="B95" s="45">
        <v>2039</v>
      </c>
      <c r="C95" s="45">
        <v>219</v>
      </c>
      <c r="D95" s="45">
        <v>4281</v>
      </c>
      <c r="E95" s="45">
        <v>516</v>
      </c>
      <c r="F95" s="45">
        <v>447</v>
      </c>
      <c r="G95" s="45">
        <v>2445</v>
      </c>
      <c r="H95" s="45">
        <v>2860</v>
      </c>
      <c r="I95" s="45">
        <v>2014</v>
      </c>
      <c r="J95" s="45">
        <v>2543</v>
      </c>
      <c r="K95" s="45">
        <v>349</v>
      </c>
      <c r="L95" s="45">
        <v>747</v>
      </c>
      <c r="M95" s="45">
        <v>3933</v>
      </c>
      <c r="N95" s="45">
        <v>598</v>
      </c>
      <c r="O95" s="45">
        <v>135</v>
      </c>
      <c r="P95" s="45">
        <v>1877</v>
      </c>
      <c r="Q95" s="45">
        <v>48</v>
      </c>
      <c r="R95" s="45">
        <v>1138</v>
      </c>
      <c r="S95" s="45">
        <v>646</v>
      </c>
      <c r="T95" s="45">
        <v>1976</v>
      </c>
      <c r="U95" s="45">
        <v>634</v>
      </c>
      <c r="V95" s="105">
        <f t="shared" si="9"/>
        <v>29445</v>
      </c>
    </row>
    <row r="96" spans="1:22" s="10" customFormat="1" ht="13.15" customHeight="1" x14ac:dyDescent="0.3">
      <c r="A96" s="115" t="s">
        <v>40</v>
      </c>
      <c r="B96" s="45">
        <v>2369</v>
      </c>
      <c r="C96" s="45">
        <v>828</v>
      </c>
      <c r="D96" s="45">
        <v>6501</v>
      </c>
      <c r="E96" s="45">
        <v>712</v>
      </c>
      <c r="F96" s="45">
        <v>607</v>
      </c>
      <c r="G96" s="45">
        <v>8628</v>
      </c>
      <c r="H96" s="45">
        <v>2994</v>
      </c>
      <c r="I96" s="45">
        <v>2779</v>
      </c>
      <c r="J96" s="45">
        <v>2505</v>
      </c>
      <c r="K96" s="45">
        <v>630</v>
      </c>
      <c r="L96" s="45">
        <v>875</v>
      </c>
      <c r="M96" s="45">
        <v>4734</v>
      </c>
      <c r="N96" s="45">
        <v>769</v>
      </c>
      <c r="O96" s="45">
        <v>163</v>
      </c>
      <c r="P96" s="45">
        <v>1007</v>
      </c>
      <c r="Q96" s="45">
        <v>125</v>
      </c>
      <c r="R96" s="45">
        <v>1372</v>
      </c>
      <c r="S96" s="45">
        <v>693</v>
      </c>
      <c r="T96" s="45">
        <v>1640</v>
      </c>
      <c r="U96" s="45">
        <v>709</v>
      </c>
      <c r="V96" s="105">
        <f>SUM(B96:U96)</f>
        <v>40640</v>
      </c>
    </row>
    <row r="97" spans="1:22" s="1" customFormat="1" ht="13.15" customHeight="1" x14ac:dyDescent="0.3">
      <c r="A97" s="115" t="s">
        <v>54</v>
      </c>
      <c r="B97" s="45">
        <v>2491</v>
      </c>
      <c r="C97" s="45">
        <v>2650</v>
      </c>
      <c r="D97" s="45">
        <v>7195</v>
      </c>
      <c r="E97" s="45">
        <v>651</v>
      </c>
      <c r="F97" s="45">
        <v>582</v>
      </c>
      <c r="G97" s="45">
        <v>12583</v>
      </c>
      <c r="H97" s="45">
        <v>2495</v>
      </c>
      <c r="I97" s="45">
        <v>3049</v>
      </c>
      <c r="J97" s="45">
        <v>2722</v>
      </c>
      <c r="K97" s="45">
        <v>494</v>
      </c>
      <c r="L97" s="45">
        <v>595</v>
      </c>
      <c r="M97" s="45">
        <v>2652</v>
      </c>
      <c r="N97" s="45">
        <v>360</v>
      </c>
      <c r="O97" s="45">
        <v>338</v>
      </c>
      <c r="P97" s="45">
        <v>2489</v>
      </c>
      <c r="Q97" s="45">
        <v>99</v>
      </c>
      <c r="R97" s="45">
        <v>1507</v>
      </c>
      <c r="S97" s="45">
        <v>818</v>
      </c>
      <c r="T97" s="45">
        <v>2065</v>
      </c>
      <c r="U97" s="45">
        <v>548</v>
      </c>
      <c r="V97" s="105">
        <f t="shared" si="9"/>
        <v>46383</v>
      </c>
    </row>
    <row r="98" spans="1:22" s="1" customFormat="1" ht="13.15" customHeight="1" x14ac:dyDescent="0.3">
      <c r="A98" s="115" t="s">
        <v>55</v>
      </c>
      <c r="B98" s="45">
        <v>156</v>
      </c>
      <c r="C98" s="45">
        <v>6</v>
      </c>
      <c r="D98" s="45">
        <v>559</v>
      </c>
      <c r="E98" s="45">
        <v>40</v>
      </c>
      <c r="F98" s="45">
        <v>43</v>
      </c>
      <c r="G98" s="45">
        <v>121</v>
      </c>
      <c r="H98" s="45">
        <v>329</v>
      </c>
      <c r="I98" s="45">
        <v>248</v>
      </c>
      <c r="J98" s="45">
        <v>134</v>
      </c>
      <c r="K98" s="45">
        <v>36</v>
      </c>
      <c r="L98" s="45">
        <v>70</v>
      </c>
      <c r="M98" s="45">
        <v>156</v>
      </c>
      <c r="N98" s="45">
        <v>39</v>
      </c>
      <c r="O98" s="45">
        <v>2</v>
      </c>
      <c r="P98" s="45">
        <v>83</v>
      </c>
      <c r="Q98" s="45">
        <v>5</v>
      </c>
      <c r="R98" s="45">
        <v>58</v>
      </c>
      <c r="S98" s="45">
        <v>35</v>
      </c>
      <c r="T98" s="45">
        <v>61</v>
      </c>
      <c r="U98" s="45">
        <v>21</v>
      </c>
      <c r="V98" s="105">
        <f t="shared" si="9"/>
        <v>2202</v>
      </c>
    </row>
    <row r="99" spans="1:22" s="1" customFormat="1" ht="13.15" customHeight="1" x14ac:dyDescent="0.3">
      <c r="A99" s="115" t="s">
        <v>56</v>
      </c>
      <c r="B99" s="45">
        <v>1598</v>
      </c>
      <c r="C99" s="45">
        <v>649</v>
      </c>
      <c r="D99" s="45">
        <v>5100</v>
      </c>
      <c r="E99" s="45">
        <v>588</v>
      </c>
      <c r="F99" s="45">
        <v>461</v>
      </c>
      <c r="G99" s="45">
        <v>5549</v>
      </c>
      <c r="H99" s="45">
        <v>1873</v>
      </c>
      <c r="I99" s="45">
        <v>2438</v>
      </c>
      <c r="J99" s="45">
        <v>2541</v>
      </c>
      <c r="K99" s="45">
        <v>274</v>
      </c>
      <c r="L99" s="45">
        <v>407</v>
      </c>
      <c r="M99" s="45">
        <v>5822</v>
      </c>
      <c r="N99" s="45">
        <v>431</v>
      </c>
      <c r="O99" s="45">
        <v>164</v>
      </c>
      <c r="P99" s="45">
        <v>1189</v>
      </c>
      <c r="Q99" s="45">
        <v>33</v>
      </c>
      <c r="R99" s="45">
        <v>1159</v>
      </c>
      <c r="S99" s="45">
        <v>405</v>
      </c>
      <c r="T99" s="45">
        <v>1161</v>
      </c>
      <c r="U99" s="45">
        <v>1288</v>
      </c>
      <c r="V99" s="105">
        <f t="shared" si="9"/>
        <v>33130</v>
      </c>
    </row>
    <row r="100" spans="1:22" s="1" customFormat="1" ht="13.15" customHeight="1" x14ac:dyDescent="0.3">
      <c r="A100" s="115" t="s">
        <v>57</v>
      </c>
      <c r="B100" s="45">
        <v>405</v>
      </c>
      <c r="C100" s="45">
        <v>89</v>
      </c>
      <c r="D100" s="45">
        <v>1353</v>
      </c>
      <c r="E100" s="45">
        <v>51</v>
      </c>
      <c r="F100" s="45">
        <v>109</v>
      </c>
      <c r="G100" s="45">
        <v>747</v>
      </c>
      <c r="H100" s="45">
        <v>715</v>
      </c>
      <c r="I100" s="45">
        <v>519</v>
      </c>
      <c r="J100" s="45">
        <v>358</v>
      </c>
      <c r="K100" s="45">
        <v>64</v>
      </c>
      <c r="L100" s="45">
        <v>123</v>
      </c>
      <c r="M100" s="45">
        <v>299</v>
      </c>
      <c r="N100" s="45">
        <v>95</v>
      </c>
      <c r="O100" s="45">
        <v>38</v>
      </c>
      <c r="P100" s="45">
        <v>112</v>
      </c>
      <c r="Q100" s="45">
        <v>16</v>
      </c>
      <c r="R100" s="45">
        <v>392</v>
      </c>
      <c r="S100" s="45">
        <v>99</v>
      </c>
      <c r="T100" s="45">
        <v>339</v>
      </c>
      <c r="U100" s="45">
        <v>131</v>
      </c>
      <c r="V100" s="105">
        <f t="shared" si="9"/>
        <v>6054</v>
      </c>
    </row>
    <row r="101" spans="1:22" s="1" customFormat="1" ht="13.15" customHeight="1" x14ac:dyDescent="0.3">
      <c r="A101" s="115" t="s">
        <v>58</v>
      </c>
      <c r="B101" s="45">
        <v>421</v>
      </c>
      <c r="C101" s="45">
        <v>109</v>
      </c>
      <c r="D101" s="45">
        <v>1219</v>
      </c>
      <c r="E101" s="45">
        <v>120</v>
      </c>
      <c r="F101" s="45">
        <v>167</v>
      </c>
      <c r="G101" s="45">
        <v>880</v>
      </c>
      <c r="H101" s="45">
        <v>1087</v>
      </c>
      <c r="I101" s="45">
        <v>457</v>
      </c>
      <c r="J101" s="45">
        <v>500</v>
      </c>
      <c r="K101" s="45">
        <v>48</v>
      </c>
      <c r="L101" s="45">
        <v>61</v>
      </c>
      <c r="M101" s="45">
        <v>345</v>
      </c>
      <c r="N101" s="45">
        <v>22</v>
      </c>
      <c r="O101" s="45">
        <v>23</v>
      </c>
      <c r="P101" s="45">
        <v>146</v>
      </c>
      <c r="Q101" s="45"/>
      <c r="R101" s="45">
        <v>141</v>
      </c>
      <c r="S101" s="45">
        <v>71</v>
      </c>
      <c r="T101" s="45">
        <v>85</v>
      </c>
      <c r="U101" s="45">
        <v>25</v>
      </c>
      <c r="V101" s="105">
        <f t="shared" si="9"/>
        <v>5927</v>
      </c>
    </row>
    <row r="102" spans="1:22" s="1" customFormat="1" ht="13.15" customHeight="1" x14ac:dyDescent="0.3">
      <c r="A102" s="115" t="s">
        <v>59</v>
      </c>
      <c r="B102" s="45">
        <v>52</v>
      </c>
      <c r="C102" s="45">
        <v>3</v>
      </c>
      <c r="D102" s="45">
        <v>238</v>
      </c>
      <c r="E102" s="45">
        <v>28</v>
      </c>
      <c r="F102" s="45">
        <v>47</v>
      </c>
      <c r="G102" s="45">
        <v>39</v>
      </c>
      <c r="H102" s="45">
        <v>77</v>
      </c>
      <c r="I102" s="45">
        <v>168</v>
      </c>
      <c r="J102" s="45">
        <v>120</v>
      </c>
      <c r="K102" s="45">
        <v>4</v>
      </c>
      <c r="L102" s="45">
        <v>29</v>
      </c>
      <c r="M102" s="45">
        <v>31</v>
      </c>
      <c r="N102" s="45">
        <v>27</v>
      </c>
      <c r="O102" s="45">
        <v>5</v>
      </c>
      <c r="P102" s="45">
        <v>39</v>
      </c>
      <c r="Q102" s="45">
        <v>12</v>
      </c>
      <c r="R102" s="45">
        <v>47</v>
      </c>
      <c r="S102" s="45">
        <v>4</v>
      </c>
      <c r="T102" s="45">
        <v>49</v>
      </c>
      <c r="U102" s="45">
        <v>13</v>
      </c>
      <c r="V102" s="105">
        <f t="shared" si="9"/>
        <v>1032</v>
      </c>
    </row>
    <row r="103" spans="1:22" s="1" customFormat="1" ht="13.15" customHeight="1" x14ac:dyDescent="0.3">
      <c r="A103" s="115" t="s">
        <v>60</v>
      </c>
      <c r="B103" s="45">
        <v>236</v>
      </c>
      <c r="C103" s="45">
        <v>35</v>
      </c>
      <c r="D103" s="45">
        <v>766</v>
      </c>
      <c r="E103" s="45">
        <v>96</v>
      </c>
      <c r="F103" s="45">
        <v>102</v>
      </c>
      <c r="G103" s="45">
        <v>170</v>
      </c>
      <c r="H103" s="45">
        <v>332</v>
      </c>
      <c r="I103" s="45">
        <v>194</v>
      </c>
      <c r="J103" s="45">
        <v>135</v>
      </c>
      <c r="K103" s="45">
        <v>29</v>
      </c>
      <c r="L103" s="45">
        <v>50</v>
      </c>
      <c r="M103" s="45">
        <v>67</v>
      </c>
      <c r="N103" s="45">
        <v>32</v>
      </c>
      <c r="O103" s="45">
        <v>6</v>
      </c>
      <c r="P103" s="45">
        <v>60</v>
      </c>
      <c r="Q103" s="45">
        <v>5</v>
      </c>
      <c r="R103" s="45">
        <v>25</v>
      </c>
      <c r="S103" s="45">
        <v>13</v>
      </c>
      <c r="T103" s="45">
        <v>45</v>
      </c>
      <c r="U103" s="45">
        <v>6</v>
      </c>
      <c r="V103" s="105">
        <f t="shared" si="9"/>
        <v>2404</v>
      </c>
    </row>
    <row r="104" spans="1:22" s="1" customFormat="1" ht="13.15" customHeight="1" x14ac:dyDescent="0.3">
      <c r="A104" s="115" t="s">
        <v>61</v>
      </c>
      <c r="B104" s="45">
        <v>415</v>
      </c>
      <c r="C104" s="45">
        <v>25</v>
      </c>
      <c r="D104" s="45">
        <v>478</v>
      </c>
      <c r="E104" s="45">
        <v>171</v>
      </c>
      <c r="F104" s="45">
        <v>45</v>
      </c>
      <c r="G104" s="45">
        <v>153</v>
      </c>
      <c r="H104" s="45">
        <v>144</v>
      </c>
      <c r="I104" s="45">
        <v>272</v>
      </c>
      <c r="J104" s="45">
        <v>423</v>
      </c>
      <c r="K104" s="45">
        <v>47</v>
      </c>
      <c r="L104" s="45">
        <v>95</v>
      </c>
      <c r="M104" s="45">
        <v>282</v>
      </c>
      <c r="N104" s="45">
        <v>97</v>
      </c>
      <c r="O104" s="45">
        <v>17</v>
      </c>
      <c r="P104" s="45">
        <v>167</v>
      </c>
      <c r="Q104" s="45">
        <v>20</v>
      </c>
      <c r="R104" s="45">
        <v>147</v>
      </c>
      <c r="S104" s="45">
        <v>62</v>
      </c>
      <c r="T104" s="45">
        <v>256</v>
      </c>
      <c r="U104" s="45">
        <v>32</v>
      </c>
      <c r="V104" s="105">
        <f t="shared" si="9"/>
        <v>3348</v>
      </c>
    </row>
    <row r="105" spans="1:22" s="1" customFormat="1" ht="13.15" customHeight="1" x14ac:dyDescent="0.3">
      <c r="A105" s="115" t="s">
        <v>62</v>
      </c>
      <c r="B105" s="45">
        <v>4</v>
      </c>
      <c r="C105" s="45">
        <v>0</v>
      </c>
      <c r="D105" s="45">
        <v>6</v>
      </c>
      <c r="E105" s="45">
        <v>0</v>
      </c>
      <c r="F105" s="45">
        <v>0</v>
      </c>
      <c r="G105" s="45">
        <v>8</v>
      </c>
      <c r="H105" s="45">
        <v>0</v>
      </c>
      <c r="I105" s="45">
        <v>2</v>
      </c>
      <c r="J105" s="45">
        <v>1</v>
      </c>
      <c r="K105" s="45">
        <v>0</v>
      </c>
      <c r="L105" s="45">
        <v>0</v>
      </c>
      <c r="M105" s="45">
        <v>2</v>
      </c>
      <c r="N105" s="45">
        <v>0</v>
      </c>
      <c r="O105" s="45">
        <v>0</v>
      </c>
      <c r="P105" s="45">
        <v>0</v>
      </c>
      <c r="Q105" s="45">
        <v>0</v>
      </c>
      <c r="R105" s="45">
        <v>4</v>
      </c>
      <c r="S105" s="45">
        <v>0</v>
      </c>
      <c r="T105" s="45">
        <v>0</v>
      </c>
      <c r="U105" s="45">
        <v>0</v>
      </c>
      <c r="V105" s="105">
        <f t="shared" si="9"/>
        <v>27</v>
      </c>
    </row>
    <row r="106" spans="1:22" s="1" customFormat="1" ht="13.15" customHeight="1" x14ac:dyDescent="0.3">
      <c r="A106" s="115" t="s">
        <v>82</v>
      </c>
      <c r="B106" s="45">
        <v>1532</v>
      </c>
      <c r="C106" s="45">
        <v>136</v>
      </c>
      <c r="D106" s="45">
        <v>2994</v>
      </c>
      <c r="E106" s="45">
        <v>438</v>
      </c>
      <c r="F106" s="45">
        <v>391</v>
      </c>
      <c r="G106" s="45">
        <v>591</v>
      </c>
      <c r="H106" s="45">
        <v>1526</v>
      </c>
      <c r="I106" s="45">
        <v>1454</v>
      </c>
      <c r="J106" s="45">
        <v>1170</v>
      </c>
      <c r="K106" s="45">
        <v>249</v>
      </c>
      <c r="L106" s="45">
        <v>407</v>
      </c>
      <c r="M106" s="45">
        <v>2268</v>
      </c>
      <c r="N106" s="45">
        <v>450</v>
      </c>
      <c r="O106" s="45">
        <v>67</v>
      </c>
      <c r="P106" s="45">
        <v>649</v>
      </c>
      <c r="Q106" s="45">
        <v>48</v>
      </c>
      <c r="R106" s="45">
        <v>842</v>
      </c>
      <c r="S106" s="45">
        <v>561</v>
      </c>
      <c r="T106" s="45">
        <v>864</v>
      </c>
      <c r="U106" s="45">
        <v>301</v>
      </c>
      <c r="V106" s="105">
        <f t="shared" si="9"/>
        <v>16938</v>
      </c>
    </row>
    <row r="107" spans="1:22" s="1" customFormat="1" ht="13.15" customHeight="1" x14ac:dyDescent="0.3">
      <c r="A107" s="115" t="s">
        <v>64</v>
      </c>
      <c r="B107" s="45">
        <v>5318</v>
      </c>
      <c r="C107" s="45">
        <v>1260</v>
      </c>
      <c r="D107" s="45">
        <v>14918</v>
      </c>
      <c r="E107" s="45">
        <v>2004</v>
      </c>
      <c r="F107" s="45">
        <v>1403</v>
      </c>
      <c r="G107" s="45">
        <v>13117</v>
      </c>
      <c r="H107" s="45">
        <v>7885</v>
      </c>
      <c r="I107" s="45">
        <v>6537</v>
      </c>
      <c r="J107" s="45">
        <v>6119</v>
      </c>
      <c r="K107" s="45">
        <v>1198</v>
      </c>
      <c r="L107" s="45">
        <v>1714</v>
      </c>
      <c r="M107" s="45">
        <v>5977</v>
      </c>
      <c r="N107" s="45">
        <v>1264</v>
      </c>
      <c r="O107" s="45">
        <v>327</v>
      </c>
      <c r="P107" s="45">
        <v>2246</v>
      </c>
      <c r="Q107" s="45">
        <v>198</v>
      </c>
      <c r="R107" s="45">
        <v>1582</v>
      </c>
      <c r="S107" s="45">
        <v>1497</v>
      </c>
      <c r="T107" s="45">
        <v>2258</v>
      </c>
      <c r="U107" s="45">
        <v>1398</v>
      </c>
      <c r="V107" s="105">
        <f t="shared" si="9"/>
        <v>78220</v>
      </c>
    </row>
    <row r="108" spans="1:22" ht="13.15" customHeight="1" x14ac:dyDescent="0.3">
      <c r="A108" s="115" t="s">
        <v>65</v>
      </c>
      <c r="B108" s="45">
        <v>1033</v>
      </c>
      <c r="C108" s="45">
        <v>315</v>
      </c>
      <c r="D108" s="45">
        <v>2506</v>
      </c>
      <c r="E108" s="45">
        <v>237</v>
      </c>
      <c r="F108" s="45">
        <v>308</v>
      </c>
      <c r="G108" s="45">
        <v>3168</v>
      </c>
      <c r="H108" s="45">
        <v>1593</v>
      </c>
      <c r="I108" s="45">
        <v>2021</v>
      </c>
      <c r="J108" s="45">
        <v>967</v>
      </c>
      <c r="K108" s="45">
        <v>372</v>
      </c>
      <c r="L108" s="45">
        <v>260</v>
      </c>
      <c r="M108" s="45">
        <v>905</v>
      </c>
      <c r="N108" s="45">
        <v>147</v>
      </c>
      <c r="O108" s="45">
        <v>15</v>
      </c>
      <c r="P108" s="45">
        <v>224</v>
      </c>
      <c r="Q108" s="45">
        <v>8</v>
      </c>
      <c r="R108" s="45">
        <v>394</v>
      </c>
      <c r="S108" s="45">
        <v>49</v>
      </c>
      <c r="T108" s="45">
        <v>100</v>
      </c>
      <c r="U108" s="45">
        <v>65</v>
      </c>
      <c r="V108" s="105">
        <f t="shared" si="9"/>
        <v>14687</v>
      </c>
    </row>
    <row r="109" spans="1:22" ht="13.15" customHeight="1" x14ac:dyDescent="0.3">
      <c r="A109" s="116" t="s">
        <v>66</v>
      </c>
      <c r="B109" s="47">
        <v>1</v>
      </c>
      <c r="C109" s="47">
        <v>1</v>
      </c>
      <c r="D109" s="47">
        <v>12</v>
      </c>
      <c r="E109" s="47">
        <v>1</v>
      </c>
      <c r="F109" s="47">
        <v>0</v>
      </c>
      <c r="G109" s="47">
        <v>0</v>
      </c>
      <c r="H109" s="47">
        <v>5</v>
      </c>
      <c r="I109" s="47">
        <v>3</v>
      </c>
      <c r="J109" s="47">
        <v>3</v>
      </c>
      <c r="K109" s="47">
        <v>1</v>
      </c>
      <c r="L109" s="47">
        <v>1</v>
      </c>
      <c r="M109" s="47">
        <v>6</v>
      </c>
      <c r="N109" s="47">
        <v>1</v>
      </c>
      <c r="O109" s="47">
        <v>0</v>
      </c>
      <c r="P109" s="47">
        <v>0</v>
      </c>
      <c r="Q109" s="47">
        <v>0</v>
      </c>
      <c r="R109" s="47">
        <v>0</v>
      </c>
      <c r="S109" s="47">
        <v>0</v>
      </c>
      <c r="T109" s="47">
        <v>3</v>
      </c>
      <c r="U109" s="47">
        <v>4</v>
      </c>
      <c r="V109" s="108">
        <f t="shared" si="9"/>
        <v>42</v>
      </c>
    </row>
    <row r="110" spans="1:22" ht="30" x14ac:dyDescent="0.3">
      <c r="A110" s="31" t="s">
        <v>104</v>
      </c>
      <c r="B110" s="59">
        <f t="shared" ref="B110:U110" si="10">SUM(B78:B109)</f>
        <v>40411</v>
      </c>
      <c r="C110" s="59">
        <f t="shared" si="10"/>
        <v>10923</v>
      </c>
      <c r="D110" s="59">
        <f t="shared" si="10"/>
        <v>104802</v>
      </c>
      <c r="E110" s="59">
        <f t="shared" si="10"/>
        <v>12402</v>
      </c>
      <c r="F110" s="59">
        <f t="shared" si="10"/>
        <v>10796</v>
      </c>
      <c r="G110" s="59">
        <f t="shared" si="10"/>
        <v>101161</v>
      </c>
      <c r="H110" s="59">
        <f t="shared" si="10"/>
        <v>49886</v>
      </c>
      <c r="I110" s="59">
        <f t="shared" si="10"/>
        <v>47397</v>
      </c>
      <c r="J110" s="59">
        <f t="shared" si="10"/>
        <v>45535</v>
      </c>
      <c r="K110" s="59">
        <f t="shared" si="10"/>
        <v>7729</v>
      </c>
      <c r="L110" s="59">
        <f t="shared" si="10"/>
        <v>12575</v>
      </c>
      <c r="M110" s="59">
        <f t="shared" si="10"/>
        <v>62208</v>
      </c>
      <c r="N110" s="59">
        <f t="shared" si="10"/>
        <v>9486</v>
      </c>
      <c r="O110" s="59">
        <f t="shared" si="10"/>
        <v>2578</v>
      </c>
      <c r="P110" s="59">
        <f t="shared" si="10"/>
        <v>22686</v>
      </c>
      <c r="Q110" s="59">
        <f t="shared" si="10"/>
        <v>1354</v>
      </c>
      <c r="R110" s="59">
        <f t="shared" si="10"/>
        <v>19364</v>
      </c>
      <c r="S110" s="59">
        <f t="shared" si="10"/>
        <v>10552</v>
      </c>
      <c r="T110" s="59">
        <f t="shared" si="10"/>
        <v>23858</v>
      </c>
      <c r="U110" s="59">
        <f t="shared" si="10"/>
        <v>10401</v>
      </c>
      <c r="V110" s="133">
        <f t="shared" si="9"/>
        <v>606104</v>
      </c>
    </row>
    <row r="111" spans="1:22" s="5" customFormat="1" ht="13.15" customHeight="1" x14ac:dyDescent="0.3">
      <c r="A111" s="32" t="s">
        <v>105</v>
      </c>
      <c r="B111" s="83">
        <v>2</v>
      </c>
      <c r="C111" s="83">
        <v>0</v>
      </c>
      <c r="D111" s="83">
        <v>6</v>
      </c>
      <c r="E111" s="85">
        <v>0</v>
      </c>
      <c r="F111" s="83">
        <v>0</v>
      </c>
      <c r="G111" s="83">
        <v>0</v>
      </c>
      <c r="H111" s="83">
        <v>0</v>
      </c>
      <c r="I111" s="85">
        <v>0</v>
      </c>
      <c r="J111" s="83">
        <v>0</v>
      </c>
      <c r="K111" s="83">
        <v>0</v>
      </c>
      <c r="L111" s="83">
        <v>0</v>
      </c>
      <c r="M111" s="83">
        <v>0</v>
      </c>
      <c r="N111" s="83">
        <v>0</v>
      </c>
      <c r="O111" s="83">
        <v>0</v>
      </c>
      <c r="P111" s="83">
        <v>0</v>
      </c>
      <c r="Q111" s="83">
        <v>0</v>
      </c>
      <c r="R111" s="83">
        <v>0</v>
      </c>
      <c r="S111" s="83">
        <v>0</v>
      </c>
      <c r="T111" s="83">
        <v>1</v>
      </c>
      <c r="U111" s="83">
        <v>0</v>
      </c>
      <c r="V111" s="133">
        <f t="shared" si="9"/>
        <v>9</v>
      </c>
    </row>
    <row r="112" spans="1:22" ht="21" customHeight="1" x14ac:dyDescent="0.3">
      <c r="A112" s="33" t="s">
        <v>106</v>
      </c>
      <c r="B112" s="59">
        <f t="shared" ref="B112:U112" si="11">+B110+B77+B111</f>
        <v>63832</v>
      </c>
      <c r="C112" s="59">
        <f t="shared" si="11"/>
        <v>23323</v>
      </c>
      <c r="D112" s="59">
        <f t="shared" si="11"/>
        <v>117458</v>
      </c>
      <c r="E112" s="59">
        <f t="shared" si="11"/>
        <v>14608</v>
      </c>
      <c r="F112" s="59">
        <f t="shared" si="11"/>
        <v>12224</v>
      </c>
      <c r="G112" s="59">
        <f t="shared" si="11"/>
        <v>129760</v>
      </c>
      <c r="H112" s="59">
        <f t="shared" si="11"/>
        <v>56507</v>
      </c>
      <c r="I112" s="59">
        <f t="shared" si="11"/>
        <v>53802</v>
      </c>
      <c r="J112" s="59">
        <f t="shared" si="11"/>
        <v>52341</v>
      </c>
      <c r="K112" s="59">
        <f t="shared" si="11"/>
        <v>9281</v>
      </c>
      <c r="L112" s="59">
        <f t="shared" si="11"/>
        <v>14618</v>
      </c>
      <c r="M112" s="59">
        <f t="shared" si="11"/>
        <v>74461</v>
      </c>
      <c r="N112" s="59">
        <f t="shared" si="11"/>
        <v>11978</v>
      </c>
      <c r="O112" s="59">
        <f t="shared" si="11"/>
        <v>3243</v>
      </c>
      <c r="P112" s="59">
        <f t="shared" si="11"/>
        <v>27906</v>
      </c>
      <c r="Q112" s="59">
        <f t="shared" si="11"/>
        <v>1775</v>
      </c>
      <c r="R112" s="59">
        <f t="shared" si="11"/>
        <v>23084</v>
      </c>
      <c r="S112" s="59">
        <f t="shared" si="11"/>
        <v>13759</v>
      </c>
      <c r="T112" s="59">
        <f t="shared" si="11"/>
        <v>28989</v>
      </c>
      <c r="U112" s="59">
        <f t="shared" si="11"/>
        <v>12679</v>
      </c>
      <c r="V112" s="59">
        <f>SUM(B112:U112)</f>
        <v>745628</v>
      </c>
    </row>
    <row r="113" spans="1:22" s="5" customFormat="1" ht="22.5" customHeight="1" x14ac:dyDescent="0.3">
      <c r="A113" s="178" t="s">
        <v>84</v>
      </c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</row>
    <row r="114" spans="1:22" s="3" customFormat="1" ht="12.6" customHeight="1" x14ac:dyDescent="0.3">
      <c r="A114" s="181" t="s">
        <v>85</v>
      </c>
      <c r="B114" s="181"/>
      <c r="C114" s="181"/>
      <c r="D114" s="181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1"/>
      <c r="P114" s="181"/>
      <c r="Q114" s="181"/>
      <c r="R114" s="181"/>
      <c r="S114" s="181"/>
      <c r="T114" s="181"/>
      <c r="U114" s="181"/>
      <c r="V114" s="181"/>
    </row>
  </sheetData>
  <mergeCells count="13">
    <mergeCell ref="A113:V113"/>
    <mergeCell ref="A114:V114"/>
    <mergeCell ref="A7:A8"/>
    <mergeCell ref="B7:V7"/>
    <mergeCell ref="A69:A70"/>
    <mergeCell ref="B69:V69"/>
    <mergeCell ref="B65:V65"/>
    <mergeCell ref="B66:V66"/>
    <mergeCell ref="A1:E1"/>
    <mergeCell ref="B3:V3"/>
    <mergeCell ref="B4:V4"/>
    <mergeCell ref="A62:V62"/>
    <mergeCell ref="A63:V63"/>
  </mergeCells>
  <phoneticPr fontId="33" type="noConversion"/>
  <hyperlinks>
    <hyperlink ref="A1:E1" location="'8.marche_regioni (2012)'!A70" display="Vai a &quot;mercato autovetture diesel&quot; / Go on &quot;diesel car market&quot;" xr:uid="{00000000-0004-0000-0600-000000000000}"/>
  </hyperlinks>
  <pageMargins left="0.39370078740157483" right="0.39370078740157483" top="0.23622047244094491" bottom="0.47244094488188981" header="0.23622047244094491" footer="0.23622047244094491"/>
  <pageSetup paperSize="9" scale="63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3" max="21" man="1"/>
  </rowBreaks>
  <ignoredErrors>
    <ignoredError sqref="B7 B69" numberStoredAsText="1"/>
    <ignoredError sqref="B9:U9 B20:U20 B71:U71" formulaRange="1"/>
    <ignoredError sqref="V20" formula="1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V117"/>
  <sheetViews>
    <sheetView workbookViewId="0">
      <selection sqref="A1:E1"/>
    </sheetView>
  </sheetViews>
  <sheetFormatPr defaultColWidth="11.42578125" defaultRowHeight="13.15" customHeight="1" x14ac:dyDescent="0.3"/>
  <cols>
    <col min="1" max="1" width="20.85546875" style="7" bestFit="1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.140625" style="7" bestFit="1" customWidth="1"/>
    <col min="14" max="14" width="8.14062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85546875" style="5" bestFit="1" customWidth="1"/>
    <col min="23" max="16384" width="11.42578125" style="7"/>
  </cols>
  <sheetData>
    <row r="1" spans="1:22" ht="15.75" x14ac:dyDescent="0.35">
      <c r="A1" s="188" t="s">
        <v>115</v>
      </c>
      <c r="B1" s="188"/>
      <c r="C1" s="188"/>
      <c r="D1" s="188"/>
      <c r="E1" s="188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5" t="s">
        <v>79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119" t="s">
        <v>0</v>
      </c>
      <c r="C8" s="120" t="s">
        <v>1</v>
      </c>
      <c r="D8" s="120" t="s">
        <v>2</v>
      </c>
      <c r="E8" s="121" t="s">
        <v>3</v>
      </c>
      <c r="F8" s="121" t="s">
        <v>4</v>
      </c>
      <c r="G8" s="120" t="s">
        <v>5</v>
      </c>
      <c r="H8" s="121" t="s">
        <v>6</v>
      </c>
      <c r="I8" s="37" t="s">
        <v>7</v>
      </c>
      <c r="J8" s="121" t="s">
        <v>8</v>
      </c>
      <c r="K8" s="121" t="s">
        <v>9</v>
      </c>
      <c r="L8" s="121" t="s">
        <v>10</v>
      </c>
      <c r="M8" s="121" t="s">
        <v>11</v>
      </c>
      <c r="N8" s="121" t="s">
        <v>12</v>
      </c>
      <c r="O8" s="120" t="s">
        <v>13</v>
      </c>
      <c r="P8" s="37" t="s">
        <v>14</v>
      </c>
      <c r="Q8" s="121" t="s">
        <v>15</v>
      </c>
      <c r="R8" s="121" t="s">
        <v>16</v>
      </c>
      <c r="S8" s="121" t="s">
        <v>17</v>
      </c>
      <c r="T8" s="121" t="s">
        <v>18</v>
      </c>
      <c r="U8" s="120" t="s">
        <v>19</v>
      </c>
      <c r="V8" s="26" t="s">
        <v>112</v>
      </c>
    </row>
    <row r="9" spans="1:22" s="11" customFormat="1" ht="13.15" customHeight="1" x14ac:dyDescent="0.3">
      <c r="A9" s="79" t="s">
        <v>20</v>
      </c>
      <c r="B9" s="111">
        <f t="shared" ref="B9:V9" si="0">SUM(B10:B13)</f>
        <v>88748</v>
      </c>
      <c r="C9" s="111">
        <f t="shared" si="0"/>
        <v>12907</v>
      </c>
      <c r="D9" s="111">
        <f t="shared" si="0"/>
        <v>69638</v>
      </c>
      <c r="E9" s="111">
        <f t="shared" si="0"/>
        <v>9531</v>
      </c>
      <c r="F9" s="111">
        <f t="shared" si="0"/>
        <v>7269</v>
      </c>
      <c r="G9" s="111">
        <f t="shared" si="0"/>
        <v>5841</v>
      </c>
      <c r="H9" s="111">
        <f t="shared" si="0"/>
        <v>31771</v>
      </c>
      <c r="I9" s="111">
        <f t="shared" si="0"/>
        <v>36939</v>
      </c>
      <c r="J9" s="111">
        <f t="shared" si="0"/>
        <v>48109</v>
      </c>
      <c r="K9" s="111">
        <f t="shared" si="0"/>
        <v>7469</v>
      </c>
      <c r="L9" s="111">
        <f t="shared" si="0"/>
        <v>13089</v>
      </c>
      <c r="M9" s="111">
        <f t="shared" si="0"/>
        <v>97824</v>
      </c>
      <c r="N9" s="111">
        <f t="shared" si="0"/>
        <v>9780</v>
      </c>
      <c r="O9" s="111">
        <f t="shared" si="0"/>
        <v>2195</v>
      </c>
      <c r="P9" s="111">
        <f t="shared" si="0"/>
        <v>20496</v>
      </c>
      <c r="Q9" s="111">
        <f t="shared" si="0"/>
        <v>1369</v>
      </c>
      <c r="R9" s="111">
        <f t="shared" si="0"/>
        <v>13448</v>
      </c>
      <c r="S9" s="111">
        <f t="shared" si="0"/>
        <v>8801</v>
      </c>
      <c r="T9" s="111">
        <f t="shared" si="0"/>
        <v>21202</v>
      </c>
      <c r="U9" s="111">
        <f t="shared" si="0"/>
        <v>8458</v>
      </c>
      <c r="V9" s="129">
        <f t="shared" si="0"/>
        <v>514884</v>
      </c>
    </row>
    <row r="10" spans="1:22" s="1" customFormat="1" ht="13.15" customHeight="1" x14ac:dyDescent="0.3">
      <c r="A10" s="82" t="s">
        <v>21</v>
      </c>
      <c r="B10" s="44">
        <v>69246</v>
      </c>
      <c r="C10" s="45">
        <v>9204</v>
      </c>
      <c r="D10" s="44">
        <v>44479</v>
      </c>
      <c r="E10" s="44">
        <v>7100</v>
      </c>
      <c r="F10" s="44">
        <v>4675</v>
      </c>
      <c r="G10" s="44">
        <v>4273</v>
      </c>
      <c r="H10" s="45">
        <v>21180</v>
      </c>
      <c r="I10" s="44">
        <v>25878</v>
      </c>
      <c r="J10" s="44">
        <v>34547</v>
      </c>
      <c r="K10" s="44">
        <v>5189</v>
      </c>
      <c r="L10" s="44">
        <v>9244</v>
      </c>
      <c r="M10" s="44">
        <v>69357</v>
      </c>
      <c r="N10" s="44">
        <v>6680</v>
      </c>
      <c r="O10" s="44">
        <v>1563</v>
      </c>
      <c r="P10" s="44">
        <v>14113</v>
      </c>
      <c r="Q10" s="44">
        <v>879</v>
      </c>
      <c r="R10" s="44">
        <v>8589</v>
      </c>
      <c r="S10" s="44">
        <v>6478</v>
      </c>
      <c r="T10" s="44">
        <v>15129</v>
      </c>
      <c r="U10" s="44">
        <v>5472</v>
      </c>
      <c r="V10" s="130">
        <f t="shared" ref="V10:V19" si="1">SUM(B10:U10)</f>
        <v>363275</v>
      </c>
    </row>
    <row r="11" spans="1:22" s="1" customFormat="1" ht="13.15" customHeight="1" x14ac:dyDescent="0.3">
      <c r="A11" s="82" t="s">
        <v>22</v>
      </c>
      <c r="B11" s="44">
        <v>7519</v>
      </c>
      <c r="C11" s="45">
        <v>2036</v>
      </c>
      <c r="D11" s="44">
        <v>9533</v>
      </c>
      <c r="E11" s="44">
        <v>936</v>
      </c>
      <c r="F11" s="44">
        <v>924</v>
      </c>
      <c r="G11" s="44">
        <v>780</v>
      </c>
      <c r="H11" s="45">
        <v>4352</v>
      </c>
      <c r="I11" s="44">
        <v>3802</v>
      </c>
      <c r="J11" s="44">
        <v>5435</v>
      </c>
      <c r="K11" s="44">
        <v>925</v>
      </c>
      <c r="L11" s="44">
        <v>1423</v>
      </c>
      <c r="M11" s="44">
        <v>10534</v>
      </c>
      <c r="N11" s="44">
        <v>1098</v>
      </c>
      <c r="O11" s="44">
        <v>267</v>
      </c>
      <c r="P11" s="44">
        <v>2595</v>
      </c>
      <c r="Q11" s="44">
        <v>208</v>
      </c>
      <c r="R11" s="44">
        <v>1585</v>
      </c>
      <c r="S11" s="44">
        <v>889</v>
      </c>
      <c r="T11" s="44">
        <v>2134</v>
      </c>
      <c r="U11" s="44">
        <v>1196</v>
      </c>
      <c r="V11" s="130">
        <f t="shared" si="1"/>
        <v>58171</v>
      </c>
    </row>
    <row r="12" spans="1:22" s="1" customFormat="1" ht="13.15" customHeight="1" x14ac:dyDescent="0.3">
      <c r="A12" s="82" t="s">
        <v>23</v>
      </c>
      <c r="B12" s="44">
        <v>11105</v>
      </c>
      <c r="C12" s="45">
        <v>1583</v>
      </c>
      <c r="D12" s="44">
        <v>13508</v>
      </c>
      <c r="E12" s="44">
        <v>1258</v>
      </c>
      <c r="F12" s="44">
        <v>1478</v>
      </c>
      <c r="G12" s="44">
        <v>664</v>
      </c>
      <c r="H12" s="45">
        <v>5424</v>
      </c>
      <c r="I12" s="44">
        <v>6463</v>
      </c>
      <c r="J12" s="44">
        <v>7507</v>
      </c>
      <c r="K12" s="44">
        <v>1220</v>
      </c>
      <c r="L12" s="44">
        <v>2248</v>
      </c>
      <c r="M12" s="44">
        <v>17055</v>
      </c>
      <c r="N12" s="44">
        <v>1865</v>
      </c>
      <c r="O12" s="44">
        <v>328</v>
      </c>
      <c r="P12" s="44">
        <v>3608</v>
      </c>
      <c r="Q12" s="44">
        <v>268</v>
      </c>
      <c r="R12" s="44">
        <v>3084</v>
      </c>
      <c r="S12" s="44">
        <v>1406</v>
      </c>
      <c r="T12" s="44">
        <v>3803</v>
      </c>
      <c r="U12" s="44">
        <v>1683</v>
      </c>
      <c r="V12" s="130">
        <f t="shared" si="1"/>
        <v>85558</v>
      </c>
    </row>
    <row r="13" spans="1:22" s="1" customFormat="1" ht="13.15" customHeight="1" x14ac:dyDescent="0.3">
      <c r="A13" s="82" t="s">
        <v>24</v>
      </c>
      <c r="B13" s="45">
        <v>878</v>
      </c>
      <c r="C13" s="45">
        <v>84</v>
      </c>
      <c r="D13" s="45">
        <v>2118</v>
      </c>
      <c r="E13" s="44">
        <v>237</v>
      </c>
      <c r="F13" s="45">
        <v>192</v>
      </c>
      <c r="G13" s="45">
        <v>124</v>
      </c>
      <c r="H13" s="45">
        <v>815</v>
      </c>
      <c r="I13" s="45">
        <v>796</v>
      </c>
      <c r="J13" s="45">
        <v>620</v>
      </c>
      <c r="K13" s="45">
        <v>135</v>
      </c>
      <c r="L13" s="45">
        <v>174</v>
      </c>
      <c r="M13" s="45">
        <v>878</v>
      </c>
      <c r="N13" s="44">
        <v>137</v>
      </c>
      <c r="O13" s="45">
        <v>37</v>
      </c>
      <c r="P13" s="45">
        <v>180</v>
      </c>
      <c r="Q13" s="45">
        <v>14</v>
      </c>
      <c r="R13" s="45">
        <v>190</v>
      </c>
      <c r="S13" s="45">
        <v>28</v>
      </c>
      <c r="T13" s="44">
        <v>136</v>
      </c>
      <c r="U13" s="45">
        <v>107</v>
      </c>
      <c r="V13" s="130">
        <f t="shared" si="1"/>
        <v>7880</v>
      </c>
    </row>
    <row r="14" spans="1:22" s="1" customFormat="1" ht="13.15" customHeight="1" x14ac:dyDescent="0.3">
      <c r="A14" s="76" t="s">
        <v>25</v>
      </c>
      <c r="B14" s="44">
        <v>48</v>
      </c>
      <c r="C14" s="45">
        <v>2</v>
      </c>
      <c r="D14" s="44">
        <v>135</v>
      </c>
      <c r="E14" s="44">
        <v>13</v>
      </c>
      <c r="F14" s="44">
        <v>9</v>
      </c>
      <c r="G14" s="44">
        <v>16</v>
      </c>
      <c r="H14" s="45">
        <v>65</v>
      </c>
      <c r="I14" s="44">
        <v>70</v>
      </c>
      <c r="J14" s="44">
        <v>27</v>
      </c>
      <c r="K14" s="44">
        <v>10</v>
      </c>
      <c r="L14" s="44">
        <v>10</v>
      </c>
      <c r="M14" s="44">
        <v>69</v>
      </c>
      <c r="N14" s="44">
        <v>4</v>
      </c>
      <c r="O14" s="44">
        <v>1</v>
      </c>
      <c r="P14" s="44">
        <v>38</v>
      </c>
      <c r="Q14" s="44">
        <v>0</v>
      </c>
      <c r="R14" s="44">
        <v>21</v>
      </c>
      <c r="S14" s="44">
        <v>5</v>
      </c>
      <c r="T14" s="44">
        <v>25</v>
      </c>
      <c r="U14" s="44">
        <v>1</v>
      </c>
      <c r="V14" s="130">
        <f t="shared" si="1"/>
        <v>569</v>
      </c>
    </row>
    <row r="15" spans="1:22" s="1" customFormat="1" ht="13.15" customHeight="1" x14ac:dyDescent="0.3">
      <c r="A15" s="76" t="s">
        <v>26</v>
      </c>
      <c r="B15" s="44">
        <v>44</v>
      </c>
      <c r="C15" s="45">
        <v>1</v>
      </c>
      <c r="D15" s="44">
        <v>92</v>
      </c>
      <c r="E15" s="44">
        <v>6</v>
      </c>
      <c r="F15" s="44">
        <v>11</v>
      </c>
      <c r="G15" s="44">
        <v>19</v>
      </c>
      <c r="H15" s="45">
        <v>59</v>
      </c>
      <c r="I15" s="44">
        <v>54</v>
      </c>
      <c r="J15" s="44">
        <v>7</v>
      </c>
      <c r="K15" s="44">
        <v>14</v>
      </c>
      <c r="L15" s="44">
        <v>10</v>
      </c>
      <c r="M15" s="44">
        <v>31</v>
      </c>
      <c r="N15" s="44">
        <v>4</v>
      </c>
      <c r="O15" s="44">
        <v>6</v>
      </c>
      <c r="P15" s="44">
        <v>16</v>
      </c>
      <c r="Q15" s="44">
        <v>0</v>
      </c>
      <c r="R15" s="44">
        <v>27</v>
      </c>
      <c r="S15" s="44">
        <v>2</v>
      </c>
      <c r="T15" s="44">
        <v>12</v>
      </c>
      <c r="U15" s="44">
        <v>2</v>
      </c>
      <c r="V15" s="130">
        <f t="shared" si="1"/>
        <v>417</v>
      </c>
    </row>
    <row r="16" spans="1:22" s="1" customFormat="1" ht="13.15" customHeight="1" x14ac:dyDescent="0.3">
      <c r="A16" s="76" t="s">
        <v>27</v>
      </c>
      <c r="B16" s="44">
        <v>13</v>
      </c>
      <c r="C16" s="45">
        <v>0</v>
      </c>
      <c r="D16" s="44">
        <v>11</v>
      </c>
      <c r="E16" s="44">
        <v>1</v>
      </c>
      <c r="F16" s="44">
        <v>0</v>
      </c>
      <c r="G16" s="44">
        <v>4</v>
      </c>
      <c r="H16" s="45">
        <v>5</v>
      </c>
      <c r="I16" s="44">
        <v>4</v>
      </c>
      <c r="J16" s="44">
        <v>1</v>
      </c>
      <c r="K16" s="44">
        <v>0</v>
      </c>
      <c r="L16" s="44">
        <v>1</v>
      </c>
      <c r="M16" s="44">
        <v>2</v>
      </c>
      <c r="N16" s="44">
        <v>1</v>
      </c>
      <c r="O16" s="44">
        <v>0</v>
      </c>
      <c r="P16" s="44">
        <v>2</v>
      </c>
      <c r="Q16" s="44">
        <v>4</v>
      </c>
      <c r="R16" s="44">
        <v>7</v>
      </c>
      <c r="S16" s="44">
        <v>1</v>
      </c>
      <c r="T16" s="44">
        <v>3</v>
      </c>
      <c r="U16" s="44">
        <v>0</v>
      </c>
      <c r="V16" s="130">
        <f t="shared" si="1"/>
        <v>60</v>
      </c>
    </row>
    <row r="17" spans="1:22" s="1" customFormat="1" ht="13.15" customHeight="1" x14ac:dyDescent="0.3">
      <c r="A17" s="76" t="s">
        <v>28</v>
      </c>
      <c r="B17" s="44">
        <v>171</v>
      </c>
      <c r="C17" s="44">
        <v>1</v>
      </c>
      <c r="D17" s="44">
        <v>302</v>
      </c>
      <c r="E17" s="44">
        <v>76</v>
      </c>
      <c r="F17" s="44">
        <v>105</v>
      </c>
      <c r="G17" s="44">
        <v>1</v>
      </c>
      <c r="H17" s="45">
        <v>130</v>
      </c>
      <c r="I17" s="44">
        <v>168</v>
      </c>
      <c r="J17" s="44">
        <v>151</v>
      </c>
      <c r="K17" s="44">
        <v>32</v>
      </c>
      <c r="L17" s="44">
        <v>49</v>
      </c>
      <c r="M17" s="44">
        <v>541</v>
      </c>
      <c r="N17" s="44">
        <v>114</v>
      </c>
      <c r="O17" s="44">
        <v>24</v>
      </c>
      <c r="P17" s="44">
        <v>495</v>
      </c>
      <c r="Q17" s="44">
        <v>89</v>
      </c>
      <c r="R17" s="44">
        <v>40</v>
      </c>
      <c r="S17" s="44">
        <v>79</v>
      </c>
      <c r="T17" s="44">
        <v>312</v>
      </c>
      <c r="U17" s="44">
        <v>31</v>
      </c>
      <c r="V17" s="130">
        <f t="shared" si="1"/>
        <v>2911</v>
      </c>
    </row>
    <row r="18" spans="1:22" s="1" customFormat="1" ht="13.15" customHeight="1" x14ac:dyDescent="0.3">
      <c r="A18" s="76" t="s">
        <v>29</v>
      </c>
      <c r="B18" s="44">
        <v>3</v>
      </c>
      <c r="C18" s="44"/>
      <c r="D18" s="44">
        <v>24</v>
      </c>
      <c r="E18" s="44">
        <v>1</v>
      </c>
      <c r="F18" s="44">
        <v>0</v>
      </c>
      <c r="G18" s="44">
        <v>0</v>
      </c>
      <c r="H18" s="45">
        <v>0</v>
      </c>
      <c r="I18" s="44">
        <v>34</v>
      </c>
      <c r="J18" s="44">
        <v>1</v>
      </c>
      <c r="K18" s="45">
        <v>2</v>
      </c>
      <c r="L18" s="44">
        <v>0</v>
      </c>
      <c r="M18" s="44">
        <v>5</v>
      </c>
      <c r="N18" s="44">
        <v>0</v>
      </c>
      <c r="O18" s="44">
        <v>0</v>
      </c>
      <c r="P18" s="44">
        <v>2</v>
      </c>
      <c r="Q18" s="44">
        <v>0</v>
      </c>
      <c r="R18" s="44">
        <v>0</v>
      </c>
      <c r="S18" s="44">
        <v>0</v>
      </c>
      <c r="T18" s="44">
        <v>0</v>
      </c>
      <c r="U18" s="44">
        <v>0</v>
      </c>
      <c r="V18" s="130">
        <f t="shared" si="1"/>
        <v>72</v>
      </c>
    </row>
    <row r="19" spans="1:22" s="1" customFormat="1" ht="13.15" customHeight="1" x14ac:dyDescent="0.3">
      <c r="A19" s="78" t="s">
        <v>30</v>
      </c>
      <c r="B19" s="46">
        <v>1</v>
      </c>
      <c r="C19" s="47">
        <v>0</v>
      </c>
      <c r="D19" s="46">
        <v>1</v>
      </c>
      <c r="E19" s="46">
        <v>0</v>
      </c>
      <c r="F19" s="46">
        <v>0</v>
      </c>
      <c r="G19" s="46">
        <v>0</v>
      </c>
      <c r="H19" s="46">
        <v>0</v>
      </c>
      <c r="I19" s="46">
        <v>1</v>
      </c>
      <c r="J19" s="46">
        <v>0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v>0</v>
      </c>
      <c r="S19" s="46">
        <v>1</v>
      </c>
      <c r="T19" s="46">
        <v>0</v>
      </c>
      <c r="U19" s="46">
        <v>0</v>
      </c>
      <c r="V19" s="131">
        <f t="shared" si="1"/>
        <v>4</v>
      </c>
    </row>
    <row r="20" spans="1:22" s="10" customFormat="1" ht="27" x14ac:dyDescent="0.3">
      <c r="A20" s="30" t="s">
        <v>103</v>
      </c>
      <c r="B20" s="15">
        <f t="shared" ref="B20:V20" si="2">SUM(B9,B14:B19)</f>
        <v>89028</v>
      </c>
      <c r="C20" s="15">
        <f t="shared" si="2"/>
        <v>12911</v>
      </c>
      <c r="D20" s="15">
        <f t="shared" si="2"/>
        <v>70203</v>
      </c>
      <c r="E20" s="15">
        <f t="shared" si="2"/>
        <v>9628</v>
      </c>
      <c r="F20" s="15">
        <f t="shared" si="2"/>
        <v>7394</v>
      </c>
      <c r="G20" s="15">
        <f t="shared" si="2"/>
        <v>5881</v>
      </c>
      <c r="H20" s="15">
        <f t="shared" si="2"/>
        <v>32030</v>
      </c>
      <c r="I20" s="15">
        <f t="shared" si="2"/>
        <v>37270</v>
      </c>
      <c r="J20" s="15">
        <f t="shared" si="2"/>
        <v>48296</v>
      </c>
      <c r="K20" s="15">
        <f t="shared" si="2"/>
        <v>7527</v>
      </c>
      <c r="L20" s="15">
        <f t="shared" si="2"/>
        <v>13159</v>
      </c>
      <c r="M20" s="15">
        <f t="shared" si="2"/>
        <v>98472</v>
      </c>
      <c r="N20" s="15">
        <f t="shared" si="2"/>
        <v>9903</v>
      </c>
      <c r="O20" s="15">
        <f t="shared" si="2"/>
        <v>2226</v>
      </c>
      <c r="P20" s="15">
        <f t="shared" si="2"/>
        <v>21049</v>
      </c>
      <c r="Q20" s="15">
        <f t="shared" si="2"/>
        <v>1462</v>
      </c>
      <c r="R20" s="15">
        <f t="shared" si="2"/>
        <v>13543</v>
      </c>
      <c r="S20" s="15">
        <f t="shared" si="2"/>
        <v>8889</v>
      </c>
      <c r="T20" s="15">
        <f t="shared" si="2"/>
        <v>21554</v>
      </c>
      <c r="U20" s="15">
        <f t="shared" si="2"/>
        <v>8492</v>
      </c>
      <c r="V20" s="15">
        <f t="shared" si="2"/>
        <v>518917</v>
      </c>
    </row>
    <row r="21" spans="1:22" s="10" customFormat="1" ht="13.15" customHeight="1" x14ac:dyDescent="0.3">
      <c r="A21" s="75" t="s">
        <v>31</v>
      </c>
      <c r="B21" s="54">
        <v>4</v>
      </c>
      <c r="C21" s="55">
        <v>0</v>
      </c>
      <c r="D21" s="54">
        <v>49</v>
      </c>
      <c r="E21" s="54">
        <v>2</v>
      </c>
      <c r="F21" s="54">
        <v>1</v>
      </c>
      <c r="G21" s="54">
        <v>0</v>
      </c>
      <c r="H21" s="54">
        <v>6</v>
      </c>
      <c r="I21" s="54">
        <v>12</v>
      </c>
      <c r="J21" s="54">
        <v>6</v>
      </c>
      <c r="K21" s="54">
        <v>0</v>
      </c>
      <c r="L21" s="54">
        <v>4</v>
      </c>
      <c r="M21" s="54">
        <v>7</v>
      </c>
      <c r="N21" s="54">
        <v>1</v>
      </c>
      <c r="O21" s="54">
        <v>1</v>
      </c>
      <c r="P21" s="54">
        <v>1</v>
      </c>
      <c r="Q21" s="54">
        <v>0</v>
      </c>
      <c r="R21" s="54">
        <v>1</v>
      </c>
      <c r="S21" s="54">
        <v>0</v>
      </c>
      <c r="T21" s="54">
        <v>0</v>
      </c>
      <c r="U21" s="54">
        <v>1</v>
      </c>
      <c r="V21" s="137">
        <f t="shared" ref="V21:V60" si="3">SUM(B21:U21)</f>
        <v>96</v>
      </c>
    </row>
    <row r="22" spans="1:22" s="1" customFormat="1" ht="13.15" customHeight="1" x14ac:dyDescent="0.3">
      <c r="A22" s="76" t="s">
        <v>32</v>
      </c>
      <c r="B22" s="44">
        <v>4630</v>
      </c>
      <c r="C22" s="45">
        <v>1965</v>
      </c>
      <c r="D22" s="44">
        <v>14015</v>
      </c>
      <c r="E22" s="44">
        <v>961</v>
      </c>
      <c r="F22" s="44">
        <v>1010</v>
      </c>
      <c r="G22" s="44">
        <v>1399</v>
      </c>
      <c r="H22" s="45">
        <v>6147</v>
      </c>
      <c r="I22" s="44">
        <v>5354</v>
      </c>
      <c r="J22" s="44">
        <v>6232</v>
      </c>
      <c r="K22" s="44">
        <v>908</v>
      </c>
      <c r="L22" s="44">
        <v>1451</v>
      </c>
      <c r="M22" s="45">
        <v>9051</v>
      </c>
      <c r="N22" s="44">
        <v>642</v>
      </c>
      <c r="O22" s="45">
        <v>190</v>
      </c>
      <c r="P22" s="44">
        <v>2221</v>
      </c>
      <c r="Q22" s="44">
        <v>110</v>
      </c>
      <c r="R22" s="44">
        <v>1002</v>
      </c>
      <c r="S22" s="44">
        <v>793</v>
      </c>
      <c r="T22" s="44">
        <v>2088</v>
      </c>
      <c r="U22" s="44">
        <v>463</v>
      </c>
      <c r="V22" s="130">
        <f t="shared" si="3"/>
        <v>60632</v>
      </c>
    </row>
    <row r="23" spans="1:22" s="1" customFormat="1" ht="12.75" customHeight="1" x14ac:dyDescent="0.3">
      <c r="A23" s="76" t="s">
        <v>33</v>
      </c>
      <c r="B23" s="45">
        <v>3369</v>
      </c>
      <c r="C23" s="45">
        <v>992</v>
      </c>
      <c r="D23" s="45">
        <v>13188</v>
      </c>
      <c r="E23" s="44">
        <v>866</v>
      </c>
      <c r="F23" s="45">
        <v>992</v>
      </c>
      <c r="G23" s="45">
        <v>2446</v>
      </c>
      <c r="H23" s="45">
        <v>4156</v>
      </c>
      <c r="I23" s="45">
        <v>4112</v>
      </c>
      <c r="J23" s="45">
        <v>4964</v>
      </c>
      <c r="K23" s="45">
        <v>519</v>
      </c>
      <c r="L23" s="45">
        <v>1188</v>
      </c>
      <c r="M23" s="45">
        <v>7759</v>
      </c>
      <c r="N23" s="45">
        <v>750</v>
      </c>
      <c r="O23" s="45">
        <v>155</v>
      </c>
      <c r="P23" s="45">
        <v>1506</v>
      </c>
      <c r="Q23" s="45">
        <v>67</v>
      </c>
      <c r="R23" s="45">
        <v>1207</v>
      </c>
      <c r="S23" s="45">
        <v>450</v>
      </c>
      <c r="T23" s="45">
        <v>1546</v>
      </c>
      <c r="U23" s="44">
        <v>478</v>
      </c>
      <c r="V23" s="130">
        <f t="shared" si="3"/>
        <v>50710</v>
      </c>
    </row>
    <row r="24" spans="1:22" s="1" customFormat="1" ht="13.15" customHeight="1" x14ac:dyDescent="0.3">
      <c r="A24" s="76" t="s">
        <v>34</v>
      </c>
      <c r="B24" s="44">
        <v>1991</v>
      </c>
      <c r="C24" s="45">
        <v>74</v>
      </c>
      <c r="D24" s="44">
        <v>7258</v>
      </c>
      <c r="E24" s="44">
        <v>679</v>
      </c>
      <c r="F24" s="44">
        <v>619</v>
      </c>
      <c r="G24" s="44">
        <v>477</v>
      </c>
      <c r="H24" s="45">
        <v>2402</v>
      </c>
      <c r="I24" s="44">
        <v>2629</v>
      </c>
      <c r="J24" s="44">
        <v>2556</v>
      </c>
      <c r="K24" s="44">
        <v>535</v>
      </c>
      <c r="L24" s="44">
        <v>613</v>
      </c>
      <c r="M24" s="44">
        <v>4852</v>
      </c>
      <c r="N24" s="44">
        <v>510</v>
      </c>
      <c r="O24" s="44">
        <v>140</v>
      </c>
      <c r="P24" s="44">
        <v>2323</v>
      </c>
      <c r="Q24" s="44">
        <v>75</v>
      </c>
      <c r="R24" s="44">
        <v>1540</v>
      </c>
      <c r="S24" s="44">
        <v>528</v>
      </c>
      <c r="T24" s="44">
        <v>2361</v>
      </c>
      <c r="U24" s="44">
        <v>512</v>
      </c>
      <c r="V24" s="130">
        <f t="shared" si="3"/>
        <v>32674</v>
      </c>
    </row>
    <row r="25" spans="1:22" s="1" customFormat="1" ht="13.15" customHeight="1" x14ac:dyDescent="0.3">
      <c r="A25" s="76" t="s">
        <v>35</v>
      </c>
      <c r="B25" s="45">
        <v>5621</v>
      </c>
      <c r="C25" s="45">
        <v>772</v>
      </c>
      <c r="D25" s="44">
        <v>17666</v>
      </c>
      <c r="E25" s="44">
        <v>1821</v>
      </c>
      <c r="F25" s="44">
        <v>1481</v>
      </c>
      <c r="G25" s="45">
        <v>1553</v>
      </c>
      <c r="H25" s="45">
        <v>6971</v>
      </c>
      <c r="I25" s="44">
        <v>6743</v>
      </c>
      <c r="J25" s="45">
        <v>8395</v>
      </c>
      <c r="K25" s="45">
        <v>1166</v>
      </c>
      <c r="L25" s="45">
        <v>1743</v>
      </c>
      <c r="M25" s="44">
        <v>12116</v>
      </c>
      <c r="N25" s="44">
        <v>1804</v>
      </c>
      <c r="O25" s="44">
        <v>307</v>
      </c>
      <c r="P25" s="44">
        <v>3190</v>
      </c>
      <c r="Q25" s="44">
        <v>286</v>
      </c>
      <c r="R25" s="45">
        <v>2367</v>
      </c>
      <c r="S25" s="44">
        <v>1310</v>
      </c>
      <c r="T25" s="45">
        <v>4427</v>
      </c>
      <c r="U25" s="45">
        <v>1896</v>
      </c>
      <c r="V25" s="130">
        <f t="shared" si="3"/>
        <v>81635</v>
      </c>
    </row>
    <row r="26" spans="1:22" s="1" customFormat="1" ht="13.15" customHeight="1" x14ac:dyDescent="0.3">
      <c r="A26" s="76" t="s">
        <v>36</v>
      </c>
      <c r="B26" s="45">
        <v>1975</v>
      </c>
      <c r="C26" s="45">
        <v>40</v>
      </c>
      <c r="D26" s="45">
        <v>5615</v>
      </c>
      <c r="E26" s="44">
        <v>751</v>
      </c>
      <c r="F26" s="45">
        <v>480</v>
      </c>
      <c r="G26" s="45">
        <v>385</v>
      </c>
      <c r="H26" s="45">
        <v>1670</v>
      </c>
      <c r="I26" s="45">
        <v>2671</v>
      </c>
      <c r="J26" s="45">
        <v>2723</v>
      </c>
      <c r="K26" s="45">
        <v>307</v>
      </c>
      <c r="L26" s="45">
        <v>630</v>
      </c>
      <c r="M26" s="45">
        <v>2356</v>
      </c>
      <c r="N26" s="45">
        <v>379</v>
      </c>
      <c r="O26" s="45">
        <v>137</v>
      </c>
      <c r="P26" s="45">
        <v>1684</v>
      </c>
      <c r="Q26" s="45">
        <v>69</v>
      </c>
      <c r="R26" s="45">
        <v>1025</v>
      </c>
      <c r="S26" s="45">
        <v>509</v>
      </c>
      <c r="T26" s="45">
        <v>1646</v>
      </c>
      <c r="U26" s="45">
        <v>850</v>
      </c>
      <c r="V26" s="130">
        <f t="shared" si="3"/>
        <v>25902</v>
      </c>
    </row>
    <row r="27" spans="1:22" s="1" customFormat="1" ht="13.15" customHeight="1" x14ac:dyDescent="0.3">
      <c r="A27" s="76" t="s">
        <v>37</v>
      </c>
      <c r="B27" s="45">
        <v>216</v>
      </c>
      <c r="C27" s="45">
        <v>15</v>
      </c>
      <c r="D27" s="45">
        <v>817</v>
      </c>
      <c r="E27" s="44">
        <v>273</v>
      </c>
      <c r="F27" s="45">
        <v>57</v>
      </c>
      <c r="G27" s="45">
        <v>79</v>
      </c>
      <c r="H27" s="45">
        <v>241</v>
      </c>
      <c r="I27" s="45">
        <v>360</v>
      </c>
      <c r="J27" s="45">
        <v>395</v>
      </c>
      <c r="K27" s="45">
        <v>31</v>
      </c>
      <c r="L27" s="45">
        <v>58</v>
      </c>
      <c r="M27" s="45">
        <v>231</v>
      </c>
      <c r="N27" s="45">
        <v>54</v>
      </c>
      <c r="O27" s="45">
        <v>8</v>
      </c>
      <c r="P27" s="45">
        <v>85</v>
      </c>
      <c r="Q27" s="45">
        <v>0</v>
      </c>
      <c r="R27" s="45">
        <v>46</v>
      </c>
      <c r="S27" s="45">
        <v>17</v>
      </c>
      <c r="T27" s="45">
        <v>136</v>
      </c>
      <c r="U27" s="45">
        <v>59</v>
      </c>
      <c r="V27" s="130">
        <f t="shared" si="3"/>
        <v>3178</v>
      </c>
    </row>
    <row r="28" spans="1:22" s="1" customFormat="1" ht="13.15" customHeight="1" x14ac:dyDescent="0.3">
      <c r="A28" s="76" t="s">
        <v>38</v>
      </c>
      <c r="B28" s="45">
        <v>0</v>
      </c>
      <c r="C28" s="45">
        <v>0</v>
      </c>
      <c r="D28" s="44">
        <v>11</v>
      </c>
      <c r="E28" s="44">
        <v>2</v>
      </c>
      <c r="F28" s="44">
        <v>0</v>
      </c>
      <c r="G28" s="45">
        <v>1</v>
      </c>
      <c r="H28" s="45">
        <v>4</v>
      </c>
      <c r="I28" s="44">
        <v>3</v>
      </c>
      <c r="J28" s="45">
        <v>6</v>
      </c>
      <c r="K28" s="45">
        <v>0</v>
      </c>
      <c r="L28" s="45">
        <v>8</v>
      </c>
      <c r="M28" s="44">
        <v>4</v>
      </c>
      <c r="N28" s="44">
        <v>0</v>
      </c>
      <c r="O28" s="44">
        <v>1</v>
      </c>
      <c r="P28" s="44">
        <v>1</v>
      </c>
      <c r="Q28" s="44">
        <v>1</v>
      </c>
      <c r="R28" s="45">
        <v>1</v>
      </c>
      <c r="S28" s="44">
        <v>0</v>
      </c>
      <c r="T28" s="44">
        <v>1</v>
      </c>
      <c r="U28" s="45">
        <v>0</v>
      </c>
      <c r="V28" s="130">
        <f t="shared" si="3"/>
        <v>44</v>
      </c>
    </row>
    <row r="29" spans="1:22" s="1" customFormat="1" ht="13.15" customHeight="1" x14ac:dyDescent="0.3">
      <c r="A29" s="76" t="s">
        <v>39</v>
      </c>
      <c r="B29" s="45">
        <v>10758</v>
      </c>
      <c r="C29" s="45">
        <v>2431</v>
      </c>
      <c r="D29" s="44">
        <v>26539</v>
      </c>
      <c r="E29" s="44">
        <v>4464</v>
      </c>
      <c r="F29" s="44">
        <v>2957</v>
      </c>
      <c r="G29" s="45">
        <v>3261</v>
      </c>
      <c r="H29" s="45">
        <v>10938</v>
      </c>
      <c r="I29" s="44">
        <v>12002</v>
      </c>
      <c r="J29" s="45">
        <v>13273</v>
      </c>
      <c r="K29" s="45">
        <v>1907</v>
      </c>
      <c r="L29" s="45">
        <v>3260</v>
      </c>
      <c r="M29" s="44">
        <v>24510</v>
      </c>
      <c r="N29" s="44">
        <v>2860</v>
      </c>
      <c r="O29" s="44">
        <v>616</v>
      </c>
      <c r="P29" s="44">
        <v>6609</v>
      </c>
      <c r="Q29" s="44">
        <v>312</v>
      </c>
      <c r="R29" s="45">
        <v>5748</v>
      </c>
      <c r="S29" s="44">
        <v>3219</v>
      </c>
      <c r="T29" s="44">
        <v>7286</v>
      </c>
      <c r="U29" s="45">
        <v>3904</v>
      </c>
      <c r="V29" s="130">
        <f t="shared" si="3"/>
        <v>146854</v>
      </c>
    </row>
    <row r="30" spans="1:22" s="1" customFormat="1" ht="13.15" customHeight="1" x14ac:dyDescent="0.3">
      <c r="A30" s="76" t="s">
        <v>40</v>
      </c>
      <c r="B30" s="45">
        <v>7189</v>
      </c>
      <c r="C30" s="45">
        <v>1923</v>
      </c>
      <c r="D30" s="45">
        <v>22981</v>
      </c>
      <c r="E30" s="44">
        <v>2444</v>
      </c>
      <c r="F30" s="45">
        <v>2152</v>
      </c>
      <c r="G30" s="45">
        <v>2602</v>
      </c>
      <c r="H30" s="45">
        <v>9770</v>
      </c>
      <c r="I30" s="45">
        <v>9936</v>
      </c>
      <c r="J30" s="45">
        <v>10598</v>
      </c>
      <c r="K30" s="45">
        <v>1993</v>
      </c>
      <c r="L30" s="45">
        <v>3674</v>
      </c>
      <c r="M30" s="45">
        <v>21869</v>
      </c>
      <c r="N30" s="45">
        <v>2314</v>
      </c>
      <c r="O30" s="45">
        <v>458</v>
      </c>
      <c r="P30" s="45">
        <v>3584</v>
      </c>
      <c r="Q30" s="45">
        <v>377</v>
      </c>
      <c r="R30" s="45">
        <v>4509</v>
      </c>
      <c r="S30" s="45">
        <v>1668</v>
      </c>
      <c r="T30" s="45">
        <v>4602</v>
      </c>
      <c r="U30" s="45">
        <v>2084</v>
      </c>
      <c r="V30" s="130">
        <f t="shared" si="3"/>
        <v>116727</v>
      </c>
    </row>
    <row r="31" spans="1:22" s="1" customFormat="1" ht="13.15" customHeight="1" x14ac:dyDescent="0.3">
      <c r="A31" s="76" t="s">
        <v>41</v>
      </c>
      <c r="B31" s="45">
        <v>60</v>
      </c>
      <c r="C31" s="45">
        <v>568</v>
      </c>
      <c r="D31" s="45">
        <v>369</v>
      </c>
      <c r="E31" s="44">
        <v>10</v>
      </c>
      <c r="F31" s="45">
        <v>14</v>
      </c>
      <c r="G31" s="45">
        <v>2</v>
      </c>
      <c r="H31" s="45">
        <v>77</v>
      </c>
      <c r="I31" s="45">
        <v>71</v>
      </c>
      <c r="J31" s="45">
        <v>118</v>
      </c>
      <c r="K31" s="45">
        <v>11</v>
      </c>
      <c r="L31" s="45">
        <v>2</v>
      </c>
      <c r="M31" s="45">
        <v>269</v>
      </c>
      <c r="N31" s="45">
        <v>11</v>
      </c>
      <c r="O31" s="45">
        <v>1</v>
      </c>
      <c r="P31" s="45">
        <v>14</v>
      </c>
      <c r="Q31" s="45">
        <v>1</v>
      </c>
      <c r="R31" s="45">
        <v>25</v>
      </c>
      <c r="S31" s="45">
        <v>5</v>
      </c>
      <c r="T31" s="45">
        <v>43</v>
      </c>
      <c r="U31" s="45">
        <v>3</v>
      </c>
      <c r="V31" s="130">
        <f t="shared" si="3"/>
        <v>1674</v>
      </c>
    </row>
    <row r="32" spans="1:22" s="1" customFormat="1" ht="13.15" customHeight="1" x14ac:dyDescent="0.3">
      <c r="A32" s="76" t="s">
        <v>42</v>
      </c>
      <c r="B32" s="45">
        <v>792</v>
      </c>
      <c r="C32" s="45">
        <v>109</v>
      </c>
      <c r="D32" s="44">
        <v>2638</v>
      </c>
      <c r="E32" s="44">
        <v>460</v>
      </c>
      <c r="F32" s="44">
        <v>413</v>
      </c>
      <c r="G32" s="45">
        <v>92</v>
      </c>
      <c r="H32" s="45">
        <v>1092</v>
      </c>
      <c r="I32" s="44">
        <v>721</v>
      </c>
      <c r="J32" s="45">
        <v>881</v>
      </c>
      <c r="K32" s="45">
        <v>52</v>
      </c>
      <c r="L32" s="45">
        <v>193</v>
      </c>
      <c r="M32" s="44">
        <v>558</v>
      </c>
      <c r="N32" s="44">
        <v>233</v>
      </c>
      <c r="O32" s="44">
        <v>20</v>
      </c>
      <c r="P32" s="44">
        <v>244</v>
      </c>
      <c r="Q32" s="44">
        <v>3</v>
      </c>
      <c r="R32" s="45">
        <v>107</v>
      </c>
      <c r="S32" s="44">
        <v>100</v>
      </c>
      <c r="T32" s="45">
        <v>130</v>
      </c>
      <c r="U32" s="45">
        <v>71</v>
      </c>
      <c r="V32" s="130">
        <f t="shared" si="3"/>
        <v>8909</v>
      </c>
    </row>
    <row r="33" spans="1:22" s="1" customFormat="1" ht="13.15" customHeight="1" x14ac:dyDescent="0.3">
      <c r="A33" s="76" t="s">
        <v>43</v>
      </c>
      <c r="B33" s="45">
        <v>2913</v>
      </c>
      <c r="C33" s="45">
        <v>544</v>
      </c>
      <c r="D33" s="44">
        <v>7157</v>
      </c>
      <c r="E33" s="44">
        <v>1047</v>
      </c>
      <c r="F33" s="44">
        <v>1609</v>
      </c>
      <c r="G33" s="45">
        <v>572</v>
      </c>
      <c r="H33" s="45">
        <v>3180</v>
      </c>
      <c r="I33" s="44">
        <v>2960</v>
      </c>
      <c r="J33" s="45">
        <v>3695</v>
      </c>
      <c r="K33" s="45">
        <v>558</v>
      </c>
      <c r="L33" s="45">
        <v>969</v>
      </c>
      <c r="M33" s="44">
        <v>6277</v>
      </c>
      <c r="N33" s="44">
        <v>680</v>
      </c>
      <c r="O33" s="44">
        <v>205</v>
      </c>
      <c r="P33" s="44">
        <v>3378</v>
      </c>
      <c r="Q33" s="44">
        <v>130</v>
      </c>
      <c r="R33" s="45">
        <v>2289</v>
      </c>
      <c r="S33" s="44">
        <v>1120</v>
      </c>
      <c r="T33" s="45">
        <v>3390</v>
      </c>
      <c r="U33" s="45">
        <v>806</v>
      </c>
      <c r="V33" s="130">
        <f t="shared" si="3"/>
        <v>43479</v>
      </c>
    </row>
    <row r="34" spans="1:22" s="1" customFormat="1" ht="13.15" customHeight="1" x14ac:dyDescent="0.3">
      <c r="A34" s="76" t="s">
        <v>44</v>
      </c>
      <c r="B34" s="45">
        <v>80</v>
      </c>
      <c r="C34" s="45">
        <v>9</v>
      </c>
      <c r="D34" s="44">
        <v>299</v>
      </c>
      <c r="E34" s="44">
        <v>13</v>
      </c>
      <c r="F34" s="44">
        <v>17</v>
      </c>
      <c r="G34" s="45">
        <v>40</v>
      </c>
      <c r="H34" s="45">
        <v>163</v>
      </c>
      <c r="I34" s="44">
        <v>132</v>
      </c>
      <c r="J34" s="45">
        <v>84</v>
      </c>
      <c r="K34" s="45">
        <v>21</v>
      </c>
      <c r="L34" s="45">
        <v>17</v>
      </c>
      <c r="M34" s="44">
        <v>246</v>
      </c>
      <c r="N34" s="44">
        <v>13</v>
      </c>
      <c r="O34" s="44">
        <v>7</v>
      </c>
      <c r="P34" s="44">
        <v>45</v>
      </c>
      <c r="Q34" s="44">
        <v>1</v>
      </c>
      <c r="R34" s="45">
        <v>24</v>
      </c>
      <c r="S34" s="44">
        <v>10</v>
      </c>
      <c r="T34" s="45">
        <v>27</v>
      </c>
      <c r="U34" s="45">
        <v>16</v>
      </c>
      <c r="V34" s="130">
        <f t="shared" si="3"/>
        <v>1264</v>
      </c>
    </row>
    <row r="35" spans="1:22" s="1" customFormat="1" ht="13.15" customHeight="1" x14ac:dyDescent="0.3">
      <c r="A35" s="76" t="s">
        <v>45</v>
      </c>
      <c r="B35" s="45">
        <v>1517</v>
      </c>
      <c r="C35" s="45">
        <v>117</v>
      </c>
      <c r="D35" s="44">
        <v>4317</v>
      </c>
      <c r="E35" s="44">
        <v>360</v>
      </c>
      <c r="F35" s="44">
        <v>772</v>
      </c>
      <c r="G35" s="45">
        <v>237</v>
      </c>
      <c r="H35" s="45">
        <v>1641</v>
      </c>
      <c r="I35" s="44">
        <v>2166</v>
      </c>
      <c r="J35" s="45">
        <v>1998</v>
      </c>
      <c r="K35" s="45">
        <v>476</v>
      </c>
      <c r="L35" s="45">
        <v>627</v>
      </c>
      <c r="M35" s="44">
        <v>1095</v>
      </c>
      <c r="N35" s="44">
        <v>341</v>
      </c>
      <c r="O35" s="44">
        <v>57</v>
      </c>
      <c r="P35" s="44">
        <v>747</v>
      </c>
      <c r="Q35" s="44">
        <v>44</v>
      </c>
      <c r="R35" s="45">
        <v>1012</v>
      </c>
      <c r="S35" s="44">
        <v>466</v>
      </c>
      <c r="T35" s="44">
        <v>1057</v>
      </c>
      <c r="U35" s="45">
        <v>410</v>
      </c>
      <c r="V35" s="130">
        <f t="shared" si="3"/>
        <v>19457</v>
      </c>
    </row>
    <row r="36" spans="1:22" s="1" customFormat="1" ht="13.15" customHeight="1" x14ac:dyDescent="0.3">
      <c r="A36" s="76" t="s">
        <v>46</v>
      </c>
      <c r="B36" s="45">
        <v>6</v>
      </c>
      <c r="C36" s="45">
        <v>0</v>
      </c>
      <c r="D36" s="44">
        <v>5</v>
      </c>
      <c r="E36" s="44">
        <v>5</v>
      </c>
      <c r="F36" s="44">
        <v>2</v>
      </c>
      <c r="G36" s="45">
        <v>4</v>
      </c>
      <c r="H36" s="45">
        <v>1</v>
      </c>
      <c r="I36" s="44">
        <v>4</v>
      </c>
      <c r="J36" s="45">
        <v>19</v>
      </c>
      <c r="K36" s="45">
        <v>2</v>
      </c>
      <c r="L36" s="45">
        <v>4</v>
      </c>
      <c r="M36" s="44">
        <v>5</v>
      </c>
      <c r="N36" s="44">
        <v>1</v>
      </c>
      <c r="O36" s="44">
        <v>1</v>
      </c>
      <c r="P36" s="44">
        <v>1</v>
      </c>
      <c r="Q36" s="44">
        <v>0</v>
      </c>
      <c r="R36" s="45">
        <v>1</v>
      </c>
      <c r="S36" s="44">
        <v>3</v>
      </c>
      <c r="T36" s="44">
        <v>3</v>
      </c>
      <c r="U36" s="45">
        <v>0</v>
      </c>
      <c r="V36" s="130">
        <f t="shared" si="3"/>
        <v>67</v>
      </c>
    </row>
    <row r="37" spans="1:22" s="1" customFormat="1" ht="13.15" customHeight="1" x14ac:dyDescent="0.3">
      <c r="A37" s="76" t="s">
        <v>47</v>
      </c>
      <c r="B37" s="44">
        <v>560</v>
      </c>
      <c r="C37" s="45">
        <v>76</v>
      </c>
      <c r="D37" s="44">
        <v>2056</v>
      </c>
      <c r="E37" s="44">
        <v>249</v>
      </c>
      <c r="F37" s="44">
        <v>200</v>
      </c>
      <c r="G37" s="44">
        <v>161</v>
      </c>
      <c r="H37" s="45">
        <v>969</v>
      </c>
      <c r="I37" s="44">
        <v>1037</v>
      </c>
      <c r="J37" s="45">
        <v>1112</v>
      </c>
      <c r="K37" s="44">
        <v>128</v>
      </c>
      <c r="L37" s="44">
        <v>271</v>
      </c>
      <c r="M37" s="45">
        <v>1110</v>
      </c>
      <c r="N37" s="44">
        <v>146</v>
      </c>
      <c r="O37" s="45">
        <v>25</v>
      </c>
      <c r="P37" s="45">
        <v>262</v>
      </c>
      <c r="Q37" s="45">
        <v>10</v>
      </c>
      <c r="R37" s="45">
        <v>200</v>
      </c>
      <c r="S37" s="44">
        <v>116</v>
      </c>
      <c r="T37" s="45">
        <v>253</v>
      </c>
      <c r="U37" s="45">
        <v>124</v>
      </c>
      <c r="V37" s="130">
        <f t="shared" si="3"/>
        <v>9065</v>
      </c>
    </row>
    <row r="38" spans="1:22" s="1" customFormat="1" ht="13.15" customHeight="1" x14ac:dyDescent="0.3">
      <c r="A38" s="76" t="s">
        <v>48</v>
      </c>
      <c r="B38" s="45">
        <v>496</v>
      </c>
      <c r="C38" s="45">
        <v>79</v>
      </c>
      <c r="D38" s="44">
        <v>954</v>
      </c>
      <c r="E38" s="44">
        <v>102</v>
      </c>
      <c r="F38" s="44">
        <v>380</v>
      </c>
      <c r="G38" s="45">
        <v>111</v>
      </c>
      <c r="H38" s="45">
        <v>446</v>
      </c>
      <c r="I38" s="44">
        <v>771</v>
      </c>
      <c r="J38" s="45">
        <v>677</v>
      </c>
      <c r="K38" s="45">
        <v>97</v>
      </c>
      <c r="L38" s="45">
        <v>269</v>
      </c>
      <c r="M38" s="44">
        <v>998</v>
      </c>
      <c r="N38" s="44">
        <v>143</v>
      </c>
      <c r="O38" s="44">
        <v>29</v>
      </c>
      <c r="P38" s="44">
        <v>464</v>
      </c>
      <c r="Q38" s="44">
        <v>6</v>
      </c>
      <c r="R38" s="45">
        <v>212</v>
      </c>
      <c r="S38" s="44">
        <v>94</v>
      </c>
      <c r="T38" s="45">
        <v>216</v>
      </c>
      <c r="U38" s="45">
        <v>54</v>
      </c>
      <c r="V38" s="130">
        <f t="shared" si="3"/>
        <v>6598</v>
      </c>
    </row>
    <row r="39" spans="1:22" s="1" customFormat="1" ht="13.15" customHeight="1" x14ac:dyDescent="0.3">
      <c r="A39" s="76" t="s">
        <v>49</v>
      </c>
      <c r="B39" s="45">
        <v>2149</v>
      </c>
      <c r="C39" s="45">
        <v>92</v>
      </c>
      <c r="D39" s="45">
        <v>4291</v>
      </c>
      <c r="E39" s="44">
        <v>731</v>
      </c>
      <c r="F39" s="45">
        <v>319</v>
      </c>
      <c r="G39" s="45">
        <v>111</v>
      </c>
      <c r="H39" s="45">
        <v>1045</v>
      </c>
      <c r="I39" s="45">
        <v>1367</v>
      </c>
      <c r="J39" s="45">
        <v>2797</v>
      </c>
      <c r="K39" s="45">
        <v>145</v>
      </c>
      <c r="L39" s="45">
        <v>414</v>
      </c>
      <c r="M39" s="45">
        <v>6220</v>
      </c>
      <c r="N39" s="45">
        <v>642</v>
      </c>
      <c r="O39" s="45">
        <v>47</v>
      </c>
      <c r="P39" s="45">
        <v>1066</v>
      </c>
      <c r="Q39" s="45">
        <v>40</v>
      </c>
      <c r="R39" s="45">
        <v>546</v>
      </c>
      <c r="S39" s="45">
        <v>223</v>
      </c>
      <c r="T39" s="44">
        <v>1604</v>
      </c>
      <c r="U39" s="45">
        <v>276</v>
      </c>
      <c r="V39" s="130">
        <f t="shared" si="3"/>
        <v>24125</v>
      </c>
    </row>
    <row r="40" spans="1:22" s="1" customFormat="1" ht="13.15" customHeight="1" x14ac:dyDescent="0.3">
      <c r="A40" s="76" t="s">
        <v>50</v>
      </c>
      <c r="B40" s="44">
        <v>3687</v>
      </c>
      <c r="C40" s="45">
        <v>540</v>
      </c>
      <c r="D40" s="44">
        <v>9577</v>
      </c>
      <c r="E40" s="44">
        <v>1360</v>
      </c>
      <c r="F40" s="45">
        <v>1205</v>
      </c>
      <c r="G40" s="44">
        <v>844</v>
      </c>
      <c r="H40" s="45">
        <v>3706</v>
      </c>
      <c r="I40" s="44">
        <v>3877</v>
      </c>
      <c r="J40" s="44">
        <v>5500</v>
      </c>
      <c r="K40" s="44">
        <v>613</v>
      </c>
      <c r="L40" s="44">
        <v>1314</v>
      </c>
      <c r="M40" s="45">
        <v>12101</v>
      </c>
      <c r="N40" s="44">
        <v>990</v>
      </c>
      <c r="O40" s="45">
        <v>271</v>
      </c>
      <c r="P40" s="45">
        <v>1658</v>
      </c>
      <c r="Q40" s="45">
        <v>86</v>
      </c>
      <c r="R40" s="45">
        <v>943</v>
      </c>
      <c r="S40" s="44">
        <v>524</v>
      </c>
      <c r="T40" s="44">
        <v>1780</v>
      </c>
      <c r="U40" s="45">
        <v>513</v>
      </c>
      <c r="V40" s="130">
        <f t="shared" si="3"/>
        <v>51089</v>
      </c>
    </row>
    <row r="41" spans="1:22" s="1" customFormat="1" ht="13.15" customHeight="1" x14ac:dyDescent="0.3">
      <c r="A41" s="76" t="s">
        <v>51</v>
      </c>
      <c r="B41" s="45">
        <v>1581</v>
      </c>
      <c r="C41" s="45">
        <v>138</v>
      </c>
      <c r="D41" s="44">
        <v>5401</v>
      </c>
      <c r="E41" s="44">
        <v>612</v>
      </c>
      <c r="F41" s="44">
        <v>392</v>
      </c>
      <c r="G41" s="45">
        <v>551</v>
      </c>
      <c r="H41" s="45">
        <v>1811</v>
      </c>
      <c r="I41" s="44">
        <v>1809</v>
      </c>
      <c r="J41" s="45">
        <v>2227</v>
      </c>
      <c r="K41" s="45">
        <v>288</v>
      </c>
      <c r="L41" s="45">
        <v>627</v>
      </c>
      <c r="M41" s="44">
        <v>2867</v>
      </c>
      <c r="N41" s="44">
        <v>370</v>
      </c>
      <c r="O41" s="44">
        <v>56</v>
      </c>
      <c r="P41" s="44">
        <v>1038</v>
      </c>
      <c r="Q41" s="44">
        <v>26</v>
      </c>
      <c r="R41" s="45">
        <v>525</v>
      </c>
      <c r="S41" s="44">
        <v>284</v>
      </c>
      <c r="T41" s="45">
        <v>767</v>
      </c>
      <c r="U41" s="45">
        <v>233</v>
      </c>
      <c r="V41" s="130">
        <f t="shared" si="3"/>
        <v>21603</v>
      </c>
    </row>
    <row r="42" spans="1:22" s="1" customFormat="1" ht="13.15" customHeight="1" x14ac:dyDescent="0.3">
      <c r="A42" s="76" t="s">
        <v>52</v>
      </c>
      <c r="B42" s="45">
        <v>715</v>
      </c>
      <c r="C42" s="45">
        <v>91</v>
      </c>
      <c r="D42" s="44">
        <v>2212</v>
      </c>
      <c r="E42" s="44">
        <v>311</v>
      </c>
      <c r="F42" s="44">
        <v>115</v>
      </c>
      <c r="G42" s="45">
        <v>191</v>
      </c>
      <c r="H42" s="45">
        <v>433</v>
      </c>
      <c r="I42" s="44">
        <v>717</v>
      </c>
      <c r="J42" s="45">
        <v>822</v>
      </c>
      <c r="K42" s="45">
        <v>98</v>
      </c>
      <c r="L42" s="45">
        <v>241</v>
      </c>
      <c r="M42" s="44">
        <v>702</v>
      </c>
      <c r="N42" s="44">
        <v>115</v>
      </c>
      <c r="O42" s="44">
        <v>15</v>
      </c>
      <c r="P42" s="44">
        <v>197</v>
      </c>
      <c r="Q42" s="44">
        <v>25</v>
      </c>
      <c r="R42" s="45">
        <v>82</v>
      </c>
      <c r="S42" s="44">
        <v>114</v>
      </c>
      <c r="T42" s="45">
        <v>219</v>
      </c>
      <c r="U42" s="45">
        <v>107</v>
      </c>
      <c r="V42" s="130">
        <f t="shared" si="3"/>
        <v>7522</v>
      </c>
    </row>
    <row r="43" spans="1:22" s="1" customFormat="1" ht="13.15" customHeight="1" x14ac:dyDescent="0.3">
      <c r="A43" s="76" t="s">
        <v>53</v>
      </c>
      <c r="B43" s="45">
        <v>4316</v>
      </c>
      <c r="C43" s="45">
        <v>326</v>
      </c>
      <c r="D43" s="45">
        <v>11710</v>
      </c>
      <c r="E43" s="44">
        <v>1310</v>
      </c>
      <c r="F43" s="45">
        <v>1377</v>
      </c>
      <c r="G43" s="45">
        <v>1035</v>
      </c>
      <c r="H43" s="45">
        <v>5678</v>
      </c>
      <c r="I43" s="45">
        <v>5194</v>
      </c>
      <c r="J43" s="45">
        <v>6901</v>
      </c>
      <c r="K43" s="45">
        <v>801</v>
      </c>
      <c r="L43" s="45">
        <v>1567</v>
      </c>
      <c r="M43" s="45">
        <v>8919</v>
      </c>
      <c r="N43" s="45">
        <v>1320</v>
      </c>
      <c r="O43" s="45">
        <v>301</v>
      </c>
      <c r="P43" s="45">
        <v>3836</v>
      </c>
      <c r="Q43" s="45">
        <v>110</v>
      </c>
      <c r="R43" s="45">
        <v>2321</v>
      </c>
      <c r="S43" s="45">
        <v>1378</v>
      </c>
      <c r="T43" s="45">
        <v>4078</v>
      </c>
      <c r="U43" s="45">
        <v>1293</v>
      </c>
      <c r="V43" s="130">
        <f t="shared" si="3"/>
        <v>63771</v>
      </c>
    </row>
    <row r="44" spans="1:22" s="1" customFormat="1" ht="13.15" customHeight="1" x14ac:dyDescent="0.3">
      <c r="A44" s="76" t="s">
        <v>54</v>
      </c>
      <c r="B44" s="45">
        <v>4447</v>
      </c>
      <c r="C44" s="45">
        <v>2246</v>
      </c>
      <c r="D44" s="45">
        <v>14635</v>
      </c>
      <c r="E44" s="44">
        <v>1654</v>
      </c>
      <c r="F44" s="45">
        <v>1508</v>
      </c>
      <c r="G44" s="45">
        <v>909</v>
      </c>
      <c r="H44" s="45">
        <v>5294</v>
      </c>
      <c r="I44" s="45">
        <v>6022</v>
      </c>
      <c r="J44" s="45">
        <v>7398</v>
      </c>
      <c r="K44" s="45">
        <v>1066</v>
      </c>
      <c r="L44" s="45">
        <v>1197</v>
      </c>
      <c r="M44" s="45">
        <v>13278</v>
      </c>
      <c r="N44" s="45">
        <v>918</v>
      </c>
      <c r="O44" s="45">
        <v>530</v>
      </c>
      <c r="P44" s="45">
        <v>4770</v>
      </c>
      <c r="Q44" s="45">
        <v>215</v>
      </c>
      <c r="R44" s="45">
        <v>2995</v>
      </c>
      <c r="S44" s="45">
        <v>1307</v>
      </c>
      <c r="T44" s="45">
        <v>6660</v>
      </c>
      <c r="U44" s="45">
        <v>1232</v>
      </c>
      <c r="V44" s="130">
        <f t="shared" si="3"/>
        <v>78281</v>
      </c>
    </row>
    <row r="45" spans="1:22" s="1" customFormat="1" ht="13.15" customHeight="1" x14ac:dyDescent="0.3">
      <c r="A45" s="76" t="s">
        <v>55</v>
      </c>
      <c r="B45" s="45">
        <v>268</v>
      </c>
      <c r="C45" s="45">
        <v>25</v>
      </c>
      <c r="D45" s="45">
        <v>1251</v>
      </c>
      <c r="E45" s="44">
        <v>65</v>
      </c>
      <c r="F45" s="45">
        <v>74</v>
      </c>
      <c r="G45" s="45">
        <v>108</v>
      </c>
      <c r="H45" s="45">
        <v>607</v>
      </c>
      <c r="I45" s="45">
        <v>392</v>
      </c>
      <c r="J45" s="45">
        <v>276</v>
      </c>
      <c r="K45" s="45">
        <v>65</v>
      </c>
      <c r="L45" s="45">
        <v>135</v>
      </c>
      <c r="M45" s="45">
        <v>420</v>
      </c>
      <c r="N45" s="44">
        <v>74</v>
      </c>
      <c r="O45" s="45">
        <v>14</v>
      </c>
      <c r="P45" s="45">
        <v>242</v>
      </c>
      <c r="Q45" s="45">
        <v>7</v>
      </c>
      <c r="R45" s="45">
        <v>103</v>
      </c>
      <c r="S45" s="45">
        <v>54</v>
      </c>
      <c r="T45" s="44">
        <v>117</v>
      </c>
      <c r="U45" s="45">
        <v>17</v>
      </c>
      <c r="V45" s="130">
        <f t="shared" si="3"/>
        <v>4314</v>
      </c>
    </row>
    <row r="46" spans="1:22" s="1" customFormat="1" ht="13.15" customHeight="1" x14ac:dyDescent="0.3">
      <c r="A46" s="76" t="s">
        <v>56</v>
      </c>
      <c r="B46" s="45">
        <v>4512</v>
      </c>
      <c r="C46" s="45">
        <v>1238</v>
      </c>
      <c r="D46" s="45">
        <v>16842</v>
      </c>
      <c r="E46" s="44">
        <v>1743</v>
      </c>
      <c r="F46" s="45">
        <v>1663</v>
      </c>
      <c r="G46" s="45">
        <v>1561</v>
      </c>
      <c r="H46" s="45">
        <v>4908</v>
      </c>
      <c r="I46" s="45">
        <v>6848</v>
      </c>
      <c r="J46" s="45">
        <v>9668</v>
      </c>
      <c r="K46" s="45">
        <v>712</v>
      </c>
      <c r="L46" s="45">
        <v>1198</v>
      </c>
      <c r="M46" s="45">
        <v>17491</v>
      </c>
      <c r="N46" s="45">
        <v>1231</v>
      </c>
      <c r="O46" s="45">
        <v>383</v>
      </c>
      <c r="P46" s="45">
        <v>3532</v>
      </c>
      <c r="Q46" s="45">
        <v>149</v>
      </c>
      <c r="R46" s="45">
        <v>2851</v>
      </c>
      <c r="S46" s="45">
        <v>1046</v>
      </c>
      <c r="T46" s="45">
        <v>3312</v>
      </c>
      <c r="U46" s="45">
        <v>2490</v>
      </c>
      <c r="V46" s="130">
        <f t="shared" si="3"/>
        <v>83378</v>
      </c>
    </row>
    <row r="47" spans="1:22" s="1" customFormat="1" ht="13.5" x14ac:dyDescent="0.3">
      <c r="A47" s="76" t="s">
        <v>76</v>
      </c>
      <c r="B47" s="45">
        <v>55</v>
      </c>
      <c r="C47" s="44">
        <v>0</v>
      </c>
      <c r="D47" s="45">
        <v>151</v>
      </c>
      <c r="E47" s="44">
        <v>22</v>
      </c>
      <c r="F47" s="45">
        <v>24</v>
      </c>
      <c r="G47" s="45">
        <v>16</v>
      </c>
      <c r="H47" s="45">
        <v>113</v>
      </c>
      <c r="I47" s="45">
        <v>141</v>
      </c>
      <c r="J47" s="45">
        <v>85</v>
      </c>
      <c r="K47" s="45">
        <v>7</v>
      </c>
      <c r="L47" s="45">
        <v>34</v>
      </c>
      <c r="M47" s="45">
        <v>97</v>
      </c>
      <c r="N47" s="45">
        <v>16</v>
      </c>
      <c r="O47" s="45">
        <v>6</v>
      </c>
      <c r="P47" s="45">
        <v>20</v>
      </c>
      <c r="Q47" s="45">
        <v>1</v>
      </c>
      <c r="R47" s="45">
        <v>47</v>
      </c>
      <c r="S47" s="45">
        <v>12</v>
      </c>
      <c r="T47" s="45">
        <v>16</v>
      </c>
      <c r="U47" s="45">
        <v>19</v>
      </c>
      <c r="V47" s="130">
        <f t="shared" si="3"/>
        <v>882</v>
      </c>
    </row>
    <row r="48" spans="1:22" s="1" customFormat="1" ht="12.75" customHeight="1" x14ac:dyDescent="0.3">
      <c r="A48" s="76" t="s">
        <v>57</v>
      </c>
      <c r="B48" s="45">
        <v>1418</v>
      </c>
      <c r="C48" s="45">
        <v>238</v>
      </c>
      <c r="D48" s="44">
        <v>4303</v>
      </c>
      <c r="E48" s="44">
        <v>122</v>
      </c>
      <c r="F48" s="44">
        <v>382</v>
      </c>
      <c r="G48" s="45">
        <v>615</v>
      </c>
      <c r="H48" s="45">
        <v>1544</v>
      </c>
      <c r="I48" s="44">
        <v>1765</v>
      </c>
      <c r="J48" s="45">
        <v>1366</v>
      </c>
      <c r="K48" s="45">
        <v>228</v>
      </c>
      <c r="L48" s="45">
        <v>335</v>
      </c>
      <c r="M48" s="44">
        <v>829</v>
      </c>
      <c r="N48" s="44">
        <v>237</v>
      </c>
      <c r="O48" s="44">
        <v>55</v>
      </c>
      <c r="P48" s="44">
        <v>484</v>
      </c>
      <c r="Q48" s="44">
        <v>38</v>
      </c>
      <c r="R48" s="45">
        <v>817</v>
      </c>
      <c r="S48" s="44">
        <v>192</v>
      </c>
      <c r="T48" s="45">
        <v>873</v>
      </c>
      <c r="U48" s="45">
        <v>265</v>
      </c>
      <c r="V48" s="130">
        <f t="shared" si="3"/>
        <v>16106</v>
      </c>
    </row>
    <row r="49" spans="1:22" s="1" customFormat="1" ht="13.15" customHeight="1" x14ac:dyDescent="0.3">
      <c r="A49" s="76" t="s">
        <v>58</v>
      </c>
      <c r="B49" s="45">
        <v>1160</v>
      </c>
      <c r="C49" s="45">
        <v>224</v>
      </c>
      <c r="D49" s="44">
        <v>3836</v>
      </c>
      <c r="E49" s="44">
        <v>318</v>
      </c>
      <c r="F49" s="44">
        <v>443</v>
      </c>
      <c r="G49" s="45">
        <v>573</v>
      </c>
      <c r="H49" s="45">
        <v>2201</v>
      </c>
      <c r="I49" s="44">
        <v>1164</v>
      </c>
      <c r="J49" s="45">
        <v>1582</v>
      </c>
      <c r="K49" s="45">
        <v>168</v>
      </c>
      <c r="L49" s="45">
        <v>167</v>
      </c>
      <c r="M49" s="44">
        <v>982</v>
      </c>
      <c r="N49" s="44">
        <v>74</v>
      </c>
      <c r="O49" s="44">
        <v>56</v>
      </c>
      <c r="P49" s="44">
        <v>550</v>
      </c>
      <c r="Q49" s="44">
        <v>22</v>
      </c>
      <c r="R49" s="45">
        <v>295</v>
      </c>
      <c r="S49" s="44">
        <v>153</v>
      </c>
      <c r="T49" s="45">
        <v>302</v>
      </c>
      <c r="U49" s="45">
        <v>82</v>
      </c>
      <c r="V49" s="130">
        <f t="shared" si="3"/>
        <v>14352</v>
      </c>
    </row>
    <row r="50" spans="1:22" s="1" customFormat="1" ht="13.15" customHeight="1" x14ac:dyDescent="0.3">
      <c r="A50" s="76" t="s">
        <v>59</v>
      </c>
      <c r="B50" s="45">
        <v>104</v>
      </c>
      <c r="C50" s="44">
        <v>1</v>
      </c>
      <c r="D50" s="44">
        <v>503</v>
      </c>
      <c r="E50" s="44">
        <v>60</v>
      </c>
      <c r="F50" s="44">
        <v>51</v>
      </c>
      <c r="G50" s="45">
        <v>19</v>
      </c>
      <c r="H50" s="45">
        <v>128</v>
      </c>
      <c r="I50" s="44">
        <v>160</v>
      </c>
      <c r="J50" s="45">
        <v>226</v>
      </c>
      <c r="K50" s="45">
        <v>23</v>
      </c>
      <c r="L50" s="45">
        <v>61</v>
      </c>
      <c r="M50" s="44">
        <v>134</v>
      </c>
      <c r="N50" s="44">
        <v>46</v>
      </c>
      <c r="O50" s="44">
        <v>12</v>
      </c>
      <c r="P50" s="44">
        <v>148</v>
      </c>
      <c r="Q50" s="44">
        <v>11</v>
      </c>
      <c r="R50" s="45">
        <v>46</v>
      </c>
      <c r="S50" s="44">
        <v>41</v>
      </c>
      <c r="T50" s="45">
        <v>104</v>
      </c>
      <c r="U50" s="45">
        <v>39</v>
      </c>
      <c r="V50" s="130">
        <f t="shared" si="3"/>
        <v>1917</v>
      </c>
    </row>
    <row r="51" spans="1:22" s="1" customFormat="1" ht="13.15" customHeight="1" x14ac:dyDescent="0.3">
      <c r="A51" s="76" t="s">
        <v>60</v>
      </c>
      <c r="B51" s="44">
        <v>509</v>
      </c>
      <c r="C51" s="45">
        <v>114</v>
      </c>
      <c r="D51" s="44">
        <v>1355</v>
      </c>
      <c r="E51" s="44">
        <v>236</v>
      </c>
      <c r="F51" s="44">
        <v>162</v>
      </c>
      <c r="G51" s="45">
        <v>385</v>
      </c>
      <c r="H51" s="45">
        <v>659</v>
      </c>
      <c r="I51" s="44">
        <v>410</v>
      </c>
      <c r="J51" s="45">
        <v>297</v>
      </c>
      <c r="K51" s="45">
        <v>48</v>
      </c>
      <c r="L51" s="44">
        <v>95</v>
      </c>
      <c r="M51" s="44">
        <v>221</v>
      </c>
      <c r="N51" s="44">
        <v>67</v>
      </c>
      <c r="O51" s="44">
        <v>17</v>
      </c>
      <c r="P51" s="44">
        <v>84</v>
      </c>
      <c r="Q51" s="44">
        <v>11</v>
      </c>
      <c r="R51" s="44">
        <v>27</v>
      </c>
      <c r="S51" s="44">
        <v>42</v>
      </c>
      <c r="T51" s="44">
        <v>64</v>
      </c>
      <c r="U51" s="45">
        <v>16</v>
      </c>
      <c r="V51" s="130">
        <f t="shared" si="3"/>
        <v>4819</v>
      </c>
    </row>
    <row r="52" spans="1:22" s="1" customFormat="1" ht="13.15" customHeight="1" x14ac:dyDescent="0.3">
      <c r="A52" s="76" t="s">
        <v>61</v>
      </c>
      <c r="B52" s="45">
        <v>2127</v>
      </c>
      <c r="C52" s="45">
        <v>138</v>
      </c>
      <c r="D52" s="44">
        <v>4588</v>
      </c>
      <c r="E52" s="44">
        <v>958</v>
      </c>
      <c r="F52" s="44">
        <v>408</v>
      </c>
      <c r="G52" s="45">
        <v>747</v>
      </c>
      <c r="H52" s="45">
        <v>1470</v>
      </c>
      <c r="I52" s="44">
        <v>1815</v>
      </c>
      <c r="J52" s="45">
        <v>2520</v>
      </c>
      <c r="K52" s="44">
        <v>258</v>
      </c>
      <c r="L52" s="45">
        <v>589</v>
      </c>
      <c r="M52" s="44">
        <v>1727</v>
      </c>
      <c r="N52" s="44">
        <v>320</v>
      </c>
      <c r="O52" s="44">
        <v>63</v>
      </c>
      <c r="P52" s="44">
        <v>1139</v>
      </c>
      <c r="Q52" s="44">
        <v>143</v>
      </c>
      <c r="R52" s="45">
        <v>814</v>
      </c>
      <c r="S52" s="44">
        <v>266</v>
      </c>
      <c r="T52" s="44">
        <v>1375</v>
      </c>
      <c r="U52" s="45">
        <v>167</v>
      </c>
      <c r="V52" s="130">
        <f t="shared" si="3"/>
        <v>21632</v>
      </c>
    </row>
    <row r="53" spans="1:22" s="1" customFormat="1" ht="13.15" customHeight="1" x14ac:dyDescent="0.3">
      <c r="A53" s="76" t="s">
        <v>62</v>
      </c>
      <c r="B53" s="45">
        <v>77</v>
      </c>
      <c r="C53" s="45">
        <v>0</v>
      </c>
      <c r="D53" s="44">
        <v>246</v>
      </c>
      <c r="E53" s="44">
        <v>38</v>
      </c>
      <c r="F53" s="44">
        <v>6</v>
      </c>
      <c r="G53" s="45">
        <v>47</v>
      </c>
      <c r="H53" s="45">
        <v>31</v>
      </c>
      <c r="I53" s="44">
        <v>60</v>
      </c>
      <c r="J53" s="45">
        <v>104</v>
      </c>
      <c r="K53" s="45">
        <v>2</v>
      </c>
      <c r="L53" s="45">
        <v>23</v>
      </c>
      <c r="M53" s="44">
        <v>107</v>
      </c>
      <c r="N53" s="44">
        <v>22</v>
      </c>
      <c r="O53" s="44">
        <v>3</v>
      </c>
      <c r="P53" s="44">
        <v>62</v>
      </c>
      <c r="Q53" s="44">
        <v>7</v>
      </c>
      <c r="R53" s="45">
        <v>165</v>
      </c>
      <c r="S53" s="44">
        <v>19</v>
      </c>
      <c r="T53" s="45">
        <v>80</v>
      </c>
      <c r="U53" s="45">
        <v>6</v>
      </c>
      <c r="V53" s="130">
        <f t="shared" si="3"/>
        <v>1105</v>
      </c>
    </row>
    <row r="54" spans="1:22" s="1" customFormat="1" ht="13.15" customHeight="1" x14ac:dyDescent="0.3">
      <c r="A54" s="76" t="s">
        <v>63</v>
      </c>
      <c r="B54" s="45">
        <v>4953</v>
      </c>
      <c r="C54" s="45">
        <v>424</v>
      </c>
      <c r="D54" s="44">
        <v>14762</v>
      </c>
      <c r="E54" s="44">
        <v>1713</v>
      </c>
      <c r="F54" s="44">
        <v>1881</v>
      </c>
      <c r="G54" s="45">
        <v>902</v>
      </c>
      <c r="H54" s="45">
        <v>5657</v>
      </c>
      <c r="I54" s="44">
        <v>6064</v>
      </c>
      <c r="J54" s="45">
        <v>5553</v>
      </c>
      <c r="K54" s="45">
        <v>802</v>
      </c>
      <c r="L54" s="45">
        <v>1166</v>
      </c>
      <c r="M54" s="44">
        <v>10897</v>
      </c>
      <c r="N54" s="44">
        <v>1558</v>
      </c>
      <c r="O54" s="44">
        <v>271</v>
      </c>
      <c r="P54" s="44">
        <v>3060</v>
      </c>
      <c r="Q54" s="44">
        <v>156</v>
      </c>
      <c r="R54" s="45">
        <v>2579</v>
      </c>
      <c r="S54" s="44">
        <v>1610</v>
      </c>
      <c r="T54" s="45">
        <v>3492</v>
      </c>
      <c r="U54" s="45">
        <v>1421</v>
      </c>
      <c r="V54" s="130">
        <f t="shared" si="3"/>
        <v>68921</v>
      </c>
    </row>
    <row r="55" spans="1:22" s="1" customFormat="1" ht="13.15" customHeight="1" x14ac:dyDescent="0.3">
      <c r="A55" s="76" t="s">
        <v>64</v>
      </c>
      <c r="B55" s="45">
        <v>9855</v>
      </c>
      <c r="C55" s="45">
        <v>2164</v>
      </c>
      <c r="D55" s="44">
        <v>33116</v>
      </c>
      <c r="E55" s="44">
        <v>3555</v>
      </c>
      <c r="F55" s="44">
        <v>3412</v>
      </c>
      <c r="G55" s="45">
        <v>4313</v>
      </c>
      <c r="H55" s="45">
        <v>15098</v>
      </c>
      <c r="I55" s="44">
        <v>13519</v>
      </c>
      <c r="J55" s="45">
        <v>13854</v>
      </c>
      <c r="K55" s="45">
        <v>2008</v>
      </c>
      <c r="L55" s="45">
        <v>3583</v>
      </c>
      <c r="M55" s="44">
        <v>16502</v>
      </c>
      <c r="N55" s="44">
        <v>2097</v>
      </c>
      <c r="O55" s="44">
        <v>548</v>
      </c>
      <c r="P55" s="44">
        <v>4047</v>
      </c>
      <c r="Q55" s="44">
        <v>279</v>
      </c>
      <c r="R55" s="45">
        <v>2811</v>
      </c>
      <c r="S55" s="44">
        <v>2113</v>
      </c>
      <c r="T55" s="45">
        <v>3624</v>
      </c>
      <c r="U55" s="45">
        <v>2405</v>
      </c>
      <c r="V55" s="130">
        <f t="shared" si="3"/>
        <v>138903</v>
      </c>
    </row>
    <row r="56" spans="1:22" s="1" customFormat="1" ht="13.15" customHeight="1" x14ac:dyDescent="0.3">
      <c r="A56" s="76" t="s">
        <v>65</v>
      </c>
      <c r="B56" s="45">
        <v>1040</v>
      </c>
      <c r="C56" s="45">
        <v>394</v>
      </c>
      <c r="D56" s="45">
        <v>3386</v>
      </c>
      <c r="E56" s="44">
        <v>310</v>
      </c>
      <c r="F56" s="45">
        <v>491</v>
      </c>
      <c r="G56" s="45">
        <v>562</v>
      </c>
      <c r="H56" s="45">
        <v>2174</v>
      </c>
      <c r="I56" s="45">
        <v>2737</v>
      </c>
      <c r="J56" s="45">
        <v>2172</v>
      </c>
      <c r="K56" s="45">
        <v>403</v>
      </c>
      <c r="L56" s="45">
        <v>411</v>
      </c>
      <c r="M56" s="45">
        <v>3049</v>
      </c>
      <c r="N56" s="45">
        <v>136</v>
      </c>
      <c r="O56" s="45">
        <v>28</v>
      </c>
      <c r="P56" s="45">
        <v>299</v>
      </c>
      <c r="Q56" s="45">
        <v>8</v>
      </c>
      <c r="R56" s="45">
        <v>539</v>
      </c>
      <c r="S56" s="45">
        <v>90</v>
      </c>
      <c r="T56" s="45">
        <v>99</v>
      </c>
      <c r="U56" s="45">
        <v>135</v>
      </c>
      <c r="V56" s="130">
        <f t="shared" si="3"/>
        <v>18463</v>
      </c>
    </row>
    <row r="57" spans="1:22" s="1" customFormat="1" ht="13.15" customHeight="1" x14ac:dyDescent="0.3">
      <c r="A57" s="78" t="s">
        <v>66</v>
      </c>
      <c r="B57" s="46">
        <v>15</v>
      </c>
      <c r="C57" s="47">
        <v>0</v>
      </c>
      <c r="D57" s="46">
        <v>129</v>
      </c>
      <c r="E57" s="46">
        <v>4</v>
      </c>
      <c r="F57" s="46">
        <v>5</v>
      </c>
      <c r="G57" s="46">
        <v>4</v>
      </c>
      <c r="H57" s="47">
        <v>23</v>
      </c>
      <c r="I57" s="46">
        <v>21</v>
      </c>
      <c r="J57" s="46">
        <v>22</v>
      </c>
      <c r="K57" s="46">
        <v>2</v>
      </c>
      <c r="L57" s="46">
        <v>5</v>
      </c>
      <c r="M57" s="46">
        <v>37</v>
      </c>
      <c r="N57" s="46">
        <v>2</v>
      </c>
      <c r="O57" s="46">
        <v>1</v>
      </c>
      <c r="P57" s="46">
        <v>14</v>
      </c>
      <c r="Q57" s="46">
        <v>0</v>
      </c>
      <c r="R57" s="46">
        <v>3</v>
      </c>
      <c r="S57" s="46">
        <v>2</v>
      </c>
      <c r="T57" s="46">
        <v>5</v>
      </c>
      <c r="U57" s="46">
        <v>2</v>
      </c>
      <c r="V57" s="131">
        <f t="shared" si="3"/>
        <v>296</v>
      </c>
    </row>
    <row r="58" spans="1:22" s="10" customFormat="1" ht="30" x14ac:dyDescent="0.3">
      <c r="A58" s="31" t="s">
        <v>104</v>
      </c>
      <c r="B58" s="16">
        <f t="shared" ref="B58:U58" si="4">SUM(B21:B57)</f>
        <v>85165</v>
      </c>
      <c r="C58" s="16">
        <f t="shared" si="4"/>
        <v>18107</v>
      </c>
      <c r="D58" s="16">
        <f t="shared" si="4"/>
        <v>258228</v>
      </c>
      <c r="E58" s="16">
        <f t="shared" si="4"/>
        <v>29631</v>
      </c>
      <c r="F58" s="16">
        <f t="shared" si="4"/>
        <v>27074</v>
      </c>
      <c r="G58" s="16">
        <f t="shared" si="4"/>
        <v>26915</v>
      </c>
      <c r="H58" s="16">
        <f t="shared" si="4"/>
        <v>102454</v>
      </c>
      <c r="I58" s="16">
        <f t="shared" si="4"/>
        <v>105766</v>
      </c>
      <c r="J58" s="16">
        <f t="shared" si="4"/>
        <v>121102</v>
      </c>
      <c r="K58" s="16">
        <f t="shared" si="4"/>
        <v>16448</v>
      </c>
      <c r="L58" s="16">
        <f t="shared" si="4"/>
        <v>28143</v>
      </c>
      <c r="M58" s="16">
        <f t="shared" si="4"/>
        <v>189893</v>
      </c>
      <c r="N58" s="16">
        <f t="shared" si="4"/>
        <v>21117</v>
      </c>
      <c r="O58" s="16">
        <f t="shared" si="4"/>
        <v>5035</v>
      </c>
      <c r="P58" s="16">
        <f t="shared" si="4"/>
        <v>52605</v>
      </c>
      <c r="Q58" s="16">
        <f t="shared" si="4"/>
        <v>2826</v>
      </c>
      <c r="R58" s="16">
        <f t="shared" si="4"/>
        <v>39825</v>
      </c>
      <c r="S58" s="16">
        <f t="shared" si="4"/>
        <v>19878</v>
      </c>
      <c r="T58" s="16">
        <f t="shared" si="4"/>
        <v>57783</v>
      </c>
      <c r="U58" s="16">
        <f t="shared" si="4"/>
        <v>22449</v>
      </c>
      <c r="V58" s="132">
        <f t="shared" si="3"/>
        <v>1230444</v>
      </c>
    </row>
    <row r="59" spans="1:22" s="10" customFormat="1" ht="13.15" customHeight="1" x14ac:dyDescent="0.3">
      <c r="A59" s="32" t="s">
        <v>105</v>
      </c>
      <c r="B59" s="48">
        <v>5</v>
      </c>
      <c r="C59" s="48">
        <v>0</v>
      </c>
      <c r="D59" s="48">
        <v>51</v>
      </c>
      <c r="E59" s="48">
        <v>2</v>
      </c>
      <c r="F59" s="48">
        <v>0</v>
      </c>
      <c r="G59" s="48">
        <v>1</v>
      </c>
      <c r="H59" s="48">
        <v>4</v>
      </c>
      <c r="I59" s="48">
        <v>11</v>
      </c>
      <c r="J59" s="48">
        <v>4</v>
      </c>
      <c r="K59" s="48">
        <v>0</v>
      </c>
      <c r="L59" s="48">
        <v>3</v>
      </c>
      <c r="M59" s="48">
        <v>14</v>
      </c>
      <c r="N59" s="48">
        <v>2</v>
      </c>
      <c r="O59" s="48">
        <v>0</v>
      </c>
      <c r="P59" s="48">
        <v>5</v>
      </c>
      <c r="Q59" s="48">
        <v>0</v>
      </c>
      <c r="R59" s="48">
        <v>0</v>
      </c>
      <c r="S59" s="48">
        <v>1</v>
      </c>
      <c r="T59" s="48">
        <v>5</v>
      </c>
      <c r="U59" s="48">
        <v>0</v>
      </c>
      <c r="V59" s="136">
        <f t="shared" si="3"/>
        <v>108</v>
      </c>
    </row>
    <row r="60" spans="1:22" s="10" customFormat="1" ht="21" customHeight="1" x14ac:dyDescent="0.3">
      <c r="A60" s="33" t="s">
        <v>106</v>
      </c>
      <c r="B60" s="16">
        <f t="shared" ref="B60:U60" si="5">+B59+B58+B20</f>
        <v>174198</v>
      </c>
      <c r="C60" s="16">
        <f t="shared" si="5"/>
        <v>31018</v>
      </c>
      <c r="D60" s="16">
        <f t="shared" si="5"/>
        <v>328482</v>
      </c>
      <c r="E60" s="16">
        <f t="shared" si="5"/>
        <v>39261</v>
      </c>
      <c r="F60" s="16">
        <f t="shared" si="5"/>
        <v>34468</v>
      </c>
      <c r="G60" s="16">
        <f t="shared" si="5"/>
        <v>32797</v>
      </c>
      <c r="H60" s="16">
        <f t="shared" si="5"/>
        <v>134488</v>
      </c>
      <c r="I60" s="16">
        <f t="shared" si="5"/>
        <v>143047</v>
      </c>
      <c r="J60" s="16">
        <f t="shared" si="5"/>
        <v>169402</v>
      </c>
      <c r="K60" s="16">
        <f t="shared" si="5"/>
        <v>23975</v>
      </c>
      <c r="L60" s="16">
        <f t="shared" si="5"/>
        <v>41305</v>
      </c>
      <c r="M60" s="16">
        <f t="shared" si="5"/>
        <v>288379</v>
      </c>
      <c r="N60" s="16">
        <f t="shared" si="5"/>
        <v>31022</v>
      </c>
      <c r="O60" s="16">
        <f t="shared" si="5"/>
        <v>7261</v>
      </c>
      <c r="P60" s="16">
        <f t="shared" si="5"/>
        <v>73659</v>
      </c>
      <c r="Q60" s="16">
        <f t="shared" si="5"/>
        <v>4288</v>
      </c>
      <c r="R60" s="16">
        <f t="shared" si="5"/>
        <v>53368</v>
      </c>
      <c r="S60" s="16">
        <f t="shared" si="5"/>
        <v>28768</v>
      </c>
      <c r="T60" s="16">
        <f t="shared" si="5"/>
        <v>79342</v>
      </c>
      <c r="U60" s="16">
        <f t="shared" si="5"/>
        <v>30941</v>
      </c>
      <c r="V60" s="15">
        <f t="shared" si="3"/>
        <v>1749469</v>
      </c>
    </row>
    <row r="61" spans="1:22" s="10" customFormat="1" ht="22.5" customHeight="1" x14ac:dyDescent="0.3">
      <c r="A61" s="189" t="s">
        <v>75</v>
      </c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</row>
    <row r="62" spans="1:22" s="5" customFormat="1" ht="15" x14ac:dyDescent="0.3">
      <c r="A62" s="181" t="s">
        <v>74</v>
      </c>
      <c r="B62" s="181"/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</row>
    <row r="63" spans="1:22" s="5" customFormat="1" ht="15.75" customHeight="1" x14ac:dyDescent="0.3">
      <c r="A63" s="12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13"/>
    </row>
    <row r="64" spans="1:22" s="3" customFormat="1" ht="18" x14ac:dyDescent="0.3">
      <c r="A64" s="2"/>
      <c r="B64" s="170" t="s">
        <v>108</v>
      </c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</row>
    <row r="65" spans="1:22" s="5" customFormat="1" ht="15" x14ac:dyDescent="0.3">
      <c r="A65" s="4"/>
      <c r="B65" s="179" t="s">
        <v>109</v>
      </c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</row>
    <row r="66" spans="1:22" ht="13.15" customHeight="1" x14ac:dyDescent="0.3">
      <c r="A66" s="6"/>
    </row>
    <row r="67" spans="1:22" ht="13.15" customHeight="1" x14ac:dyDescent="0.35">
      <c r="A67" s="6"/>
      <c r="K67" s="8"/>
      <c r="V67" s="9"/>
    </row>
    <row r="68" spans="1:22" ht="13.15" customHeight="1" x14ac:dyDescent="0.3">
      <c r="A68" s="172" t="s">
        <v>102</v>
      </c>
      <c r="B68" s="174" t="s">
        <v>79</v>
      </c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6"/>
    </row>
    <row r="69" spans="1:22" s="10" customFormat="1" ht="13.15" customHeight="1" x14ac:dyDescent="0.3">
      <c r="A69" s="173"/>
      <c r="B69" s="119" t="s">
        <v>0</v>
      </c>
      <c r="C69" s="120" t="s">
        <v>1</v>
      </c>
      <c r="D69" s="120" t="s">
        <v>2</v>
      </c>
      <c r="E69" s="121" t="s">
        <v>3</v>
      </c>
      <c r="F69" s="121" t="s">
        <v>4</v>
      </c>
      <c r="G69" s="120" t="s">
        <v>5</v>
      </c>
      <c r="H69" s="121" t="s">
        <v>6</v>
      </c>
      <c r="I69" s="37" t="s">
        <v>7</v>
      </c>
      <c r="J69" s="121" t="s">
        <v>8</v>
      </c>
      <c r="K69" s="121" t="s">
        <v>9</v>
      </c>
      <c r="L69" s="121" t="s">
        <v>10</v>
      </c>
      <c r="M69" s="121" t="s">
        <v>11</v>
      </c>
      <c r="N69" s="121" t="s">
        <v>12</v>
      </c>
      <c r="O69" s="120" t="s">
        <v>13</v>
      </c>
      <c r="P69" s="37" t="s">
        <v>14</v>
      </c>
      <c r="Q69" s="121" t="s">
        <v>15</v>
      </c>
      <c r="R69" s="121" t="s">
        <v>16</v>
      </c>
      <c r="S69" s="121" t="s">
        <v>17</v>
      </c>
      <c r="T69" s="121" t="s">
        <v>18</v>
      </c>
      <c r="U69" s="120" t="s">
        <v>19</v>
      </c>
      <c r="V69" s="26" t="s">
        <v>112</v>
      </c>
    </row>
    <row r="70" spans="1:22" s="11" customFormat="1" ht="13.15" customHeight="1" x14ac:dyDescent="0.3">
      <c r="A70" s="79" t="s">
        <v>20</v>
      </c>
      <c r="B70" s="139">
        <f t="shared" ref="B70:V70" si="6">SUM(B71:B74)</f>
        <v>35930</v>
      </c>
      <c r="C70" s="139">
        <f t="shared" si="6"/>
        <v>9503</v>
      </c>
      <c r="D70" s="139">
        <f t="shared" si="6"/>
        <v>18851</v>
      </c>
      <c r="E70" s="139">
        <f t="shared" si="6"/>
        <v>3434</v>
      </c>
      <c r="F70" s="139">
        <f t="shared" si="6"/>
        <v>2247</v>
      </c>
      <c r="G70" s="139">
        <f t="shared" si="6"/>
        <v>2695</v>
      </c>
      <c r="H70" s="139">
        <f t="shared" si="6"/>
        <v>11007</v>
      </c>
      <c r="I70" s="139">
        <f t="shared" si="6"/>
        <v>10904</v>
      </c>
      <c r="J70" s="139">
        <f t="shared" si="6"/>
        <v>19316</v>
      </c>
      <c r="K70" s="139">
        <f t="shared" si="6"/>
        <v>2810</v>
      </c>
      <c r="L70" s="139">
        <f t="shared" si="6"/>
        <v>4010</v>
      </c>
      <c r="M70" s="139">
        <f t="shared" si="6"/>
        <v>54695</v>
      </c>
      <c r="N70" s="139">
        <f t="shared" si="6"/>
        <v>4607</v>
      </c>
      <c r="O70" s="139">
        <f t="shared" si="6"/>
        <v>1297</v>
      </c>
      <c r="P70" s="139">
        <f t="shared" si="6"/>
        <v>11013</v>
      </c>
      <c r="Q70" s="139">
        <f t="shared" si="6"/>
        <v>838</v>
      </c>
      <c r="R70" s="139">
        <f t="shared" si="6"/>
        <v>6729</v>
      </c>
      <c r="S70" s="139">
        <f t="shared" si="6"/>
        <v>5168</v>
      </c>
      <c r="T70" s="139">
        <f t="shared" si="6"/>
        <v>8832</v>
      </c>
      <c r="U70" s="139">
        <f t="shared" si="6"/>
        <v>3682</v>
      </c>
      <c r="V70" s="137">
        <f t="shared" si="6"/>
        <v>217568</v>
      </c>
    </row>
    <row r="71" spans="1:22" s="10" customFormat="1" ht="13.15" customHeight="1" x14ac:dyDescent="0.3">
      <c r="A71" s="114" t="s">
        <v>21</v>
      </c>
      <c r="B71" s="62">
        <v>25954</v>
      </c>
      <c r="C71" s="62">
        <v>6329</v>
      </c>
      <c r="D71" s="62">
        <v>10037</v>
      </c>
      <c r="E71" s="62">
        <v>2264</v>
      </c>
      <c r="F71" s="62">
        <v>1314</v>
      </c>
      <c r="G71" s="62">
        <v>1810</v>
      </c>
      <c r="H71" s="62">
        <v>6233</v>
      </c>
      <c r="I71" s="62">
        <v>5973</v>
      </c>
      <c r="J71" s="62">
        <v>11441</v>
      </c>
      <c r="K71" s="62">
        <v>1521</v>
      </c>
      <c r="L71" s="62">
        <v>1926</v>
      </c>
      <c r="M71" s="62">
        <v>33040</v>
      </c>
      <c r="N71" s="62">
        <v>2742</v>
      </c>
      <c r="O71" s="62">
        <v>869</v>
      </c>
      <c r="P71" s="62">
        <v>6626</v>
      </c>
      <c r="Q71" s="62">
        <v>479</v>
      </c>
      <c r="R71" s="62">
        <v>3573</v>
      </c>
      <c r="S71" s="62">
        <v>3619</v>
      </c>
      <c r="T71" s="62">
        <v>5580</v>
      </c>
      <c r="U71" s="62">
        <v>2136</v>
      </c>
      <c r="V71" s="130">
        <f t="shared" ref="V71:V77" si="7">SUM(B71:U71)</f>
        <v>133466</v>
      </c>
    </row>
    <row r="72" spans="1:22" s="10" customFormat="1" ht="13.15" customHeight="1" x14ac:dyDescent="0.3">
      <c r="A72" s="114" t="s">
        <v>22</v>
      </c>
      <c r="B72" s="62">
        <v>4524</v>
      </c>
      <c r="C72" s="62">
        <v>1853</v>
      </c>
      <c r="D72" s="62">
        <v>4198</v>
      </c>
      <c r="E72" s="62">
        <v>552</v>
      </c>
      <c r="F72" s="62">
        <v>407</v>
      </c>
      <c r="G72" s="62">
        <v>496</v>
      </c>
      <c r="H72" s="62">
        <v>2423</v>
      </c>
      <c r="I72" s="62">
        <v>2268</v>
      </c>
      <c r="J72" s="62">
        <v>4218</v>
      </c>
      <c r="K72" s="62">
        <v>625</v>
      </c>
      <c r="L72" s="62">
        <v>993</v>
      </c>
      <c r="M72" s="62">
        <v>8828</v>
      </c>
      <c r="N72" s="62">
        <v>787</v>
      </c>
      <c r="O72" s="62">
        <v>212</v>
      </c>
      <c r="P72" s="62">
        <v>2015</v>
      </c>
      <c r="Q72" s="62">
        <v>176</v>
      </c>
      <c r="R72" s="62">
        <v>1203</v>
      </c>
      <c r="S72" s="62">
        <v>687</v>
      </c>
      <c r="T72" s="62">
        <v>1396</v>
      </c>
      <c r="U72" s="62">
        <v>860</v>
      </c>
      <c r="V72" s="130">
        <f t="shared" si="7"/>
        <v>38721</v>
      </c>
    </row>
    <row r="73" spans="1:22" s="1" customFormat="1" ht="13.15" customHeight="1" x14ac:dyDescent="0.3">
      <c r="A73" s="114" t="s">
        <v>67</v>
      </c>
      <c r="B73" s="62">
        <v>4602</v>
      </c>
      <c r="C73" s="62">
        <v>1244</v>
      </c>
      <c r="D73" s="62">
        <v>2603</v>
      </c>
      <c r="E73" s="62">
        <v>386</v>
      </c>
      <c r="F73" s="62">
        <v>341</v>
      </c>
      <c r="G73" s="62">
        <v>270</v>
      </c>
      <c r="H73" s="62">
        <v>1583</v>
      </c>
      <c r="I73" s="62">
        <v>1918</v>
      </c>
      <c r="J73" s="62">
        <v>3053</v>
      </c>
      <c r="K73" s="62">
        <v>532</v>
      </c>
      <c r="L73" s="62">
        <v>921</v>
      </c>
      <c r="M73" s="62">
        <v>11993</v>
      </c>
      <c r="N73" s="62">
        <v>942</v>
      </c>
      <c r="O73" s="62">
        <v>179</v>
      </c>
      <c r="P73" s="62">
        <v>2201</v>
      </c>
      <c r="Q73" s="62">
        <v>169</v>
      </c>
      <c r="R73" s="62">
        <v>1765</v>
      </c>
      <c r="S73" s="62">
        <v>834</v>
      </c>
      <c r="T73" s="62">
        <v>1721</v>
      </c>
      <c r="U73" s="62">
        <v>583</v>
      </c>
      <c r="V73" s="130">
        <f t="shared" si="7"/>
        <v>37840</v>
      </c>
    </row>
    <row r="74" spans="1:22" s="1" customFormat="1" ht="13.15" customHeight="1" x14ac:dyDescent="0.3">
      <c r="A74" s="114" t="s">
        <v>24</v>
      </c>
      <c r="B74" s="62">
        <v>850</v>
      </c>
      <c r="C74" s="62">
        <v>77</v>
      </c>
      <c r="D74" s="62">
        <v>2013</v>
      </c>
      <c r="E74" s="62">
        <v>232</v>
      </c>
      <c r="F74" s="62">
        <v>185</v>
      </c>
      <c r="G74" s="62">
        <v>119</v>
      </c>
      <c r="H74" s="62">
        <v>768</v>
      </c>
      <c r="I74" s="62">
        <v>745</v>
      </c>
      <c r="J74" s="62">
        <v>604</v>
      </c>
      <c r="K74" s="62">
        <v>132</v>
      </c>
      <c r="L74" s="63">
        <v>170</v>
      </c>
      <c r="M74" s="62">
        <v>834</v>
      </c>
      <c r="N74" s="62">
        <v>136</v>
      </c>
      <c r="O74" s="63">
        <v>37</v>
      </c>
      <c r="P74" s="62">
        <v>171</v>
      </c>
      <c r="Q74" s="63">
        <v>14</v>
      </c>
      <c r="R74" s="62">
        <v>188</v>
      </c>
      <c r="S74" s="62">
        <v>28</v>
      </c>
      <c r="T74" s="62">
        <v>135</v>
      </c>
      <c r="U74" s="63">
        <v>103</v>
      </c>
      <c r="V74" s="130">
        <f t="shared" si="7"/>
        <v>7541</v>
      </c>
    </row>
    <row r="75" spans="1:22" s="10" customFormat="1" ht="13.15" customHeight="1" x14ac:dyDescent="0.3">
      <c r="A75" s="115" t="s">
        <v>27</v>
      </c>
      <c r="B75" s="62">
        <v>13</v>
      </c>
      <c r="C75" s="62">
        <v>0</v>
      </c>
      <c r="D75" s="62">
        <v>9</v>
      </c>
      <c r="E75" s="62">
        <v>1</v>
      </c>
      <c r="F75" s="62">
        <v>0</v>
      </c>
      <c r="G75" s="62">
        <v>4</v>
      </c>
      <c r="H75" s="62">
        <v>5</v>
      </c>
      <c r="I75" s="62">
        <v>4</v>
      </c>
      <c r="J75" s="62">
        <v>1</v>
      </c>
      <c r="K75" s="62">
        <v>0</v>
      </c>
      <c r="L75" s="62">
        <v>1</v>
      </c>
      <c r="M75" s="62">
        <v>2</v>
      </c>
      <c r="N75" s="62">
        <v>1</v>
      </c>
      <c r="O75" s="62">
        <v>0</v>
      </c>
      <c r="P75" s="62">
        <v>2</v>
      </c>
      <c r="Q75" s="62">
        <v>4</v>
      </c>
      <c r="R75" s="62">
        <v>7</v>
      </c>
      <c r="S75" s="62">
        <v>1</v>
      </c>
      <c r="T75" s="62">
        <v>2</v>
      </c>
      <c r="U75" s="62">
        <v>0</v>
      </c>
      <c r="V75" s="130">
        <f t="shared" si="7"/>
        <v>57</v>
      </c>
    </row>
    <row r="76" spans="1:22" s="10" customFormat="1" ht="13.15" customHeight="1" x14ac:dyDescent="0.3">
      <c r="A76" s="115" t="s">
        <v>28</v>
      </c>
      <c r="B76" s="62">
        <v>4</v>
      </c>
      <c r="C76" s="62">
        <v>0</v>
      </c>
      <c r="D76" s="62">
        <v>0</v>
      </c>
      <c r="E76" s="62">
        <v>1</v>
      </c>
      <c r="F76" s="62">
        <v>0</v>
      </c>
      <c r="G76" s="62">
        <v>0</v>
      </c>
      <c r="H76" s="62">
        <v>1</v>
      </c>
      <c r="I76" s="62">
        <v>0</v>
      </c>
      <c r="J76" s="62">
        <v>1</v>
      </c>
      <c r="K76" s="62">
        <v>0</v>
      </c>
      <c r="L76" s="62">
        <v>1</v>
      </c>
      <c r="M76" s="62">
        <v>2</v>
      </c>
      <c r="N76" s="62">
        <v>0</v>
      </c>
      <c r="O76" s="62">
        <v>0</v>
      </c>
      <c r="P76" s="62">
        <v>0</v>
      </c>
      <c r="Q76" s="62">
        <v>0</v>
      </c>
      <c r="R76" s="62">
        <v>2</v>
      </c>
      <c r="S76" s="62">
        <v>3</v>
      </c>
      <c r="T76" s="62">
        <v>5</v>
      </c>
      <c r="U76" s="62">
        <v>0</v>
      </c>
      <c r="V76" s="130">
        <f t="shared" si="7"/>
        <v>20</v>
      </c>
    </row>
    <row r="77" spans="1:22" s="1" customFormat="1" ht="13.15" customHeight="1" x14ac:dyDescent="0.3">
      <c r="A77" s="116" t="s">
        <v>68</v>
      </c>
      <c r="B77" s="140">
        <v>0</v>
      </c>
      <c r="C77" s="140">
        <v>0</v>
      </c>
      <c r="D77" s="140">
        <v>0</v>
      </c>
      <c r="E77" s="64">
        <v>0</v>
      </c>
      <c r="F77" s="140">
        <v>0</v>
      </c>
      <c r="G77" s="140">
        <v>0</v>
      </c>
      <c r="H77" s="140">
        <v>0</v>
      </c>
      <c r="I77" s="140">
        <v>1</v>
      </c>
      <c r="J77" s="140">
        <v>0</v>
      </c>
      <c r="K77" s="140">
        <v>0</v>
      </c>
      <c r="L77" s="64">
        <v>0</v>
      </c>
      <c r="M77" s="140">
        <v>0</v>
      </c>
      <c r="N77" s="140">
        <v>0</v>
      </c>
      <c r="O77" s="64">
        <v>0</v>
      </c>
      <c r="P77" s="140">
        <v>0</v>
      </c>
      <c r="Q77" s="140">
        <v>0</v>
      </c>
      <c r="R77" s="140">
        <v>0</v>
      </c>
      <c r="S77" s="140">
        <v>1</v>
      </c>
      <c r="T77" s="140">
        <v>0</v>
      </c>
      <c r="U77" s="140">
        <v>0</v>
      </c>
      <c r="V77" s="131">
        <f t="shared" si="7"/>
        <v>2</v>
      </c>
    </row>
    <row r="78" spans="1:22" s="1" customFormat="1" ht="27" x14ac:dyDescent="0.3">
      <c r="A78" s="30" t="s">
        <v>103</v>
      </c>
      <c r="B78" s="59">
        <f t="shared" ref="B78:V78" si="8">SUM(B70,B75:B77)</f>
        <v>35947</v>
      </c>
      <c r="C78" s="59">
        <f t="shared" si="8"/>
        <v>9503</v>
      </c>
      <c r="D78" s="59">
        <f t="shared" si="8"/>
        <v>18860</v>
      </c>
      <c r="E78" s="59">
        <f t="shared" si="8"/>
        <v>3436</v>
      </c>
      <c r="F78" s="59">
        <f t="shared" si="8"/>
        <v>2247</v>
      </c>
      <c r="G78" s="59">
        <f t="shared" si="8"/>
        <v>2699</v>
      </c>
      <c r="H78" s="59">
        <f t="shared" si="8"/>
        <v>11013</v>
      </c>
      <c r="I78" s="59">
        <f t="shared" si="8"/>
        <v>10909</v>
      </c>
      <c r="J78" s="59">
        <f t="shared" si="8"/>
        <v>19318</v>
      </c>
      <c r="K78" s="59">
        <f t="shared" si="8"/>
        <v>2810</v>
      </c>
      <c r="L78" s="59">
        <f t="shared" si="8"/>
        <v>4012</v>
      </c>
      <c r="M78" s="59">
        <f t="shared" si="8"/>
        <v>54699</v>
      </c>
      <c r="N78" s="59">
        <f t="shared" si="8"/>
        <v>4608</v>
      </c>
      <c r="O78" s="59">
        <f t="shared" si="8"/>
        <v>1297</v>
      </c>
      <c r="P78" s="59">
        <f t="shared" si="8"/>
        <v>11015</v>
      </c>
      <c r="Q78" s="59">
        <f t="shared" si="8"/>
        <v>842</v>
      </c>
      <c r="R78" s="59">
        <f t="shared" si="8"/>
        <v>6738</v>
      </c>
      <c r="S78" s="59">
        <f t="shared" si="8"/>
        <v>5173</v>
      </c>
      <c r="T78" s="59">
        <f t="shared" si="8"/>
        <v>8839</v>
      </c>
      <c r="U78" s="59">
        <f t="shared" si="8"/>
        <v>3682</v>
      </c>
      <c r="V78" s="15">
        <f t="shared" si="8"/>
        <v>217647</v>
      </c>
    </row>
    <row r="79" spans="1:22" s="1" customFormat="1" ht="13.15" customHeight="1" x14ac:dyDescent="0.3">
      <c r="A79" s="117" t="s">
        <v>32</v>
      </c>
      <c r="B79" s="61">
        <v>3601</v>
      </c>
      <c r="C79" s="61">
        <v>1885</v>
      </c>
      <c r="D79" s="61">
        <v>10993</v>
      </c>
      <c r="E79" s="61">
        <v>777</v>
      </c>
      <c r="F79" s="61">
        <v>756</v>
      </c>
      <c r="G79" s="61">
        <v>1256</v>
      </c>
      <c r="H79" s="61">
        <v>5116</v>
      </c>
      <c r="I79" s="61">
        <v>4470</v>
      </c>
      <c r="J79" s="61">
        <v>5408</v>
      </c>
      <c r="K79" s="61">
        <v>792</v>
      </c>
      <c r="L79" s="61">
        <v>1282</v>
      </c>
      <c r="M79" s="61">
        <v>7718</v>
      </c>
      <c r="N79" s="61">
        <v>565</v>
      </c>
      <c r="O79" s="61">
        <v>172</v>
      </c>
      <c r="P79" s="61">
        <v>1949</v>
      </c>
      <c r="Q79" s="61">
        <v>104</v>
      </c>
      <c r="R79" s="61">
        <v>898</v>
      </c>
      <c r="S79" s="61">
        <v>711</v>
      </c>
      <c r="T79" s="61">
        <v>1728</v>
      </c>
      <c r="U79" s="61">
        <v>373</v>
      </c>
      <c r="V79" s="137">
        <f t="shared" ref="V79:V114" si="9">SUM(B79:U79)</f>
        <v>50554</v>
      </c>
    </row>
    <row r="80" spans="1:22" s="1" customFormat="1" ht="13.15" customHeight="1" x14ac:dyDescent="0.3">
      <c r="A80" s="115" t="s">
        <v>33</v>
      </c>
      <c r="B80" s="62">
        <v>3186</v>
      </c>
      <c r="C80" s="62">
        <v>980</v>
      </c>
      <c r="D80" s="62">
        <v>12300</v>
      </c>
      <c r="E80" s="62">
        <v>812</v>
      </c>
      <c r="F80" s="62">
        <v>925</v>
      </c>
      <c r="G80" s="62">
        <v>2376</v>
      </c>
      <c r="H80" s="62">
        <v>3965</v>
      </c>
      <c r="I80" s="62">
        <v>3890</v>
      </c>
      <c r="J80" s="62">
        <v>4802</v>
      </c>
      <c r="K80" s="62">
        <v>506</v>
      </c>
      <c r="L80" s="62">
        <v>1155</v>
      </c>
      <c r="M80" s="62">
        <v>7468</v>
      </c>
      <c r="N80" s="62">
        <v>723</v>
      </c>
      <c r="O80" s="62">
        <v>148</v>
      </c>
      <c r="P80" s="62">
        <v>1469</v>
      </c>
      <c r="Q80" s="62">
        <v>61</v>
      </c>
      <c r="R80" s="62">
        <v>1165</v>
      </c>
      <c r="S80" s="62">
        <v>434</v>
      </c>
      <c r="T80" s="62">
        <v>1473</v>
      </c>
      <c r="U80" s="62">
        <v>458</v>
      </c>
      <c r="V80" s="130">
        <f t="shared" si="9"/>
        <v>48296</v>
      </c>
    </row>
    <row r="81" spans="1:22" s="1" customFormat="1" ht="13.15" customHeight="1" x14ac:dyDescent="0.3">
      <c r="A81" s="115" t="s">
        <v>34</v>
      </c>
      <c r="B81" s="62">
        <v>433</v>
      </c>
      <c r="C81" s="62">
        <v>48</v>
      </c>
      <c r="D81" s="62">
        <v>1890</v>
      </c>
      <c r="E81" s="62">
        <v>128</v>
      </c>
      <c r="F81" s="62">
        <v>185</v>
      </c>
      <c r="G81" s="62">
        <v>211</v>
      </c>
      <c r="H81" s="62">
        <v>949</v>
      </c>
      <c r="I81" s="62">
        <v>728</v>
      </c>
      <c r="J81" s="62">
        <v>579</v>
      </c>
      <c r="K81" s="62">
        <v>147</v>
      </c>
      <c r="L81" s="62">
        <v>166</v>
      </c>
      <c r="M81" s="62">
        <v>1199</v>
      </c>
      <c r="N81" s="62">
        <v>122</v>
      </c>
      <c r="O81" s="62">
        <v>40</v>
      </c>
      <c r="P81" s="62">
        <v>304</v>
      </c>
      <c r="Q81" s="62">
        <v>21</v>
      </c>
      <c r="R81" s="62">
        <v>296</v>
      </c>
      <c r="S81" s="62">
        <v>137</v>
      </c>
      <c r="T81" s="62">
        <v>493</v>
      </c>
      <c r="U81" s="62">
        <v>124</v>
      </c>
      <c r="V81" s="130">
        <f t="shared" si="9"/>
        <v>8200</v>
      </c>
    </row>
    <row r="82" spans="1:22" s="1" customFormat="1" ht="13.15" customHeight="1" x14ac:dyDescent="0.3">
      <c r="A82" s="115" t="s">
        <v>35</v>
      </c>
      <c r="B82" s="62">
        <v>3400</v>
      </c>
      <c r="C82" s="62">
        <v>708</v>
      </c>
      <c r="D82" s="62">
        <v>9073</v>
      </c>
      <c r="E82" s="62">
        <v>1033</v>
      </c>
      <c r="F82" s="62">
        <v>763</v>
      </c>
      <c r="G82" s="62">
        <v>1074</v>
      </c>
      <c r="H82" s="62">
        <v>4061</v>
      </c>
      <c r="I82" s="62">
        <v>3944</v>
      </c>
      <c r="J82" s="62">
        <v>5736</v>
      </c>
      <c r="K82" s="62">
        <v>779</v>
      </c>
      <c r="L82" s="62">
        <v>1109</v>
      </c>
      <c r="M82" s="62">
        <v>8124</v>
      </c>
      <c r="N82" s="62">
        <v>1196</v>
      </c>
      <c r="O82" s="62">
        <v>217</v>
      </c>
      <c r="P82" s="62">
        <v>1956</v>
      </c>
      <c r="Q82" s="62">
        <v>235</v>
      </c>
      <c r="R82" s="62">
        <v>1354</v>
      </c>
      <c r="S82" s="62">
        <v>850</v>
      </c>
      <c r="T82" s="62">
        <v>2665</v>
      </c>
      <c r="U82" s="62">
        <v>1162</v>
      </c>
      <c r="V82" s="130">
        <f t="shared" si="9"/>
        <v>49439</v>
      </c>
    </row>
    <row r="83" spans="1:22" s="1" customFormat="1" ht="13.15" customHeight="1" x14ac:dyDescent="0.3">
      <c r="A83" s="115" t="s">
        <v>36</v>
      </c>
      <c r="B83" s="62">
        <v>1236</v>
      </c>
      <c r="C83" s="62">
        <v>31</v>
      </c>
      <c r="D83" s="62">
        <v>2964</v>
      </c>
      <c r="E83" s="62">
        <v>561</v>
      </c>
      <c r="F83" s="62">
        <v>264</v>
      </c>
      <c r="G83" s="62">
        <v>256</v>
      </c>
      <c r="H83" s="62">
        <v>1089</v>
      </c>
      <c r="I83" s="62">
        <v>1657</v>
      </c>
      <c r="J83" s="62">
        <v>1954</v>
      </c>
      <c r="K83" s="62">
        <v>224</v>
      </c>
      <c r="L83" s="62">
        <v>474</v>
      </c>
      <c r="M83" s="62">
        <v>1614</v>
      </c>
      <c r="N83" s="62">
        <v>294</v>
      </c>
      <c r="O83" s="62">
        <v>105</v>
      </c>
      <c r="P83" s="62">
        <v>1211</v>
      </c>
      <c r="Q83" s="62">
        <v>54</v>
      </c>
      <c r="R83" s="62">
        <v>784</v>
      </c>
      <c r="S83" s="62">
        <v>410</v>
      </c>
      <c r="T83" s="62">
        <v>1348</v>
      </c>
      <c r="U83" s="62">
        <v>670</v>
      </c>
      <c r="V83" s="130">
        <f t="shared" si="9"/>
        <v>17200</v>
      </c>
    </row>
    <row r="84" spans="1:22" s="10" customFormat="1" ht="13.15" customHeight="1" x14ac:dyDescent="0.3">
      <c r="A84" s="115" t="s">
        <v>77</v>
      </c>
      <c r="B84" s="62">
        <v>0</v>
      </c>
      <c r="C84" s="62">
        <v>0</v>
      </c>
      <c r="D84" s="62">
        <v>2</v>
      </c>
      <c r="E84" s="62">
        <v>2</v>
      </c>
      <c r="F84" s="62">
        <v>0</v>
      </c>
      <c r="G84" s="62">
        <v>1</v>
      </c>
      <c r="H84" s="62">
        <v>3</v>
      </c>
      <c r="I84" s="62">
        <v>2</v>
      </c>
      <c r="J84" s="62">
        <v>6</v>
      </c>
      <c r="K84" s="62">
        <v>0</v>
      </c>
      <c r="L84" s="62">
        <v>8</v>
      </c>
      <c r="M84" s="62">
        <v>4</v>
      </c>
      <c r="N84" s="62">
        <v>0</v>
      </c>
      <c r="O84" s="62">
        <v>1</v>
      </c>
      <c r="P84" s="62">
        <v>0</v>
      </c>
      <c r="Q84" s="62">
        <v>0</v>
      </c>
      <c r="R84" s="62">
        <v>1</v>
      </c>
      <c r="S84" s="62">
        <v>0</v>
      </c>
      <c r="T84" s="62">
        <v>0</v>
      </c>
      <c r="U84" s="62">
        <v>0</v>
      </c>
      <c r="V84" s="130">
        <f t="shared" si="9"/>
        <v>30</v>
      </c>
    </row>
    <row r="85" spans="1:22" s="1" customFormat="1" ht="13.15" customHeight="1" x14ac:dyDescent="0.3">
      <c r="A85" s="115" t="s">
        <v>39</v>
      </c>
      <c r="B85" s="62">
        <v>6245</v>
      </c>
      <c r="C85" s="62">
        <v>2311</v>
      </c>
      <c r="D85" s="62">
        <v>12694</v>
      </c>
      <c r="E85" s="62">
        <v>2411</v>
      </c>
      <c r="F85" s="62">
        <v>1519</v>
      </c>
      <c r="G85" s="62">
        <v>2199</v>
      </c>
      <c r="H85" s="62">
        <v>6339</v>
      </c>
      <c r="I85" s="62">
        <v>7275</v>
      </c>
      <c r="J85" s="62">
        <v>9292</v>
      </c>
      <c r="K85" s="62">
        <v>1238</v>
      </c>
      <c r="L85" s="62">
        <v>2297</v>
      </c>
      <c r="M85" s="62">
        <v>17159</v>
      </c>
      <c r="N85" s="62">
        <v>2113</v>
      </c>
      <c r="O85" s="62">
        <v>461</v>
      </c>
      <c r="P85" s="62">
        <v>4915</v>
      </c>
      <c r="Q85" s="62">
        <v>249</v>
      </c>
      <c r="R85" s="62">
        <v>4386</v>
      </c>
      <c r="S85" s="62">
        <v>2447</v>
      </c>
      <c r="T85" s="62">
        <v>4497</v>
      </c>
      <c r="U85" s="62">
        <v>2688</v>
      </c>
      <c r="V85" s="130">
        <f t="shared" si="9"/>
        <v>92735</v>
      </c>
    </row>
    <row r="86" spans="1:22" s="1" customFormat="1" ht="13.15" customHeight="1" x14ac:dyDescent="0.3">
      <c r="A86" s="115" t="s">
        <v>40</v>
      </c>
      <c r="B86" s="62">
        <v>4039</v>
      </c>
      <c r="C86" s="62">
        <v>1844</v>
      </c>
      <c r="D86" s="62">
        <v>10479</v>
      </c>
      <c r="E86" s="62">
        <v>1231</v>
      </c>
      <c r="F86" s="62">
        <v>984</v>
      </c>
      <c r="G86" s="62">
        <v>1569</v>
      </c>
      <c r="H86" s="62">
        <v>5612</v>
      </c>
      <c r="I86" s="62">
        <v>5431</v>
      </c>
      <c r="J86" s="62">
        <v>7099</v>
      </c>
      <c r="K86" s="62">
        <v>1344</v>
      </c>
      <c r="L86" s="62">
        <v>2207</v>
      </c>
      <c r="M86" s="62">
        <v>14973</v>
      </c>
      <c r="N86" s="62">
        <v>1604</v>
      </c>
      <c r="O86" s="62">
        <v>360</v>
      </c>
      <c r="P86" s="62">
        <v>2276</v>
      </c>
      <c r="Q86" s="62">
        <v>298</v>
      </c>
      <c r="R86" s="62">
        <v>3157</v>
      </c>
      <c r="S86" s="62">
        <v>1233</v>
      </c>
      <c r="T86" s="62">
        <v>2861</v>
      </c>
      <c r="U86" s="62">
        <v>1265</v>
      </c>
      <c r="V86" s="130">
        <f t="shared" si="9"/>
        <v>69866</v>
      </c>
    </row>
    <row r="87" spans="1:22" s="1" customFormat="1" ht="13.15" customHeight="1" x14ac:dyDescent="0.3">
      <c r="A87" s="115" t="s">
        <v>42</v>
      </c>
      <c r="B87" s="62">
        <v>300</v>
      </c>
      <c r="C87" s="62">
        <v>42</v>
      </c>
      <c r="D87" s="62">
        <v>753</v>
      </c>
      <c r="E87" s="62">
        <v>94</v>
      </c>
      <c r="F87" s="62">
        <v>80</v>
      </c>
      <c r="G87" s="62">
        <v>39</v>
      </c>
      <c r="H87" s="62">
        <v>260</v>
      </c>
      <c r="I87" s="62">
        <v>214</v>
      </c>
      <c r="J87" s="62">
        <v>278</v>
      </c>
      <c r="K87" s="62">
        <v>19</v>
      </c>
      <c r="L87" s="62">
        <v>64</v>
      </c>
      <c r="M87" s="62">
        <v>197</v>
      </c>
      <c r="N87" s="62">
        <v>72</v>
      </c>
      <c r="O87" s="62">
        <v>8</v>
      </c>
      <c r="P87" s="62">
        <v>63</v>
      </c>
      <c r="Q87" s="62">
        <v>2</v>
      </c>
      <c r="R87" s="62">
        <v>49</v>
      </c>
      <c r="S87" s="62">
        <v>47</v>
      </c>
      <c r="T87" s="62">
        <v>45</v>
      </c>
      <c r="U87" s="62">
        <v>20</v>
      </c>
      <c r="V87" s="130">
        <f t="shared" si="9"/>
        <v>2646</v>
      </c>
    </row>
    <row r="88" spans="1:22" s="1" customFormat="1" ht="13.15" customHeight="1" x14ac:dyDescent="0.3">
      <c r="A88" s="115" t="s">
        <v>43</v>
      </c>
      <c r="B88" s="62">
        <v>1414</v>
      </c>
      <c r="C88" s="62">
        <v>267</v>
      </c>
      <c r="D88" s="62">
        <v>3014</v>
      </c>
      <c r="E88" s="62">
        <v>409</v>
      </c>
      <c r="F88" s="62">
        <v>632</v>
      </c>
      <c r="G88" s="62">
        <v>246</v>
      </c>
      <c r="H88" s="62">
        <v>1703</v>
      </c>
      <c r="I88" s="62">
        <v>1694</v>
      </c>
      <c r="J88" s="62">
        <v>2096</v>
      </c>
      <c r="K88" s="62">
        <v>358</v>
      </c>
      <c r="L88" s="62">
        <v>499</v>
      </c>
      <c r="M88" s="62">
        <v>3535</v>
      </c>
      <c r="N88" s="62">
        <v>358</v>
      </c>
      <c r="O88" s="62">
        <v>82</v>
      </c>
      <c r="P88" s="62">
        <v>1466</v>
      </c>
      <c r="Q88" s="62">
        <v>51</v>
      </c>
      <c r="R88" s="62">
        <v>1316</v>
      </c>
      <c r="S88" s="62">
        <v>582</v>
      </c>
      <c r="T88" s="62">
        <v>1578</v>
      </c>
      <c r="U88" s="62">
        <v>396</v>
      </c>
      <c r="V88" s="130">
        <f t="shared" si="9"/>
        <v>21696</v>
      </c>
    </row>
    <row r="89" spans="1:22" s="10" customFormat="1" ht="13.15" customHeight="1" x14ac:dyDescent="0.3">
      <c r="A89" s="115" t="s">
        <v>44</v>
      </c>
      <c r="B89" s="62">
        <v>75</v>
      </c>
      <c r="C89" s="62">
        <v>4</v>
      </c>
      <c r="D89" s="62">
        <v>275</v>
      </c>
      <c r="E89" s="62">
        <v>12</v>
      </c>
      <c r="F89" s="62">
        <v>17</v>
      </c>
      <c r="G89" s="62">
        <v>38</v>
      </c>
      <c r="H89" s="62">
        <v>152</v>
      </c>
      <c r="I89" s="62">
        <v>125</v>
      </c>
      <c r="J89" s="62">
        <v>76</v>
      </c>
      <c r="K89" s="62">
        <v>21</v>
      </c>
      <c r="L89" s="62">
        <v>17</v>
      </c>
      <c r="M89" s="62">
        <v>195</v>
      </c>
      <c r="N89" s="62">
        <v>12</v>
      </c>
      <c r="O89" s="62">
        <v>7</v>
      </c>
      <c r="P89" s="62">
        <v>41</v>
      </c>
      <c r="Q89" s="62">
        <v>1</v>
      </c>
      <c r="R89" s="62">
        <v>24</v>
      </c>
      <c r="S89" s="62">
        <v>10</v>
      </c>
      <c r="T89" s="62">
        <v>25</v>
      </c>
      <c r="U89" s="62">
        <v>14</v>
      </c>
      <c r="V89" s="130">
        <f t="shared" si="9"/>
        <v>1141</v>
      </c>
    </row>
    <row r="90" spans="1:22" s="1" customFormat="1" ht="13.15" customHeight="1" x14ac:dyDescent="0.3">
      <c r="A90" s="115" t="s">
        <v>45</v>
      </c>
      <c r="B90" s="62">
        <v>744</v>
      </c>
      <c r="C90" s="62">
        <v>54</v>
      </c>
      <c r="D90" s="62">
        <v>1895</v>
      </c>
      <c r="E90" s="62">
        <v>145</v>
      </c>
      <c r="F90" s="62">
        <v>391</v>
      </c>
      <c r="G90" s="62">
        <v>123</v>
      </c>
      <c r="H90" s="62">
        <v>908</v>
      </c>
      <c r="I90" s="62">
        <v>1150</v>
      </c>
      <c r="J90" s="62">
        <v>1062</v>
      </c>
      <c r="K90" s="62">
        <v>304</v>
      </c>
      <c r="L90" s="62">
        <v>355</v>
      </c>
      <c r="M90" s="62">
        <v>569</v>
      </c>
      <c r="N90" s="62">
        <v>167</v>
      </c>
      <c r="O90" s="62">
        <v>26</v>
      </c>
      <c r="P90" s="62">
        <v>391</v>
      </c>
      <c r="Q90" s="62">
        <v>24</v>
      </c>
      <c r="R90" s="62">
        <v>533</v>
      </c>
      <c r="S90" s="62">
        <v>253</v>
      </c>
      <c r="T90" s="62">
        <v>565</v>
      </c>
      <c r="U90" s="62">
        <v>192</v>
      </c>
      <c r="V90" s="130">
        <f t="shared" si="9"/>
        <v>9851</v>
      </c>
    </row>
    <row r="91" spans="1:22" s="1" customFormat="1" ht="13.15" customHeight="1" x14ac:dyDescent="0.3">
      <c r="A91" s="115" t="s">
        <v>47</v>
      </c>
      <c r="B91" s="62">
        <v>551</v>
      </c>
      <c r="C91" s="62">
        <v>76</v>
      </c>
      <c r="D91" s="62">
        <v>1996</v>
      </c>
      <c r="E91" s="62">
        <v>244</v>
      </c>
      <c r="F91" s="62">
        <v>198</v>
      </c>
      <c r="G91" s="62">
        <v>157</v>
      </c>
      <c r="H91" s="62">
        <v>957</v>
      </c>
      <c r="I91" s="62">
        <v>1015</v>
      </c>
      <c r="J91" s="62">
        <v>1101</v>
      </c>
      <c r="K91" s="62">
        <v>126</v>
      </c>
      <c r="L91" s="62">
        <v>268</v>
      </c>
      <c r="M91" s="62">
        <v>1088</v>
      </c>
      <c r="N91" s="62">
        <v>146</v>
      </c>
      <c r="O91" s="62">
        <v>25</v>
      </c>
      <c r="P91" s="62">
        <v>260</v>
      </c>
      <c r="Q91" s="62">
        <v>10</v>
      </c>
      <c r="R91" s="62">
        <v>198</v>
      </c>
      <c r="S91" s="62">
        <v>112</v>
      </c>
      <c r="T91" s="62">
        <v>253</v>
      </c>
      <c r="U91" s="62">
        <v>123</v>
      </c>
      <c r="V91" s="130">
        <f t="shared" si="9"/>
        <v>8904</v>
      </c>
    </row>
    <row r="92" spans="1:22" s="1" customFormat="1" ht="13.15" customHeight="1" x14ac:dyDescent="0.3">
      <c r="A92" s="115" t="s">
        <v>69</v>
      </c>
      <c r="B92" s="62">
        <v>0</v>
      </c>
      <c r="C92" s="62">
        <v>0</v>
      </c>
      <c r="D92" s="62">
        <v>1</v>
      </c>
      <c r="E92" s="62">
        <v>0</v>
      </c>
      <c r="F92" s="62">
        <v>1</v>
      </c>
      <c r="G92" s="62">
        <v>0</v>
      </c>
      <c r="H92" s="62">
        <v>0</v>
      </c>
      <c r="I92" s="62">
        <v>1</v>
      </c>
      <c r="J92" s="62">
        <v>5</v>
      </c>
      <c r="K92" s="62">
        <v>0</v>
      </c>
      <c r="L92" s="62">
        <v>0</v>
      </c>
      <c r="M92" s="62">
        <v>0</v>
      </c>
      <c r="N92" s="62">
        <v>0</v>
      </c>
      <c r="O92" s="62">
        <v>0</v>
      </c>
      <c r="P92" s="62">
        <v>0</v>
      </c>
      <c r="Q92" s="62">
        <v>0</v>
      </c>
      <c r="R92" s="62">
        <v>0</v>
      </c>
      <c r="S92" s="62">
        <v>1</v>
      </c>
      <c r="T92" s="62">
        <v>1</v>
      </c>
      <c r="U92" s="62">
        <v>0</v>
      </c>
      <c r="V92" s="130">
        <f t="shared" si="9"/>
        <v>10</v>
      </c>
    </row>
    <row r="93" spans="1:22" s="1" customFormat="1" ht="13.15" customHeight="1" x14ac:dyDescent="0.3">
      <c r="A93" s="115" t="s">
        <v>48</v>
      </c>
      <c r="B93" s="62">
        <v>329</v>
      </c>
      <c r="C93" s="63">
        <v>73</v>
      </c>
      <c r="D93" s="62">
        <v>529</v>
      </c>
      <c r="E93" s="63">
        <v>56</v>
      </c>
      <c r="F93" s="62">
        <v>179</v>
      </c>
      <c r="G93" s="63">
        <v>77</v>
      </c>
      <c r="H93" s="63">
        <v>283</v>
      </c>
      <c r="I93" s="62">
        <v>521</v>
      </c>
      <c r="J93" s="62">
        <v>456</v>
      </c>
      <c r="K93" s="63">
        <v>67</v>
      </c>
      <c r="L93" s="63">
        <v>145</v>
      </c>
      <c r="M93" s="62">
        <v>698</v>
      </c>
      <c r="N93" s="63">
        <v>87</v>
      </c>
      <c r="O93" s="63">
        <v>21</v>
      </c>
      <c r="P93" s="63">
        <v>319</v>
      </c>
      <c r="Q93" s="63">
        <v>4</v>
      </c>
      <c r="R93" s="62">
        <v>166</v>
      </c>
      <c r="S93" s="62">
        <v>66</v>
      </c>
      <c r="T93" s="63">
        <v>126</v>
      </c>
      <c r="U93" s="63">
        <v>31</v>
      </c>
      <c r="V93" s="130">
        <f t="shared" si="9"/>
        <v>4233</v>
      </c>
    </row>
    <row r="94" spans="1:22" s="1" customFormat="1" ht="13.15" customHeight="1" x14ac:dyDescent="0.3">
      <c r="A94" s="115" t="s">
        <v>49</v>
      </c>
      <c r="B94" s="62">
        <v>328</v>
      </c>
      <c r="C94" s="62">
        <v>23</v>
      </c>
      <c r="D94" s="62">
        <v>592</v>
      </c>
      <c r="E94" s="62">
        <v>89</v>
      </c>
      <c r="F94" s="62">
        <v>15</v>
      </c>
      <c r="G94" s="62">
        <v>12</v>
      </c>
      <c r="H94" s="62">
        <v>188</v>
      </c>
      <c r="I94" s="62">
        <v>223</v>
      </c>
      <c r="J94" s="62">
        <v>417</v>
      </c>
      <c r="K94" s="62">
        <v>20</v>
      </c>
      <c r="L94" s="62">
        <v>100</v>
      </c>
      <c r="M94" s="62">
        <v>785</v>
      </c>
      <c r="N94" s="62">
        <v>132</v>
      </c>
      <c r="O94" s="62">
        <v>6</v>
      </c>
      <c r="P94" s="62">
        <v>199</v>
      </c>
      <c r="Q94" s="62">
        <v>9</v>
      </c>
      <c r="R94" s="62">
        <v>141</v>
      </c>
      <c r="S94" s="62">
        <v>31</v>
      </c>
      <c r="T94" s="62">
        <v>214</v>
      </c>
      <c r="U94" s="62">
        <v>74</v>
      </c>
      <c r="V94" s="130">
        <f t="shared" si="9"/>
        <v>3598</v>
      </c>
    </row>
    <row r="95" spans="1:22" s="10" customFormat="1" ht="13.15" customHeight="1" x14ac:dyDescent="0.3">
      <c r="A95" s="115" t="s">
        <v>50</v>
      </c>
      <c r="B95" s="62">
        <v>2711</v>
      </c>
      <c r="C95" s="62">
        <v>510</v>
      </c>
      <c r="D95" s="62">
        <v>6511</v>
      </c>
      <c r="E95" s="62">
        <v>961</v>
      </c>
      <c r="F95" s="62">
        <v>781</v>
      </c>
      <c r="G95" s="62">
        <v>679</v>
      </c>
      <c r="H95" s="62">
        <v>2699</v>
      </c>
      <c r="I95" s="62">
        <v>2638</v>
      </c>
      <c r="J95" s="62">
        <v>4476</v>
      </c>
      <c r="K95" s="62">
        <v>485</v>
      </c>
      <c r="L95" s="62">
        <v>1002</v>
      </c>
      <c r="M95" s="62">
        <v>9888</v>
      </c>
      <c r="N95" s="62">
        <v>829</v>
      </c>
      <c r="O95" s="62">
        <v>229</v>
      </c>
      <c r="P95" s="62">
        <v>1462</v>
      </c>
      <c r="Q95" s="62">
        <v>74</v>
      </c>
      <c r="R95" s="62">
        <v>825</v>
      </c>
      <c r="S95" s="62">
        <v>447</v>
      </c>
      <c r="T95" s="62">
        <v>1423</v>
      </c>
      <c r="U95" s="62">
        <v>351</v>
      </c>
      <c r="V95" s="130">
        <f t="shared" si="9"/>
        <v>38981</v>
      </c>
    </row>
    <row r="96" spans="1:22" s="1" customFormat="1" ht="13.15" customHeight="1" x14ac:dyDescent="0.3">
      <c r="A96" s="115" t="s">
        <v>51</v>
      </c>
      <c r="B96" s="62">
        <v>886</v>
      </c>
      <c r="C96" s="62">
        <v>96</v>
      </c>
      <c r="D96" s="62">
        <v>2703</v>
      </c>
      <c r="E96" s="62">
        <v>378</v>
      </c>
      <c r="F96" s="62">
        <v>181</v>
      </c>
      <c r="G96" s="62">
        <v>263</v>
      </c>
      <c r="H96" s="62">
        <v>1067</v>
      </c>
      <c r="I96" s="62">
        <v>1043</v>
      </c>
      <c r="J96" s="62">
        <v>1428</v>
      </c>
      <c r="K96" s="62">
        <v>209</v>
      </c>
      <c r="L96" s="62">
        <v>431</v>
      </c>
      <c r="M96" s="62">
        <v>1703</v>
      </c>
      <c r="N96" s="62">
        <v>264</v>
      </c>
      <c r="O96" s="62">
        <v>40</v>
      </c>
      <c r="P96" s="62">
        <v>824</v>
      </c>
      <c r="Q96" s="62">
        <v>18</v>
      </c>
      <c r="R96" s="62">
        <v>374</v>
      </c>
      <c r="S96" s="62">
        <v>176</v>
      </c>
      <c r="T96" s="62">
        <v>502</v>
      </c>
      <c r="U96" s="62">
        <v>147</v>
      </c>
      <c r="V96" s="130">
        <f t="shared" si="9"/>
        <v>12733</v>
      </c>
    </row>
    <row r="97" spans="1:22" s="10" customFormat="1" ht="13.15" customHeight="1" x14ac:dyDescent="0.3">
      <c r="A97" s="115" t="s">
        <v>52</v>
      </c>
      <c r="B97" s="62">
        <v>551</v>
      </c>
      <c r="C97" s="62">
        <v>82</v>
      </c>
      <c r="D97" s="62">
        <v>1221</v>
      </c>
      <c r="E97" s="62">
        <v>257</v>
      </c>
      <c r="F97" s="62">
        <v>62</v>
      </c>
      <c r="G97" s="62">
        <v>154</v>
      </c>
      <c r="H97" s="62">
        <v>269</v>
      </c>
      <c r="I97" s="62">
        <v>498</v>
      </c>
      <c r="J97" s="62">
        <v>560</v>
      </c>
      <c r="K97" s="62">
        <v>82</v>
      </c>
      <c r="L97" s="62">
        <v>182</v>
      </c>
      <c r="M97" s="62">
        <v>541</v>
      </c>
      <c r="N97" s="62">
        <v>93</v>
      </c>
      <c r="O97" s="62">
        <v>15</v>
      </c>
      <c r="P97" s="62">
        <v>142</v>
      </c>
      <c r="Q97" s="62">
        <v>16</v>
      </c>
      <c r="R97" s="62">
        <v>66</v>
      </c>
      <c r="S97" s="62">
        <v>88</v>
      </c>
      <c r="T97" s="62">
        <v>175</v>
      </c>
      <c r="U97" s="62">
        <v>76</v>
      </c>
      <c r="V97" s="130">
        <f t="shared" si="9"/>
        <v>5130</v>
      </c>
    </row>
    <row r="98" spans="1:22" s="10" customFormat="1" ht="13.15" customHeight="1" x14ac:dyDescent="0.3">
      <c r="A98" s="115" t="s">
        <v>53</v>
      </c>
      <c r="B98" s="62">
        <v>2762</v>
      </c>
      <c r="C98" s="62">
        <v>285</v>
      </c>
      <c r="D98" s="62">
        <v>6197</v>
      </c>
      <c r="E98" s="62">
        <v>821</v>
      </c>
      <c r="F98" s="62">
        <v>802</v>
      </c>
      <c r="G98" s="62">
        <v>745</v>
      </c>
      <c r="H98" s="62">
        <v>3923</v>
      </c>
      <c r="I98" s="62">
        <v>3147</v>
      </c>
      <c r="J98" s="62">
        <v>4693</v>
      </c>
      <c r="K98" s="62">
        <v>596</v>
      </c>
      <c r="L98" s="62">
        <v>1086</v>
      </c>
      <c r="M98" s="62">
        <v>5694</v>
      </c>
      <c r="N98" s="62">
        <v>959</v>
      </c>
      <c r="O98" s="62">
        <v>211</v>
      </c>
      <c r="P98" s="62">
        <v>2754</v>
      </c>
      <c r="Q98" s="62">
        <v>79</v>
      </c>
      <c r="R98" s="62">
        <v>1681</v>
      </c>
      <c r="S98" s="62">
        <v>932</v>
      </c>
      <c r="T98" s="62">
        <v>2666</v>
      </c>
      <c r="U98" s="62">
        <v>820</v>
      </c>
      <c r="V98" s="130">
        <f t="shared" si="9"/>
        <v>40853</v>
      </c>
    </row>
    <row r="99" spans="1:22" s="14" customFormat="1" ht="13.15" customHeight="1" x14ac:dyDescent="0.3">
      <c r="A99" s="115" t="s">
        <v>54</v>
      </c>
      <c r="B99" s="62">
        <v>2793</v>
      </c>
      <c r="C99" s="62">
        <v>1941</v>
      </c>
      <c r="D99" s="62">
        <v>8794</v>
      </c>
      <c r="E99" s="62">
        <v>798</v>
      </c>
      <c r="F99" s="62">
        <v>856</v>
      </c>
      <c r="G99" s="62">
        <v>645</v>
      </c>
      <c r="H99" s="62">
        <v>3631</v>
      </c>
      <c r="I99" s="62">
        <v>3919</v>
      </c>
      <c r="J99" s="62">
        <v>5424</v>
      </c>
      <c r="K99" s="62">
        <v>760</v>
      </c>
      <c r="L99" s="62">
        <v>838</v>
      </c>
      <c r="M99" s="62">
        <v>9401</v>
      </c>
      <c r="N99" s="62">
        <v>635</v>
      </c>
      <c r="O99" s="62">
        <v>400</v>
      </c>
      <c r="P99" s="62">
        <v>3383</v>
      </c>
      <c r="Q99" s="62">
        <v>157</v>
      </c>
      <c r="R99" s="62">
        <v>2267</v>
      </c>
      <c r="S99" s="62">
        <v>914</v>
      </c>
      <c r="T99" s="62">
        <v>4633</v>
      </c>
      <c r="U99" s="62">
        <v>784</v>
      </c>
      <c r="V99" s="130">
        <f t="shared" si="9"/>
        <v>52973</v>
      </c>
    </row>
    <row r="100" spans="1:22" s="1" customFormat="1" ht="13.15" customHeight="1" x14ac:dyDescent="0.3">
      <c r="A100" s="115" t="s">
        <v>55</v>
      </c>
      <c r="B100" s="62">
        <v>145</v>
      </c>
      <c r="C100" s="62">
        <v>17</v>
      </c>
      <c r="D100" s="62">
        <v>665</v>
      </c>
      <c r="E100" s="62">
        <v>36</v>
      </c>
      <c r="F100" s="62">
        <v>36</v>
      </c>
      <c r="G100" s="62">
        <v>58</v>
      </c>
      <c r="H100" s="62">
        <v>311</v>
      </c>
      <c r="I100" s="62">
        <v>233</v>
      </c>
      <c r="J100" s="62">
        <v>178</v>
      </c>
      <c r="K100" s="62">
        <v>49</v>
      </c>
      <c r="L100" s="62">
        <v>83</v>
      </c>
      <c r="M100" s="62">
        <v>259</v>
      </c>
      <c r="N100" s="62">
        <v>46</v>
      </c>
      <c r="O100" s="62">
        <v>8</v>
      </c>
      <c r="P100" s="62">
        <v>181</v>
      </c>
      <c r="Q100" s="62">
        <v>4</v>
      </c>
      <c r="R100" s="62">
        <v>80</v>
      </c>
      <c r="S100" s="62">
        <v>42</v>
      </c>
      <c r="T100" s="62">
        <v>60</v>
      </c>
      <c r="U100" s="62">
        <v>9</v>
      </c>
      <c r="V100" s="130">
        <f t="shared" si="9"/>
        <v>2500</v>
      </c>
    </row>
    <row r="101" spans="1:22" s="1" customFormat="1" ht="13.15" customHeight="1" x14ac:dyDescent="0.3">
      <c r="A101" s="115" t="s">
        <v>56</v>
      </c>
      <c r="B101" s="62">
        <v>2205</v>
      </c>
      <c r="C101" s="62">
        <v>1125</v>
      </c>
      <c r="D101" s="62">
        <v>7238</v>
      </c>
      <c r="E101" s="62">
        <v>769</v>
      </c>
      <c r="F101" s="62">
        <v>599</v>
      </c>
      <c r="G101" s="62">
        <v>1096</v>
      </c>
      <c r="H101" s="62">
        <v>2836</v>
      </c>
      <c r="I101" s="62">
        <v>3827</v>
      </c>
      <c r="J101" s="62">
        <v>6114</v>
      </c>
      <c r="K101" s="62">
        <v>418</v>
      </c>
      <c r="L101" s="62">
        <v>760</v>
      </c>
      <c r="M101" s="62">
        <v>11749</v>
      </c>
      <c r="N101" s="62">
        <v>769</v>
      </c>
      <c r="O101" s="62">
        <v>264</v>
      </c>
      <c r="P101" s="62">
        <v>2257</v>
      </c>
      <c r="Q101" s="62">
        <v>98</v>
      </c>
      <c r="R101" s="62">
        <v>1838</v>
      </c>
      <c r="S101" s="62">
        <v>640</v>
      </c>
      <c r="T101" s="62">
        <v>1734</v>
      </c>
      <c r="U101" s="62">
        <v>1420</v>
      </c>
      <c r="V101" s="130">
        <f t="shared" si="9"/>
        <v>47756</v>
      </c>
    </row>
    <row r="102" spans="1:22" s="1" customFormat="1" ht="13.15" customHeight="1" x14ac:dyDescent="0.3">
      <c r="A102" s="115" t="s">
        <v>76</v>
      </c>
      <c r="B102" s="62">
        <v>51</v>
      </c>
      <c r="C102" s="62"/>
      <c r="D102" s="62">
        <v>131</v>
      </c>
      <c r="E102" s="62">
        <v>16</v>
      </c>
      <c r="F102" s="62">
        <v>20</v>
      </c>
      <c r="G102" s="62">
        <v>14</v>
      </c>
      <c r="H102" s="62">
        <v>97</v>
      </c>
      <c r="I102" s="62">
        <v>124</v>
      </c>
      <c r="J102" s="62">
        <v>79</v>
      </c>
      <c r="K102" s="62">
        <v>6</v>
      </c>
      <c r="L102" s="63">
        <v>31</v>
      </c>
      <c r="M102" s="62">
        <v>93</v>
      </c>
      <c r="N102" s="62">
        <v>15</v>
      </c>
      <c r="O102" s="62">
        <v>5</v>
      </c>
      <c r="P102" s="62">
        <v>20</v>
      </c>
      <c r="Q102" s="62">
        <v>1</v>
      </c>
      <c r="R102" s="62">
        <v>39</v>
      </c>
      <c r="S102" s="62">
        <v>12</v>
      </c>
      <c r="T102" s="62">
        <v>16</v>
      </c>
      <c r="U102" s="62">
        <v>17</v>
      </c>
      <c r="V102" s="130">
        <f t="shared" si="9"/>
        <v>787</v>
      </c>
    </row>
    <row r="103" spans="1:22" s="1" customFormat="1" ht="13.15" customHeight="1" x14ac:dyDescent="0.3">
      <c r="A103" s="115" t="s">
        <v>57</v>
      </c>
      <c r="B103" s="62">
        <v>958</v>
      </c>
      <c r="C103" s="62">
        <v>198</v>
      </c>
      <c r="D103" s="62">
        <v>2267</v>
      </c>
      <c r="E103" s="62">
        <v>79</v>
      </c>
      <c r="F103" s="62">
        <v>200</v>
      </c>
      <c r="G103" s="62">
        <v>377</v>
      </c>
      <c r="H103" s="62">
        <v>1079</v>
      </c>
      <c r="I103" s="62">
        <v>1188</v>
      </c>
      <c r="J103" s="62">
        <v>934</v>
      </c>
      <c r="K103" s="62">
        <v>166</v>
      </c>
      <c r="L103" s="62">
        <v>257</v>
      </c>
      <c r="M103" s="62">
        <v>719</v>
      </c>
      <c r="N103" s="62">
        <v>186</v>
      </c>
      <c r="O103" s="62">
        <v>43</v>
      </c>
      <c r="P103" s="62">
        <v>384</v>
      </c>
      <c r="Q103" s="62">
        <v>27</v>
      </c>
      <c r="R103" s="62">
        <v>679</v>
      </c>
      <c r="S103" s="62">
        <v>153</v>
      </c>
      <c r="T103" s="62">
        <v>599</v>
      </c>
      <c r="U103" s="62">
        <v>200</v>
      </c>
      <c r="V103" s="130">
        <f t="shared" si="9"/>
        <v>10693</v>
      </c>
    </row>
    <row r="104" spans="1:22" s="1" customFormat="1" ht="13.15" customHeight="1" x14ac:dyDescent="0.3">
      <c r="A104" s="115" t="s">
        <v>58</v>
      </c>
      <c r="B104" s="62">
        <v>597</v>
      </c>
      <c r="C104" s="62">
        <v>160</v>
      </c>
      <c r="D104" s="62">
        <v>2201</v>
      </c>
      <c r="E104" s="62">
        <v>155</v>
      </c>
      <c r="F104" s="62">
        <v>224</v>
      </c>
      <c r="G104" s="62">
        <v>385</v>
      </c>
      <c r="H104" s="62">
        <v>1476</v>
      </c>
      <c r="I104" s="62">
        <v>748</v>
      </c>
      <c r="J104" s="62">
        <v>786</v>
      </c>
      <c r="K104" s="62">
        <v>97</v>
      </c>
      <c r="L104" s="62">
        <v>103</v>
      </c>
      <c r="M104" s="62">
        <v>745</v>
      </c>
      <c r="N104" s="62">
        <v>49</v>
      </c>
      <c r="O104" s="62">
        <v>42</v>
      </c>
      <c r="P104" s="62">
        <v>231</v>
      </c>
      <c r="Q104" s="62">
        <v>19</v>
      </c>
      <c r="R104" s="62">
        <v>196</v>
      </c>
      <c r="S104" s="62">
        <v>118</v>
      </c>
      <c r="T104" s="62">
        <v>165</v>
      </c>
      <c r="U104" s="62">
        <v>50</v>
      </c>
      <c r="V104" s="130">
        <f t="shared" si="9"/>
        <v>8547</v>
      </c>
    </row>
    <row r="105" spans="1:22" s="1" customFormat="1" ht="13.15" customHeight="1" x14ac:dyDescent="0.3">
      <c r="A105" s="115" t="s">
        <v>59</v>
      </c>
      <c r="B105" s="62">
        <v>104</v>
      </c>
      <c r="C105" s="62">
        <v>1</v>
      </c>
      <c r="D105" s="62">
        <v>503</v>
      </c>
      <c r="E105" s="62">
        <v>60</v>
      </c>
      <c r="F105" s="62">
        <v>51</v>
      </c>
      <c r="G105" s="62">
        <v>19</v>
      </c>
      <c r="H105" s="62">
        <v>128</v>
      </c>
      <c r="I105" s="62">
        <v>158</v>
      </c>
      <c r="J105" s="62">
        <v>226</v>
      </c>
      <c r="K105" s="62">
        <v>23</v>
      </c>
      <c r="L105" s="62">
        <v>61</v>
      </c>
      <c r="M105" s="62">
        <v>134</v>
      </c>
      <c r="N105" s="62">
        <v>46</v>
      </c>
      <c r="O105" s="62">
        <v>12</v>
      </c>
      <c r="P105" s="62">
        <v>148</v>
      </c>
      <c r="Q105" s="62">
        <v>11</v>
      </c>
      <c r="R105" s="62">
        <v>46</v>
      </c>
      <c r="S105" s="62">
        <v>41</v>
      </c>
      <c r="T105" s="62">
        <v>104</v>
      </c>
      <c r="U105" s="62">
        <v>39</v>
      </c>
      <c r="V105" s="130">
        <f t="shared" si="9"/>
        <v>1915</v>
      </c>
    </row>
    <row r="106" spans="1:22" s="1" customFormat="1" ht="13.15" customHeight="1" x14ac:dyDescent="0.3">
      <c r="A106" s="115" t="s">
        <v>60</v>
      </c>
      <c r="B106" s="62">
        <v>356</v>
      </c>
      <c r="C106" s="62">
        <v>90</v>
      </c>
      <c r="D106" s="62">
        <v>771</v>
      </c>
      <c r="E106" s="62">
        <v>198</v>
      </c>
      <c r="F106" s="62">
        <v>115</v>
      </c>
      <c r="G106" s="62">
        <v>305</v>
      </c>
      <c r="H106" s="62">
        <v>454</v>
      </c>
      <c r="I106" s="62">
        <v>255</v>
      </c>
      <c r="J106" s="62">
        <v>212</v>
      </c>
      <c r="K106" s="62">
        <v>39</v>
      </c>
      <c r="L106" s="62">
        <v>76</v>
      </c>
      <c r="M106" s="62">
        <v>122</v>
      </c>
      <c r="N106" s="62">
        <v>53</v>
      </c>
      <c r="O106" s="62">
        <v>15</v>
      </c>
      <c r="P106" s="62">
        <v>72</v>
      </c>
      <c r="Q106" s="62">
        <v>11</v>
      </c>
      <c r="R106" s="62">
        <v>24</v>
      </c>
      <c r="S106" s="62">
        <v>34</v>
      </c>
      <c r="T106" s="62">
        <v>54</v>
      </c>
      <c r="U106" s="62">
        <v>10</v>
      </c>
      <c r="V106" s="130">
        <f t="shared" si="9"/>
        <v>3266</v>
      </c>
    </row>
    <row r="107" spans="1:22" s="1" customFormat="1" ht="13.15" customHeight="1" x14ac:dyDescent="0.3">
      <c r="A107" s="115" t="s">
        <v>61</v>
      </c>
      <c r="B107" s="62">
        <v>590</v>
      </c>
      <c r="C107" s="62">
        <v>24</v>
      </c>
      <c r="D107" s="62">
        <v>745</v>
      </c>
      <c r="E107" s="62">
        <v>282</v>
      </c>
      <c r="F107" s="62">
        <v>58</v>
      </c>
      <c r="G107" s="62">
        <v>200</v>
      </c>
      <c r="H107" s="62">
        <v>298</v>
      </c>
      <c r="I107" s="62">
        <v>410</v>
      </c>
      <c r="J107" s="62">
        <v>770</v>
      </c>
      <c r="K107" s="62">
        <v>101</v>
      </c>
      <c r="L107" s="62">
        <v>219</v>
      </c>
      <c r="M107" s="62">
        <v>497</v>
      </c>
      <c r="N107" s="62">
        <v>110</v>
      </c>
      <c r="O107" s="62">
        <v>24</v>
      </c>
      <c r="P107" s="62">
        <v>478</v>
      </c>
      <c r="Q107" s="62">
        <v>39</v>
      </c>
      <c r="R107" s="62">
        <v>296</v>
      </c>
      <c r="S107" s="62">
        <v>106</v>
      </c>
      <c r="T107" s="62">
        <v>429</v>
      </c>
      <c r="U107" s="62">
        <v>53</v>
      </c>
      <c r="V107" s="130">
        <f t="shared" si="9"/>
        <v>5729</v>
      </c>
    </row>
    <row r="108" spans="1:22" s="1" customFormat="1" ht="13.15" customHeight="1" x14ac:dyDescent="0.3">
      <c r="A108" s="115" t="s">
        <v>62</v>
      </c>
      <c r="B108" s="62">
        <v>35</v>
      </c>
      <c r="C108" s="62">
        <v>0</v>
      </c>
      <c r="D108" s="62">
        <v>73</v>
      </c>
      <c r="E108" s="62">
        <v>20</v>
      </c>
      <c r="F108" s="62">
        <v>3</v>
      </c>
      <c r="G108" s="62">
        <v>27</v>
      </c>
      <c r="H108" s="62">
        <v>9</v>
      </c>
      <c r="I108" s="62">
        <v>16</v>
      </c>
      <c r="J108" s="62">
        <v>51</v>
      </c>
      <c r="K108" s="62">
        <v>2</v>
      </c>
      <c r="L108" s="62">
        <v>8</v>
      </c>
      <c r="M108" s="62">
        <v>32</v>
      </c>
      <c r="N108" s="62">
        <v>12</v>
      </c>
      <c r="O108" s="62">
        <v>1</v>
      </c>
      <c r="P108" s="62">
        <v>39</v>
      </c>
      <c r="Q108" s="62">
        <v>4</v>
      </c>
      <c r="R108" s="62">
        <v>90</v>
      </c>
      <c r="S108" s="62">
        <v>13</v>
      </c>
      <c r="T108" s="62">
        <v>55</v>
      </c>
      <c r="U108" s="62">
        <v>4</v>
      </c>
      <c r="V108" s="130">
        <f t="shared" si="9"/>
        <v>494</v>
      </c>
    </row>
    <row r="109" spans="1:22" s="1" customFormat="1" ht="13.15" customHeight="1" x14ac:dyDescent="0.3">
      <c r="A109" s="115" t="s">
        <v>63</v>
      </c>
      <c r="B109" s="62">
        <v>1672</v>
      </c>
      <c r="C109" s="62">
        <v>188</v>
      </c>
      <c r="D109" s="62">
        <v>3394</v>
      </c>
      <c r="E109" s="62">
        <v>506</v>
      </c>
      <c r="F109" s="62">
        <v>422</v>
      </c>
      <c r="G109" s="62">
        <v>383</v>
      </c>
      <c r="H109" s="62">
        <v>1743</v>
      </c>
      <c r="I109" s="62">
        <v>1804</v>
      </c>
      <c r="J109" s="62">
        <v>1625</v>
      </c>
      <c r="K109" s="62">
        <v>266</v>
      </c>
      <c r="L109" s="62">
        <v>420</v>
      </c>
      <c r="M109" s="62">
        <v>2554</v>
      </c>
      <c r="N109" s="62">
        <v>445</v>
      </c>
      <c r="O109" s="62">
        <v>89</v>
      </c>
      <c r="P109" s="62">
        <v>931</v>
      </c>
      <c r="Q109" s="62">
        <v>71</v>
      </c>
      <c r="R109" s="62">
        <v>855</v>
      </c>
      <c r="S109" s="62">
        <v>571</v>
      </c>
      <c r="T109" s="62">
        <v>966</v>
      </c>
      <c r="U109" s="62">
        <v>347</v>
      </c>
      <c r="V109" s="130">
        <f t="shared" si="9"/>
        <v>19252</v>
      </c>
    </row>
    <row r="110" spans="1:22" s="1" customFormat="1" ht="13.15" customHeight="1" x14ac:dyDescent="0.3">
      <c r="A110" s="115" t="s">
        <v>64</v>
      </c>
      <c r="B110" s="62">
        <v>5875</v>
      </c>
      <c r="C110" s="62">
        <v>1993</v>
      </c>
      <c r="D110" s="62">
        <v>19259</v>
      </c>
      <c r="E110" s="62">
        <v>2128</v>
      </c>
      <c r="F110" s="62">
        <v>1719</v>
      </c>
      <c r="G110" s="62">
        <v>3017</v>
      </c>
      <c r="H110" s="62">
        <v>9416</v>
      </c>
      <c r="I110" s="62">
        <v>7969</v>
      </c>
      <c r="J110" s="62">
        <v>9144</v>
      </c>
      <c r="K110" s="62">
        <v>1326</v>
      </c>
      <c r="L110" s="62">
        <v>2356</v>
      </c>
      <c r="M110" s="62">
        <v>12666</v>
      </c>
      <c r="N110" s="62">
        <v>1605</v>
      </c>
      <c r="O110" s="62">
        <v>422</v>
      </c>
      <c r="P110" s="62">
        <v>3051</v>
      </c>
      <c r="Q110" s="62">
        <v>222</v>
      </c>
      <c r="R110" s="62">
        <v>1998</v>
      </c>
      <c r="S110" s="62">
        <v>1721</v>
      </c>
      <c r="T110" s="62">
        <v>2451</v>
      </c>
      <c r="U110" s="62">
        <v>1451</v>
      </c>
      <c r="V110" s="130">
        <f t="shared" si="9"/>
        <v>89789</v>
      </c>
    </row>
    <row r="111" spans="1:22" s="1" customFormat="1" ht="13.15" customHeight="1" x14ac:dyDescent="0.3">
      <c r="A111" s="115" t="s">
        <v>65</v>
      </c>
      <c r="B111" s="62">
        <v>1031</v>
      </c>
      <c r="C111" s="62">
        <v>391</v>
      </c>
      <c r="D111" s="62">
        <v>3329</v>
      </c>
      <c r="E111" s="62">
        <v>306</v>
      </c>
      <c r="F111" s="62">
        <v>483</v>
      </c>
      <c r="G111" s="62">
        <v>547</v>
      </c>
      <c r="H111" s="62">
        <v>2160</v>
      </c>
      <c r="I111" s="62">
        <v>2703</v>
      </c>
      <c r="J111" s="62">
        <v>2141</v>
      </c>
      <c r="K111" s="62">
        <v>401</v>
      </c>
      <c r="L111" s="62">
        <v>411</v>
      </c>
      <c r="M111" s="62">
        <v>3038</v>
      </c>
      <c r="N111" s="62">
        <v>136</v>
      </c>
      <c r="O111" s="62">
        <v>28</v>
      </c>
      <c r="P111" s="62">
        <v>296</v>
      </c>
      <c r="Q111" s="62">
        <v>8</v>
      </c>
      <c r="R111" s="62">
        <v>537</v>
      </c>
      <c r="S111" s="62">
        <v>90</v>
      </c>
      <c r="T111" s="62">
        <v>99</v>
      </c>
      <c r="U111" s="62">
        <v>135</v>
      </c>
      <c r="V111" s="130">
        <f t="shared" si="9"/>
        <v>18270</v>
      </c>
    </row>
    <row r="112" spans="1:22" s="1" customFormat="1" ht="13.15" customHeight="1" x14ac:dyDescent="0.3">
      <c r="A112" s="116" t="s">
        <v>66</v>
      </c>
      <c r="B112" s="64">
        <v>1</v>
      </c>
      <c r="C112" s="64">
        <v>0</v>
      </c>
      <c r="D112" s="64">
        <v>3</v>
      </c>
      <c r="E112" s="64">
        <v>0</v>
      </c>
      <c r="F112" s="64">
        <v>0</v>
      </c>
      <c r="G112" s="64">
        <v>0</v>
      </c>
      <c r="H112" s="64">
        <v>0</v>
      </c>
      <c r="I112" s="64">
        <v>1</v>
      </c>
      <c r="J112" s="64">
        <v>0</v>
      </c>
      <c r="K112" s="64">
        <v>0</v>
      </c>
      <c r="L112" s="64">
        <v>0</v>
      </c>
      <c r="M112" s="64">
        <v>3</v>
      </c>
      <c r="N112" s="64">
        <v>0</v>
      </c>
      <c r="O112" s="64">
        <v>0</v>
      </c>
      <c r="P112" s="64">
        <v>0</v>
      </c>
      <c r="Q112" s="64">
        <v>0</v>
      </c>
      <c r="R112" s="64">
        <v>0</v>
      </c>
      <c r="S112" s="64">
        <v>0</v>
      </c>
      <c r="T112" s="64">
        <v>0</v>
      </c>
      <c r="U112" s="64">
        <v>0</v>
      </c>
      <c r="V112" s="131">
        <f t="shared" si="9"/>
        <v>8</v>
      </c>
    </row>
    <row r="113" spans="1:22" s="1" customFormat="1" ht="30" x14ac:dyDescent="0.3">
      <c r="A113" s="31" t="s">
        <v>104</v>
      </c>
      <c r="B113" s="59">
        <f t="shared" ref="B113:U113" si="10">SUM(B79:B112)</f>
        <v>49204</v>
      </c>
      <c r="C113" s="59">
        <f t="shared" si="10"/>
        <v>15447</v>
      </c>
      <c r="D113" s="59">
        <f t="shared" si="10"/>
        <v>135455</v>
      </c>
      <c r="E113" s="59">
        <f t="shared" si="10"/>
        <v>15774</v>
      </c>
      <c r="F113" s="59">
        <f t="shared" si="10"/>
        <v>13521</v>
      </c>
      <c r="G113" s="59">
        <f t="shared" si="10"/>
        <v>18548</v>
      </c>
      <c r="H113" s="59">
        <f t="shared" si="10"/>
        <v>63181</v>
      </c>
      <c r="I113" s="59">
        <f t="shared" si="10"/>
        <v>63021</v>
      </c>
      <c r="J113" s="59">
        <f t="shared" si="10"/>
        <v>79208</v>
      </c>
      <c r="K113" s="59">
        <f t="shared" si="10"/>
        <v>10971</v>
      </c>
      <c r="L113" s="59">
        <f t="shared" si="10"/>
        <v>18470</v>
      </c>
      <c r="M113" s="59">
        <f t="shared" si="10"/>
        <v>125164</v>
      </c>
      <c r="N113" s="59">
        <f t="shared" si="10"/>
        <v>13843</v>
      </c>
      <c r="O113" s="59">
        <f t="shared" si="10"/>
        <v>3527</v>
      </c>
      <c r="P113" s="59">
        <f t="shared" si="10"/>
        <v>33472</v>
      </c>
      <c r="Q113" s="59">
        <f t="shared" si="10"/>
        <v>1982</v>
      </c>
      <c r="R113" s="59">
        <f t="shared" si="10"/>
        <v>26359</v>
      </c>
      <c r="S113" s="59">
        <f t="shared" si="10"/>
        <v>13422</v>
      </c>
      <c r="T113" s="59">
        <f t="shared" si="10"/>
        <v>34003</v>
      </c>
      <c r="U113" s="59">
        <f t="shared" si="10"/>
        <v>13503</v>
      </c>
      <c r="V113" s="15">
        <f t="shared" si="9"/>
        <v>748075</v>
      </c>
    </row>
    <row r="114" spans="1:22" s="1" customFormat="1" ht="13.15" customHeight="1" x14ac:dyDescent="0.3">
      <c r="A114" s="32" t="s">
        <v>105</v>
      </c>
      <c r="B114" s="83"/>
      <c r="C114" s="83"/>
      <c r="D114" s="83">
        <v>12</v>
      </c>
      <c r="E114" s="85">
        <v>0</v>
      </c>
      <c r="F114" s="83"/>
      <c r="G114" s="83"/>
      <c r="H114" s="83"/>
      <c r="I114" s="85"/>
      <c r="J114" s="83">
        <v>0</v>
      </c>
      <c r="K114" s="83"/>
      <c r="L114" s="83">
        <v>0</v>
      </c>
      <c r="M114" s="83"/>
      <c r="N114" s="83"/>
      <c r="O114" s="83"/>
      <c r="P114" s="83"/>
      <c r="Q114" s="83"/>
      <c r="R114" s="83"/>
      <c r="S114" s="83">
        <v>1</v>
      </c>
      <c r="T114" s="83">
        <v>1</v>
      </c>
      <c r="U114" s="83">
        <v>0</v>
      </c>
      <c r="V114" s="102">
        <f t="shared" si="9"/>
        <v>14</v>
      </c>
    </row>
    <row r="115" spans="1:22" s="1" customFormat="1" ht="21" customHeight="1" x14ac:dyDescent="0.3">
      <c r="A115" s="33" t="s">
        <v>106</v>
      </c>
      <c r="B115" s="59">
        <f t="shared" ref="B115:V115" si="11">+B113+B78+B114</f>
        <v>85151</v>
      </c>
      <c r="C115" s="59">
        <f t="shared" si="11"/>
        <v>24950</v>
      </c>
      <c r="D115" s="59">
        <f t="shared" si="11"/>
        <v>154327</v>
      </c>
      <c r="E115" s="59">
        <f t="shared" si="11"/>
        <v>19210</v>
      </c>
      <c r="F115" s="59">
        <f t="shared" si="11"/>
        <v>15768</v>
      </c>
      <c r="G115" s="59">
        <f t="shared" si="11"/>
        <v>21247</v>
      </c>
      <c r="H115" s="59">
        <f t="shared" si="11"/>
        <v>74194</v>
      </c>
      <c r="I115" s="59">
        <f t="shared" si="11"/>
        <v>73930</v>
      </c>
      <c r="J115" s="59">
        <f t="shared" si="11"/>
        <v>98526</v>
      </c>
      <c r="K115" s="59">
        <f t="shared" si="11"/>
        <v>13781</v>
      </c>
      <c r="L115" s="59">
        <f t="shared" si="11"/>
        <v>22482</v>
      </c>
      <c r="M115" s="59">
        <f t="shared" si="11"/>
        <v>179863</v>
      </c>
      <c r="N115" s="59">
        <f t="shared" si="11"/>
        <v>18451</v>
      </c>
      <c r="O115" s="59">
        <f t="shared" si="11"/>
        <v>4824</v>
      </c>
      <c r="P115" s="59">
        <f t="shared" si="11"/>
        <v>44487</v>
      </c>
      <c r="Q115" s="59">
        <f t="shared" si="11"/>
        <v>2824</v>
      </c>
      <c r="R115" s="59">
        <f t="shared" si="11"/>
        <v>33097</v>
      </c>
      <c r="S115" s="59">
        <f t="shared" si="11"/>
        <v>18596</v>
      </c>
      <c r="T115" s="59">
        <f t="shared" si="11"/>
        <v>42843</v>
      </c>
      <c r="U115" s="59">
        <f t="shared" si="11"/>
        <v>17185</v>
      </c>
      <c r="V115" s="15">
        <f t="shared" si="11"/>
        <v>965736</v>
      </c>
    </row>
    <row r="116" spans="1:22" s="10" customFormat="1" ht="22.5" customHeight="1" x14ac:dyDescent="0.3">
      <c r="A116" s="189" t="s">
        <v>75</v>
      </c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</row>
    <row r="117" spans="1:22" s="5" customFormat="1" ht="15" x14ac:dyDescent="0.3">
      <c r="A117" s="181" t="s">
        <v>74</v>
      </c>
      <c r="B117" s="181"/>
      <c r="C117" s="181"/>
      <c r="D117" s="181"/>
      <c r="E117" s="181"/>
      <c r="F117" s="181"/>
      <c r="G117" s="181"/>
      <c r="H117" s="181"/>
      <c r="I117" s="181"/>
      <c r="J117" s="181"/>
      <c r="K117" s="181"/>
      <c r="L117" s="181"/>
      <c r="M117" s="181"/>
      <c r="N117" s="181"/>
      <c r="O117" s="181"/>
      <c r="P117" s="181"/>
      <c r="Q117" s="181"/>
      <c r="R117" s="181"/>
      <c r="S117" s="181"/>
      <c r="T117" s="181"/>
      <c r="U117" s="181"/>
      <c r="V117" s="181"/>
    </row>
  </sheetData>
  <mergeCells count="13">
    <mergeCell ref="A116:V116"/>
    <mergeCell ref="A117:V117"/>
    <mergeCell ref="A61:V61"/>
    <mergeCell ref="A62:V62"/>
    <mergeCell ref="A7:A8"/>
    <mergeCell ref="A68:A69"/>
    <mergeCell ref="B7:V7"/>
    <mergeCell ref="B68:V68"/>
    <mergeCell ref="A1:E1"/>
    <mergeCell ref="B65:V65"/>
    <mergeCell ref="B64:V64"/>
    <mergeCell ref="B3:V3"/>
    <mergeCell ref="B4:V4"/>
  </mergeCells>
  <phoneticPr fontId="33" type="noConversion"/>
  <hyperlinks>
    <hyperlink ref="A1:E1" location="'8.marche_regioni (2011)'!A69" display="Vai a &quot;mercato autovetture diesel&quot; / Go on &quot;diesel car market&quot;" xr:uid="{00000000-0004-0000-0700-000000000000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2" max="16383" man="1"/>
  </rowBreaks>
  <ignoredErrors>
    <ignoredError sqref="B7 B68" numberStoredAsText="1"/>
    <ignoredError sqref="B9:U9 B20:U20 B70:U70 B78:U78" formulaRange="1"/>
    <ignoredError sqref="V78" formula="1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117"/>
  <sheetViews>
    <sheetView workbookViewId="0">
      <selection sqref="A1:H1"/>
    </sheetView>
  </sheetViews>
  <sheetFormatPr defaultColWidth="11.42578125" defaultRowHeight="13.15" customHeight="1" x14ac:dyDescent="0.3"/>
  <cols>
    <col min="1" max="1" width="20.28515625" style="7" bestFit="1" customWidth="1"/>
    <col min="2" max="2" width="9.5703125" style="22" bestFit="1" customWidth="1"/>
    <col min="3" max="3" width="9.7109375" style="7" bestFit="1" customWidth="1"/>
    <col min="4" max="4" width="10.85546875" style="7" bestFit="1" customWidth="1"/>
    <col min="5" max="5" width="7.42578125" style="20" bestFit="1" customWidth="1"/>
    <col min="6" max="6" width="9.5703125" style="20" bestFit="1" customWidth="1"/>
    <col min="7" max="7" width="9.140625" style="20" bestFit="1" customWidth="1"/>
    <col min="8" max="8" width="7.5703125" style="20" customWidth="1"/>
    <col min="9" max="9" width="8.5703125" style="20" bestFit="1" customWidth="1"/>
    <col min="10" max="10" width="9" style="21" bestFit="1" customWidth="1"/>
    <col min="11" max="11" width="7.5703125" style="7" bestFit="1" customWidth="1"/>
    <col min="12" max="12" width="8.28515625" style="20" bestFit="1" customWidth="1"/>
    <col min="13" max="13" width="7.85546875" style="20" bestFit="1" customWidth="1"/>
    <col min="14" max="14" width="8.140625" style="21" bestFit="1" customWidth="1"/>
    <col min="15" max="15" width="10.7109375" style="20" bestFit="1" customWidth="1"/>
    <col min="16" max="16" width="10" style="20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85546875" style="7" bestFit="1" customWidth="1"/>
    <col min="23" max="16384" width="11.42578125" style="7"/>
  </cols>
  <sheetData>
    <row r="1" spans="1:22" ht="15" x14ac:dyDescent="0.3">
      <c r="A1" s="183" t="s">
        <v>110</v>
      </c>
      <c r="B1" s="183"/>
      <c r="C1" s="183"/>
      <c r="D1" s="183"/>
      <c r="E1" s="183"/>
      <c r="F1" s="183"/>
      <c r="G1" s="183"/>
      <c r="H1" s="183"/>
      <c r="I1" s="7"/>
      <c r="J1" s="7"/>
      <c r="K1" s="145"/>
      <c r="L1" s="146"/>
      <c r="M1" s="146"/>
      <c r="N1" s="146"/>
      <c r="O1" s="7"/>
      <c r="P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90" t="s">
        <v>100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</row>
    <row r="4" spans="1:22" s="3" customFormat="1" ht="18" x14ac:dyDescent="0.3">
      <c r="A4" s="2"/>
      <c r="B4" s="191" t="s">
        <v>101</v>
      </c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5" t="s">
        <v>78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119" t="s">
        <v>0</v>
      </c>
      <c r="C8" s="120" t="s">
        <v>1</v>
      </c>
      <c r="D8" s="120" t="s">
        <v>2</v>
      </c>
      <c r="E8" s="121" t="s">
        <v>3</v>
      </c>
      <c r="F8" s="121" t="s">
        <v>4</v>
      </c>
      <c r="G8" s="120" t="s">
        <v>5</v>
      </c>
      <c r="H8" s="121" t="s">
        <v>6</v>
      </c>
      <c r="I8" s="37" t="s">
        <v>7</v>
      </c>
      <c r="J8" s="121" t="s">
        <v>8</v>
      </c>
      <c r="K8" s="121" t="s">
        <v>9</v>
      </c>
      <c r="L8" s="121" t="s">
        <v>10</v>
      </c>
      <c r="M8" s="121" t="s">
        <v>11</v>
      </c>
      <c r="N8" s="121" t="s">
        <v>12</v>
      </c>
      <c r="O8" s="120" t="s">
        <v>13</v>
      </c>
      <c r="P8" s="37" t="s">
        <v>14</v>
      </c>
      <c r="Q8" s="121" t="s">
        <v>15</v>
      </c>
      <c r="R8" s="121" t="s">
        <v>16</v>
      </c>
      <c r="S8" s="121" t="s">
        <v>17</v>
      </c>
      <c r="T8" s="121" t="s">
        <v>18</v>
      </c>
      <c r="U8" s="120" t="s">
        <v>19</v>
      </c>
      <c r="V8" s="26" t="s">
        <v>112</v>
      </c>
    </row>
    <row r="9" spans="1:22" s="11" customFormat="1" ht="13.15" customHeight="1" x14ac:dyDescent="0.3">
      <c r="A9" s="79" t="s">
        <v>20</v>
      </c>
      <c r="B9" s="91">
        <f t="shared" ref="B9:V9" si="0">SUM(B10:B13)</f>
        <v>93423</v>
      </c>
      <c r="C9" s="91">
        <f t="shared" si="0"/>
        <v>7772</v>
      </c>
      <c r="D9" s="91">
        <f t="shared" si="0"/>
        <v>77257</v>
      </c>
      <c r="E9" s="91">
        <f t="shared" si="0"/>
        <v>10910</v>
      </c>
      <c r="F9" s="91">
        <f t="shared" si="0"/>
        <v>8450</v>
      </c>
      <c r="G9" s="91">
        <f t="shared" si="0"/>
        <v>4434</v>
      </c>
      <c r="H9" s="91">
        <f t="shared" si="0"/>
        <v>36411</v>
      </c>
      <c r="I9" s="91">
        <f t="shared" si="0"/>
        <v>43745</v>
      </c>
      <c r="J9" s="91">
        <f t="shared" si="0"/>
        <v>53284</v>
      </c>
      <c r="K9" s="91">
        <f t="shared" si="0"/>
        <v>9345</v>
      </c>
      <c r="L9" s="91">
        <f t="shared" si="0"/>
        <v>15773</v>
      </c>
      <c r="M9" s="91">
        <f t="shared" si="0"/>
        <v>110088</v>
      </c>
      <c r="N9" s="91">
        <f t="shared" si="0"/>
        <v>12400</v>
      </c>
      <c r="O9" s="91">
        <f t="shared" si="0"/>
        <v>3406</v>
      </c>
      <c r="P9" s="91">
        <f t="shared" si="0"/>
        <v>29788</v>
      </c>
      <c r="Q9" s="91">
        <f t="shared" si="0"/>
        <v>1918</v>
      </c>
      <c r="R9" s="91">
        <f t="shared" si="0"/>
        <v>19020</v>
      </c>
      <c r="S9" s="91">
        <f t="shared" si="0"/>
        <v>12446</v>
      </c>
      <c r="T9" s="91">
        <f t="shared" si="0"/>
        <v>28119</v>
      </c>
      <c r="U9" s="91">
        <f t="shared" si="0"/>
        <v>11850</v>
      </c>
      <c r="V9" s="86">
        <f t="shared" si="0"/>
        <v>589839</v>
      </c>
    </row>
    <row r="10" spans="1:22" s="1" customFormat="1" ht="13.15" customHeight="1" x14ac:dyDescent="0.3">
      <c r="A10" s="82" t="s">
        <v>21</v>
      </c>
      <c r="B10" s="44">
        <v>73142</v>
      </c>
      <c r="C10" s="45">
        <v>5717</v>
      </c>
      <c r="D10" s="44">
        <v>56211</v>
      </c>
      <c r="E10" s="44">
        <v>8883</v>
      </c>
      <c r="F10" s="44">
        <v>6214</v>
      </c>
      <c r="G10" s="44">
        <v>3376</v>
      </c>
      <c r="H10" s="62">
        <v>27065</v>
      </c>
      <c r="I10" s="44">
        <v>33680</v>
      </c>
      <c r="J10" s="44">
        <v>41840</v>
      </c>
      <c r="K10" s="44">
        <v>7275</v>
      </c>
      <c r="L10" s="44">
        <v>12143</v>
      </c>
      <c r="M10" s="44">
        <v>83139</v>
      </c>
      <c r="N10" s="44">
        <v>9519</v>
      </c>
      <c r="O10" s="44">
        <v>2780</v>
      </c>
      <c r="P10" s="44">
        <v>23397</v>
      </c>
      <c r="Q10" s="44">
        <v>1455</v>
      </c>
      <c r="R10" s="44">
        <v>14284</v>
      </c>
      <c r="S10" s="44">
        <v>10140</v>
      </c>
      <c r="T10" s="44">
        <v>21858</v>
      </c>
      <c r="U10" s="44">
        <v>8829</v>
      </c>
      <c r="V10" s="127">
        <f t="shared" ref="V10:V19" si="1">SUM(B10:U10)</f>
        <v>450947</v>
      </c>
    </row>
    <row r="11" spans="1:22" s="1" customFormat="1" ht="13.15" customHeight="1" x14ac:dyDescent="0.3">
      <c r="A11" s="82" t="s">
        <v>22</v>
      </c>
      <c r="B11" s="44">
        <v>9260</v>
      </c>
      <c r="C11" s="45">
        <v>1112</v>
      </c>
      <c r="D11" s="44">
        <v>8130</v>
      </c>
      <c r="E11" s="44">
        <v>879</v>
      </c>
      <c r="F11" s="44">
        <v>887</v>
      </c>
      <c r="G11" s="44">
        <v>539</v>
      </c>
      <c r="H11" s="62">
        <v>3605</v>
      </c>
      <c r="I11" s="44">
        <v>3089</v>
      </c>
      <c r="J11" s="44">
        <v>4012</v>
      </c>
      <c r="K11" s="44">
        <v>823</v>
      </c>
      <c r="L11" s="44">
        <v>1252</v>
      </c>
      <c r="M11" s="44">
        <v>8874</v>
      </c>
      <c r="N11" s="44">
        <v>1012</v>
      </c>
      <c r="O11" s="44">
        <v>223</v>
      </c>
      <c r="P11" s="44">
        <v>2533</v>
      </c>
      <c r="Q11" s="44">
        <v>152</v>
      </c>
      <c r="R11" s="44">
        <v>1378</v>
      </c>
      <c r="S11" s="44">
        <v>856</v>
      </c>
      <c r="T11" s="44">
        <v>2172</v>
      </c>
      <c r="U11" s="44">
        <v>1138</v>
      </c>
      <c r="V11" s="127">
        <f t="shared" si="1"/>
        <v>51926</v>
      </c>
    </row>
    <row r="12" spans="1:22" s="1" customFormat="1" ht="13.15" customHeight="1" x14ac:dyDescent="0.3">
      <c r="A12" s="82" t="s">
        <v>23</v>
      </c>
      <c r="B12" s="44">
        <v>11021</v>
      </c>
      <c r="C12" s="45">
        <v>943</v>
      </c>
      <c r="D12" s="44">
        <v>12916</v>
      </c>
      <c r="E12" s="44">
        <v>1148</v>
      </c>
      <c r="F12" s="44">
        <v>1349</v>
      </c>
      <c r="G12" s="44">
        <v>519</v>
      </c>
      <c r="H12" s="62">
        <v>5741</v>
      </c>
      <c r="I12" s="44">
        <v>6976</v>
      </c>
      <c r="J12" s="44">
        <v>7432</v>
      </c>
      <c r="K12" s="44">
        <v>1247</v>
      </c>
      <c r="L12" s="44">
        <v>2378</v>
      </c>
      <c r="M12" s="44">
        <v>18075</v>
      </c>
      <c r="N12" s="44">
        <v>1869</v>
      </c>
      <c r="O12" s="44">
        <v>403</v>
      </c>
      <c r="P12" s="44">
        <v>3858</v>
      </c>
      <c r="Q12" s="44">
        <v>311</v>
      </c>
      <c r="R12" s="44">
        <v>3358</v>
      </c>
      <c r="S12" s="44">
        <v>1450</v>
      </c>
      <c r="T12" s="44">
        <v>4089</v>
      </c>
      <c r="U12" s="44">
        <v>1883</v>
      </c>
      <c r="V12" s="127">
        <f t="shared" si="1"/>
        <v>86966</v>
      </c>
    </row>
    <row r="13" spans="1:22" s="1" customFormat="1" ht="13.15" customHeight="1" x14ac:dyDescent="0.3">
      <c r="A13" s="82" t="s">
        <v>24</v>
      </c>
      <c r="B13" s="45">
        <v>0</v>
      </c>
      <c r="C13" s="45">
        <v>0</v>
      </c>
      <c r="D13" s="45">
        <v>0</v>
      </c>
      <c r="E13" s="44">
        <v>0</v>
      </c>
      <c r="F13" s="45">
        <v>0</v>
      </c>
      <c r="G13" s="45">
        <v>0</v>
      </c>
      <c r="H13" s="62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4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4">
        <v>0</v>
      </c>
      <c r="U13" s="45">
        <v>0</v>
      </c>
      <c r="V13" s="144">
        <f t="shared" si="1"/>
        <v>0</v>
      </c>
    </row>
    <row r="14" spans="1:22" s="1" customFormat="1" ht="13.15" customHeight="1" x14ac:dyDescent="0.3">
      <c r="A14" s="76" t="s">
        <v>25</v>
      </c>
      <c r="B14" s="44">
        <v>46</v>
      </c>
      <c r="C14" s="45">
        <v>2</v>
      </c>
      <c r="D14" s="44">
        <v>178</v>
      </c>
      <c r="E14" s="44">
        <v>16</v>
      </c>
      <c r="F14" s="44">
        <v>13</v>
      </c>
      <c r="G14" s="44">
        <v>20</v>
      </c>
      <c r="H14" s="62">
        <v>73</v>
      </c>
      <c r="I14" s="44">
        <v>82</v>
      </c>
      <c r="J14" s="44">
        <v>42</v>
      </c>
      <c r="K14" s="44">
        <v>13</v>
      </c>
      <c r="L14" s="44">
        <v>15</v>
      </c>
      <c r="M14" s="44">
        <v>92</v>
      </c>
      <c r="N14" s="44">
        <v>9</v>
      </c>
      <c r="O14" s="44">
        <v>1</v>
      </c>
      <c r="P14" s="44">
        <v>35</v>
      </c>
      <c r="Q14" s="44">
        <v>3</v>
      </c>
      <c r="R14" s="44">
        <v>17</v>
      </c>
      <c r="S14" s="44">
        <v>9</v>
      </c>
      <c r="T14" s="44">
        <v>16</v>
      </c>
      <c r="U14" s="44">
        <v>3</v>
      </c>
      <c r="V14" s="127">
        <f t="shared" si="1"/>
        <v>685</v>
      </c>
    </row>
    <row r="15" spans="1:22" s="1" customFormat="1" ht="13.15" customHeight="1" x14ac:dyDescent="0.3">
      <c r="A15" s="76" t="s">
        <v>26</v>
      </c>
      <c r="B15" s="44">
        <v>40</v>
      </c>
      <c r="C15" s="45">
        <v>3</v>
      </c>
      <c r="D15" s="44">
        <v>107</v>
      </c>
      <c r="E15" s="44">
        <v>7</v>
      </c>
      <c r="F15" s="44">
        <v>14</v>
      </c>
      <c r="G15" s="44">
        <v>9</v>
      </c>
      <c r="H15" s="62">
        <v>87</v>
      </c>
      <c r="I15" s="44">
        <v>52</v>
      </c>
      <c r="J15" s="44">
        <v>16</v>
      </c>
      <c r="K15" s="44">
        <v>7</v>
      </c>
      <c r="L15" s="44">
        <v>13</v>
      </c>
      <c r="M15" s="44">
        <v>53</v>
      </c>
      <c r="N15" s="44">
        <v>7</v>
      </c>
      <c r="O15" s="44">
        <v>5</v>
      </c>
      <c r="P15" s="44">
        <v>34</v>
      </c>
      <c r="Q15" s="44">
        <v>3</v>
      </c>
      <c r="R15" s="44">
        <v>19</v>
      </c>
      <c r="S15" s="44">
        <v>1</v>
      </c>
      <c r="T15" s="44">
        <v>22</v>
      </c>
      <c r="U15" s="44">
        <v>0</v>
      </c>
      <c r="V15" s="127">
        <f t="shared" si="1"/>
        <v>499</v>
      </c>
    </row>
    <row r="16" spans="1:22" s="1" customFormat="1" ht="13.15" customHeight="1" x14ac:dyDescent="0.3">
      <c r="A16" s="76" t="s">
        <v>27</v>
      </c>
      <c r="B16" s="44">
        <v>31</v>
      </c>
      <c r="C16" s="45">
        <v>3</v>
      </c>
      <c r="D16" s="44">
        <v>77</v>
      </c>
      <c r="E16" s="44">
        <v>5</v>
      </c>
      <c r="F16" s="44">
        <v>3</v>
      </c>
      <c r="G16" s="44">
        <v>4</v>
      </c>
      <c r="H16" s="62">
        <v>5</v>
      </c>
      <c r="I16" s="44">
        <v>6</v>
      </c>
      <c r="J16" s="44">
        <v>6</v>
      </c>
      <c r="K16" s="44">
        <v>3</v>
      </c>
      <c r="L16" s="44">
        <v>1</v>
      </c>
      <c r="M16" s="44">
        <v>10</v>
      </c>
      <c r="N16" s="44">
        <v>4</v>
      </c>
      <c r="O16" s="44">
        <v>0</v>
      </c>
      <c r="P16" s="44">
        <v>3</v>
      </c>
      <c r="Q16" s="44">
        <v>0</v>
      </c>
      <c r="R16" s="44">
        <v>1</v>
      </c>
      <c r="S16" s="44">
        <v>3</v>
      </c>
      <c r="T16" s="44">
        <v>4</v>
      </c>
      <c r="U16" s="44">
        <v>2</v>
      </c>
      <c r="V16" s="127">
        <f t="shared" si="1"/>
        <v>171</v>
      </c>
    </row>
    <row r="17" spans="1:22" s="1" customFormat="1" ht="13.15" customHeight="1" x14ac:dyDescent="0.3">
      <c r="A17" s="76" t="s">
        <v>28</v>
      </c>
      <c r="B17" s="44">
        <v>317</v>
      </c>
      <c r="C17" s="44">
        <v>1</v>
      </c>
      <c r="D17" s="44">
        <v>629</v>
      </c>
      <c r="E17" s="44">
        <v>127</v>
      </c>
      <c r="F17" s="44">
        <v>94</v>
      </c>
      <c r="G17" s="44">
        <v>7</v>
      </c>
      <c r="H17" s="62">
        <v>322</v>
      </c>
      <c r="I17" s="44">
        <v>306</v>
      </c>
      <c r="J17" s="44">
        <v>226</v>
      </c>
      <c r="K17" s="44">
        <v>89</v>
      </c>
      <c r="L17" s="44">
        <v>101</v>
      </c>
      <c r="M17" s="44">
        <v>658</v>
      </c>
      <c r="N17" s="44">
        <v>175</v>
      </c>
      <c r="O17" s="44">
        <v>30</v>
      </c>
      <c r="P17" s="44">
        <v>819</v>
      </c>
      <c r="Q17" s="44">
        <v>249</v>
      </c>
      <c r="R17" s="44">
        <v>191</v>
      </c>
      <c r="S17" s="44">
        <v>172</v>
      </c>
      <c r="T17" s="44">
        <v>362</v>
      </c>
      <c r="U17" s="44">
        <v>62</v>
      </c>
      <c r="V17" s="127">
        <f t="shared" si="1"/>
        <v>4937</v>
      </c>
    </row>
    <row r="18" spans="1:22" s="1" customFormat="1" ht="13.15" customHeight="1" x14ac:dyDescent="0.3">
      <c r="A18" s="76" t="s">
        <v>29</v>
      </c>
      <c r="B18" s="44">
        <v>1</v>
      </c>
      <c r="C18" s="44">
        <v>0</v>
      </c>
      <c r="D18" s="44">
        <v>25</v>
      </c>
      <c r="E18" s="44">
        <v>1</v>
      </c>
      <c r="F18" s="44">
        <v>0</v>
      </c>
      <c r="G18" s="44">
        <v>1</v>
      </c>
      <c r="H18" s="62">
        <v>6</v>
      </c>
      <c r="I18" s="44">
        <v>47</v>
      </c>
      <c r="J18" s="44">
        <v>2</v>
      </c>
      <c r="K18" s="45">
        <v>0</v>
      </c>
      <c r="L18" s="44">
        <v>1</v>
      </c>
      <c r="M18" s="44">
        <v>7</v>
      </c>
      <c r="N18" s="44">
        <v>1</v>
      </c>
      <c r="O18" s="44">
        <v>0</v>
      </c>
      <c r="P18" s="44">
        <v>2</v>
      </c>
      <c r="Q18" s="44">
        <v>0</v>
      </c>
      <c r="R18" s="44">
        <v>0</v>
      </c>
      <c r="S18" s="44">
        <v>0</v>
      </c>
      <c r="T18" s="44">
        <v>2</v>
      </c>
      <c r="U18" s="44">
        <v>0</v>
      </c>
      <c r="V18" s="127">
        <f t="shared" si="1"/>
        <v>96</v>
      </c>
    </row>
    <row r="19" spans="1:22" s="1" customFormat="1" ht="13.15" customHeight="1" x14ac:dyDescent="0.3">
      <c r="A19" s="78" t="s">
        <v>30</v>
      </c>
      <c r="B19" s="46">
        <v>0</v>
      </c>
      <c r="C19" s="47">
        <v>1</v>
      </c>
      <c r="D19" s="46">
        <v>0</v>
      </c>
      <c r="E19" s="46">
        <v>0</v>
      </c>
      <c r="F19" s="46">
        <v>1</v>
      </c>
      <c r="G19" s="46">
        <v>0</v>
      </c>
      <c r="H19" s="46">
        <v>1</v>
      </c>
      <c r="I19" s="46">
        <v>1</v>
      </c>
      <c r="J19" s="46">
        <v>1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v>0</v>
      </c>
      <c r="S19" s="46">
        <v>1</v>
      </c>
      <c r="T19" s="46">
        <v>0</v>
      </c>
      <c r="U19" s="46">
        <v>0</v>
      </c>
      <c r="V19" s="128">
        <f t="shared" si="1"/>
        <v>6</v>
      </c>
    </row>
    <row r="20" spans="1:22" s="10" customFormat="1" ht="27" x14ac:dyDescent="0.3">
      <c r="A20" s="30" t="s">
        <v>103</v>
      </c>
      <c r="B20" s="15">
        <f t="shared" ref="B20:V20" si="2">SUM(B9,B14:B19)</f>
        <v>93858</v>
      </c>
      <c r="C20" s="15">
        <f t="shared" si="2"/>
        <v>7782</v>
      </c>
      <c r="D20" s="15">
        <f t="shared" si="2"/>
        <v>78273</v>
      </c>
      <c r="E20" s="15">
        <f t="shared" si="2"/>
        <v>11066</v>
      </c>
      <c r="F20" s="15">
        <f t="shared" si="2"/>
        <v>8575</v>
      </c>
      <c r="G20" s="15">
        <f t="shared" si="2"/>
        <v>4475</v>
      </c>
      <c r="H20" s="15">
        <f t="shared" si="2"/>
        <v>36905</v>
      </c>
      <c r="I20" s="15">
        <f t="shared" si="2"/>
        <v>44239</v>
      </c>
      <c r="J20" s="15">
        <f t="shared" si="2"/>
        <v>53577</v>
      </c>
      <c r="K20" s="15">
        <f t="shared" si="2"/>
        <v>9457</v>
      </c>
      <c r="L20" s="15">
        <f t="shared" si="2"/>
        <v>15904</v>
      </c>
      <c r="M20" s="15">
        <f t="shared" si="2"/>
        <v>110908</v>
      </c>
      <c r="N20" s="15">
        <f t="shared" si="2"/>
        <v>12596</v>
      </c>
      <c r="O20" s="15">
        <f t="shared" si="2"/>
        <v>3442</v>
      </c>
      <c r="P20" s="15">
        <f t="shared" si="2"/>
        <v>30681</v>
      </c>
      <c r="Q20" s="15">
        <f t="shared" si="2"/>
        <v>2173</v>
      </c>
      <c r="R20" s="15">
        <f t="shared" si="2"/>
        <v>19248</v>
      </c>
      <c r="S20" s="15">
        <f t="shared" si="2"/>
        <v>12632</v>
      </c>
      <c r="T20" s="15">
        <f t="shared" si="2"/>
        <v>28525</v>
      </c>
      <c r="U20" s="15">
        <f t="shared" si="2"/>
        <v>11917</v>
      </c>
      <c r="V20" s="15">
        <f t="shared" si="2"/>
        <v>596233</v>
      </c>
    </row>
    <row r="21" spans="1:22" s="10" customFormat="1" ht="13.15" customHeight="1" x14ac:dyDescent="0.3">
      <c r="A21" s="80" t="s">
        <v>31</v>
      </c>
      <c r="B21" s="54">
        <v>5</v>
      </c>
      <c r="C21" s="55">
        <v>0</v>
      </c>
      <c r="D21" s="54">
        <v>34</v>
      </c>
      <c r="E21" s="54">
        <v>1</v>
      </c>
      <c r="F21" s="54">
        <v>4</v>
      </c>
      <c r="G21" s="54">
        <v>0</v>
      </c>
      <c r="H21" s="54">
        <v>11</v>
      </c>
      <c r="I21" s="54">
        <v>8</v>
      </c>
      <c r="J21" s="54">
        <v>1</v>
      </c>
      <c r="K21" s="54">
        <v>0</v>
      </c>
      <c r="L21" s="54">
        <v>0</v>
      </c>
      <c r="M21" s="54">
        <v>15</v>
      </c>
      <c r="N21" s="54">
        <v>1</v>
      </c>
      <c r="O21" s="54">
        <v>0</v>
      </c>
      <c r="P21" s="54">
        <v>0</v>
      </c>
      <c r="Q21" s="54">
        <v>0</v>
      </c>
      <c r="R21" s="54">
        <v>1</v>
      </c>
      <c r="S21" s="54">
        <v>0</v>
      </c>
      <c r="T21" s="54">
        <v>0</v>
      </c>
      <c r="U21" s="54">
        <v>1</v>
      </c>
      <c r="V21" s="126">
        <f t="shared" ref="V21:V60" si="3">SUM(B21:U21)</f>
        <v>82</v>
      </c>
    </row>
    <row r="22" spans="1:22" s="1" customFormat="1" ht="13.15" customHeight="1" x14ac:dyDescent="0.3">
      <c r="A22" s="81" t="s">
        <v>32</v>
      </c>
      <c r="B22" s="44">
        <v>4261</v>
      </c>
      <c r="C22" s="45">
        <v>211</v>
      </c>
      <c r="D22" s="44">
        <v>14444</v>
      </c>
      <c r="E22" s="44">
        <v>1017</v>
      </c>
      <c r="F22" s="44">
        <v>1024</v>
      </c>
      <c r="G22" s="44">
        <v>915</v>
      </c>
      <c r="H22" s="62">
        <v>5857</v>
      </c>
      <c r="I22" s="44">
        <v>5141</v>
      </c>
      <c r="J22" s="44">
        <v>6868</v>
      </c>
      <c r="K22" s="44">
        <v>955</v>
      </c>
      <c r="L22" s="44">
        <v>1477</v>
      </c>
      <c r="M22" s="45">
        <v>9649</v>
      </c>
      <c r="N22" s="44">
        <v>825</v>
      </c>
      <c r="O22" s="45">
        <v>194</v>
      </c>
      <c r="P22" s="44">
        <v>2480</v>
      </c>
      <c r="Q22" s="44">
        <v>130</v>
      </c>
      <c r="R22" s="44">
        <v>1358</v>
      </c>
      <c r="S22" s="44">
        <v>812</v>
      </c>
      <c r="T22" s="44">
        <v>1938</v>
      </c>
      <c r="U22" s="44">
        <v>476</v>
      </c>
      <c r="V22" s="127">
        <f t="shared" si="3"/>
        <v>60032</v>
      </c>
    </row>
    <row r="23" spans="1:22" s="1" customFormat="1" ht="12.75" customHeight="1" x14ac:dyDescent="0.3">
      <c r="A23" s="81" t="s">
        <v>33</v>
      </c>
      <c r="B23" s="45">
        <v>3949</v>
      </c>
      <c r="C23" s="45">
        <v>98</v>
      </c>
      <c r="D23" s="45">
        <v>15825</v>
      </c>
      <c r="E23" s="44">
        <v>899</v>
      </c>
      <c r="F23" s="45">
        <v>913</v>
      </c>
      <c r="G23" s="45">
        <v>1088</v>
      </c>
      <c r="H23" s="62">
        <v>5033</v>
      </c>
      <c r="I23" s="45">
        <v>4472</v>
      </c>
      <c r="J23" s="45">
        <v>4893</v>
      </c>
      <c r="K23" s="45">
        <v>598</v>
      </c>
      <c r="L23" s="45">
        <v>1342</v>
      </c>
      <c r="M23" s="45">
        <v>6959</v>
      </c>
      <c r="N23" s="45">
        <v>943</v>
      </c>
      <c r="O23" s="45">
        <v>170</v>
      </c>
      <c r="P23" s="45">
        <v>1899</v>
      </c>
      <c r="Q23" s="45">
        <v>54</v>
      </c>
      <c r="R23" s="45">
        <v>1479</v>
      </c>
      <c r="S23" s="45">
        <v>650</v>
      </c>
      <c r="T23" s="45">
        <v>2029</v>
      </c>
      <c r="U23" s="44">
        <v>597</v>
      </c>
      <c r="V23" s="127">
        <f t="shared" si="3"/>
        <v>53890</v>
      </c>
    </row>
    <row r="24" spans="1:22" s="1" customFormat="1" ht="13.15" customHeight="1" x14ac:dyDescent="0.3">
      <c r="A24" s="73" t="s">
        <v>34</v>
      </c>
      <c r="B24" s="44">
        <v>2358</v>
      </c>
      <c r="C24" s="45">
        <v>68</v>
      </c>
      <c r="D24" s="44">
        <v>7706</v>
      </c>
      <c r="E24" s="44">
        <v>801</v>
      </c>
      <c r="F24" s="44">
        <v>601</v>
      </c>
      <c r="G24" s="44">
        <v>437</v>
      </c>
      <c r="H24" s="62">
        <v>2449</v>
      </c>
      <c r="I24" s="44">
        <v>2999</v>
      </c>
      <c r="J24" s="44">
        <v>2681</v>
      </c>
      <c r="K24" s="44">
        <v>515</v>
      </c>
      <c r="L24" s="44">
        <v>599</v>
      </c>
      <c r="M24" s="44">
        <v>5637</v>
      </c>
      <c r="N24" s="44">
        <v>699</v>
      </c>
      <c r="O24" s="44">
        <v>190</v>
      </c>
      <c r="P24" s="44">
        <v>2200</v>
      </c>
      <c r="Q24" s="44">
        <v>125</v>
      </c>
      <c r="R24" s="44">
        <v>2291</v>
      </c>
      <c r="S24" s="44">
        <v>681</v>
      </c>
      <c r="T24" s="44">
        <v>3112</v>
      </c>
      <c r="U24" s="44">
        <v>746</v>
      </c>
      <c r="V24" s="127">
        <f t="shared" si="3"/>
        <v>36895</v>
      </c>
    </row>
    <row r="25" spans="1:22" s="1" customFormat="1" ht="13.15" customHeight="1" x14ac:dyDescent="0.3">
      <c r="A25" s="73" t="s">
        <v>35</v>
      </c>
      <c r="B25" s="45">
        <v>7158</v>
      </c>
      <c r="C25" s="45">
        <v>323</v>
      </c>
      <c r="D25" s="44">
        <v>21674</v>
      </c>
      <c r="E25" s="44">
        <v>2584</v>
      </c>
      <c r="F25" s="44">
        <v>1896</v>
      </c>
      <c r="G25" s="45">
        <v>1802</v>
      </c>
      <c r="H25" s="62">
        <v>9193</v>
      </c>
      <c r="I25" s="44">
        <v>9008</v>
      </c>
      <c r="J25" s="45">
        <v>9409</v>
      </c>
      <c r="K25" s="45">
        <v>1576</v>
      </c>
      <c r="L25" s="45">
        <v>2399</v>
      </c>
      <c r="M25" s="44">
        <v>14625</v>
      </c>
      <c r="N25" s="44">
        <v>3251</v>
      </c>
      <c r="O25" s="44">
        <v>508</v>
      </c>
      <c r="P25" s="44">
        <v>5070</v>
      </c>
      <c r="Q25" s="44">
        <v>353</v>
      </c>
      <c r="R25" s="45">
        <v>3378</v>
      </c>
      <c r="S25" s="44">
        <v>2097</v>
      </c>
      <c r="T25" s="45">
        <v>6631</v>
      </c>
      <c r="U25" s="45">
        <v>2753</v>
      </c>
      <c r="V25" s="127">
        <f t="shared" si="3"/>
        <v>105688</v>
      </c>
    </row>
    <row r="26" spans="1:22" s="1" customFormat="1" ht="13.15" customHeight="1" x14ac:dyDescent="0.3">
      <c r="A26" s="81" t="s">
        <v>36</v>
      </c>
      <c r="B26" s="45">
        <v>1755</v>
      </c>
      <c r="C26" s="45">
        <v>61</v>
      </c>
      <c r="D26" s="45">
        <v>4795</v>
      </c>
      <c r="E26" s="44">
        <v>467</v>
      </c>
      <c r="F26" s="45">
        <v>442</v>
      </c>
      <c r="G26" s="45">
        <v>301</v>
      </c>
      <c r="H26" s="62">
        <v>1437</v>
      </c>
      <c r="I26" s="45">
        <v>2088</v>
      </c>
      <c r="J26" s="45">
        <v>1692</v>
      </c>
      <c r="K26" s="45">
        <v>300</v>
      </c>
      <c r="L26" s="45">
        <v>416</v>
      </c>
      <c r="M26" s="45">
        <v>1904</v>
      </c>
      <c r="N26" s="45">
        <v>323</v>
      </c>
      <c r="O26" s="45">
        <v>144</v>
      </c>
      <c r="P26" s="45">
        <v>2181</v>
      </c>
      <c r="Q26" s="45">
        <v>78</v>
      </c>
      <c r="R26" s="45">
        <v>1433</v>
      </c>
      <c r="S26" s="45">
        <v>470</v>
      </c>
      <c r="T26" s="45">
        <v>1468</v>
      </c>
      <c r="U26" s="45">
        <v>686</v>
      </c>
      <c r="V26" s="127">
        <f t="shared" si="3"/>
        <v>22441</v>
      </c>
    </row>
    <row r="27" spans="1:22" s="1" customFormat="1" ht="13.15" customHeight="1" x14ac:dyDescent="0.3">
      <c r="A27" s="81" t="s">
        <v>37</v>
      </c>
      <c r="B27" s="45">
        <v>481</v>
      </c>
      <c r="C27" s="45">
        <v>42</v>
      </c>
      <c r="D27" s="45">
        <v>1461</v>
      </c>
      <c r="E27" s="44">
        <v>453</v>
      </c>
      <c r="F27" s="45">
        <v>82</v>
      </c>
      <c r="G27" s="45">
        <v>113</v>
      </c>
      <c r="H27" s="62">
        <v>359</v>
      </c>
      <c r="I27" s="45">
        <v>657</v>
      </c>
      <c r="J27" s="45">
        <v>693</v>
      </c>
      <c r="K27" s="45">
        <v>93</v>
      </c>
      <c r="L27" s="45">
        <v>109</v>
      </c>
      <c r="M27" s="45">
        <v>421</v>
      </c>
      <c r="N27" s="45">
        <v>86</v>
      </c>
      <c r="O27" s="45">
        <v>16</v>
      </c>
      <c r="P27" s="45">
        <v>202</v>
      </c>
      <c r="Q27" s="45">
        <v>6</v>
      </c>
      <c r="R27" s="45">
        <v>136</v>
      </c>
      <c r="S27" s="45">
        <v>39</v>
      </c>
      <c r="T27" s="45">
        <v>219</v>
      </c>
      <c r="U27" s="45">
        <v>77</v>
      </c>
      <c r="V27" s="127">
        <f t="shared" si="3"/>
        <v>5745</v>
      </c>
    </row>
    <row r="28" spans="1:22" s="1" customFormat="1" ht="13.15" customHeight="1" x14ac:dyDescent="0.3">
      <c r="A28" s="73" t="s">
        <v>38</v>
      </c>
      <c r="B28" s="45">
        <v>544</v>
      </c>
      <c r="C28" s="45">
        <v>45</v>
      </c>
      <c r="D28" s="44">
        <v>1895</v>
      </c>
      <c r="E28" s="44">
        <v>124</v>
      </c>
      <c r="F28" s="44">
        <v>279</v>
      </c>
      <c r="G28" s="45">
        <v>105</v>
      </c>
      <c r="H28" s="62">
        <v>992</v>
      </c>
      <c r="I28" s="44">
        <v>833</v>
      </c>
      <c r="J28" s="45">
        <v>534</v>
      </c>
      <c r="K28" s="45">
        <v>116</v>
      </c>
      <c r="L28" s="45">
        <v>159</v>
      </c>
      <c r="M28" s="44">
        <v>1185</v>
      </c>
      <c r="N28" s="44">
        <v>129</v>
      </c>
      <c r="O28" s="44">
        <v>38</v>
      </c>
      <c r="P28" s="44">
        <v>233</v>
      </c>
      <c r="Q28" s="44">
        <v>9</v>
      </c>
      <c r="R28" s="45">
        <v>147</v>
      </c>
      <c r="S28" s="44">
        <v>22</v>
      </c>
      <c r="T28" s="44">
        <v>158</v>
      </c>
      <c r="U28" s="45">
        <v>92</v>
      </c>
      <c r="V28" s="127">
        <f t="shared" si="3"/>
        <v>7639</v>
      </c>
    </row>
    <row r="29" spans="1:22" s="1" customFormat="1" ht="13.15" customHeight="1" x14ac:dyDescent="0.3">
      <c r="A29" s="73" t="s">
        <v>39</v>
      </c>
      <c r="B29" s="45">
        <v>13513</v>
      </c>
      <c r="C29" s="45">
        <v>566</v>
      </c>
      <c r="D29" s="44">
        <v>30634</v>
      </c>
      <c r="E29" s="44">
        <v>5151</v>
      </c>
      <c r="F29" s="44">
        <v>3107</v>
      </c>
      <c r="G29" s="45">
        <v>3039</v>
      </c>
      <c r="H29" s="62">
        <v>13719</v>
      </c>
      <c r="I29" s="44">
        <v>13981</v>
      </c>
      <c r="J29" s="45">
        <v>13929</v>
      </c>
      <c r="K29" s="45">
        <v>2559</v>
      </c>
      <c r="L29" s="45">
        <v>3992</v>
      </c>
      <c r="M29" s="44">
        <v>32090</v>
      </c>
      <c r="N29" s="44">
        <v>3774</v>
      </c>
      <c r="O29" s="44">
        <v>1022</v>
      </c>
      <c r="P29" s="44">
        <v>11072</v>
      </c>
      <c r="Q29" s="44">
        <v>549</v>
      </c>
      <c r="R29" s="45">
        <v>8515</v>
      </c>
      <c r="S29" s="44">
        <v>4479</v>
      </c>
      <c r="T29" s="44">
        <v>10922</v>
      </c>
      <c r="U29" s="45">
        <v>5800</v>
      </c>
      <c r="V29" s="127">
        <f t="shared" si="3"/>
        <v>182413</v>
      </c>
    </row>
    <row r="30" spans="1:22" s="1" customFormat="1" ht="13.15" customHeight="1" x14ac:dyDescent="0.3">
      <c r="A30" s="81" t="s">
        <v>40</v>
      </c>
      <c r="B30" s="45">
        <v>8139</v>
      </c>
      <c r="C30" s="45">
        <v>247</v>
      </c>
      <c r="D30" s="45">
        <v>26905</v>
      </c>
      <c r="E30" s="44">
        <v>2931</v>
      </c>
      <c r="F30" s="45">
        <v>2573</v>
      </c>
      <c r="G30" s="45">
        <v>2567</v>
      </c>
      <c r="H30" s="62">
        <v>10891</v>
      </c>
      <c r="I30" s="45">
        <v>11093</v>
      </c>
      <c r="J30" s="45">
        <v>11226</v>
      </c>
      <c r="K30" s="45">
        <v>2221</v>
      </c>
      <c r="L30" s="45">
        <v>4082</v>
      </c>
      <c r="M30" s="45">
        <v>17290</v>
      </c>
      <c r="N30" s="45">
        <v>2900</v>
      </c>
      <c r="O30" s="45">
        <v>581</v>
      </c>
      <c r="P30" s="45">
        <v>5570</v>
      </c>
      <c r="Q30" s="45">
        <v>468</v>
      </c>
      <c r="R30" s="45">
        <v>6215</v>
      </c>
      <c r="S30" s="45">
        <v>2288</v>
      </c>
      <c r="T30" s="45">
        <v>6298</v>
      </c>
      <c r="U30" s="45">
        <v>3061</v>
      </c>
      <c r="V30" s="127">
        <f t="shared" si="3"/>
        <v>127546</v>
      </c>
    </row>
    <row r="31" spans="1:22" s="1" customFormat="1" ht="13.15" customHeight="1" x14ac:dyDescent="0.3">
      <c r="A31" s="81" t="s">
        <v>41</v>
      </c>
      <c r="B31" s="45">
        <v>29</v>
      </c>
      <c r="C31" s="45">
        <v>0</v>
      </c>
      <c r="D31" s="45">
        <v>124</v>
      </c>
      <c r="E31" s="44">
        <v>1</v>
      </c>
      <c r="F31" s="45">
        <v>11</v>
      </c>
      <c r="G31" s="45">
        <v>1</v>
      </c>
      <c r="H31" s="62">
        <v>14</v>
      </c>
      <c r="I31" s="45">
        <v>31</v>
      </c>
      <c r="J31" s="45">
        <v>19</v>
      </c>
      <c r="K31" s="45">
        <v>7</v>
      </c>
      <c r="L31" s="45">
        <v>3</v>
      </c>
      <c r="M31" s="45">
        <v>23</v>
      </c>
      <c r="N31" s="45">
        <v>4</v>
      </c>
      <c r="O31" s="45">
        <v>0</v>
      </c>
      <c r="P31" s="45">
        <v>6</v>
      </c>
      <c r="Q31" s="45">
        <v>1</v>
      </c>
      <c r="R31" s="45">
        <v>6</v>
      </c>
      <c r="S31" s="45">
        <v>4</v>
      </c>
      <c r="T31" s="45">
        <v>9</v>
      </c>
      <c r="U31" s="45">
        <v>4</v>
      </c>
      <c r="V31" s="127">
        <f t="shared" si="3"/>
        <v>297</v>
      </c>
    </row>
    <row r="32" spans="1:22" s="1" customFormat="1" ht="13.15" customHeight="1" x14ac:dyDescent="0.3">
      <c r="A32" s="73" t="s">
        <v>42</v>
      </c>
      <c r="B32" s="45">
        <v>1124</v>
      </c>
      <c r="C32" s="45">
        <v>29</v>
      </c>
      <c r="D32" s="44">
        <v>4143</v>
      </c>
      <c r="E32" s="44">
        <v>510</v>
      </c>
      <c r="F32" s="44">
        <v>512</v>
      </c>
      <c r="G32" s="45">
        <v>115</v>
      </c>
      <c r="H32" s="62">
        <v>1053</v>
      </c>
      <c r="I32" s="44">
        <v>1189</v>
      </c>
      <c r="J32" s="45">
        <v>1170</v>
      </c>
      <c r="K32" s="45">
        <v>94</v>
      </c>
      <c r="L32" s="45">
        <v>220</v>
      </c>
      <c r="M32" s="44">
        <v>849</v>
      </c>
      <c r="N32" s="44">
        <v>301</v>
      </c>
      <c r="O32" s="44">
        <v>26</v>
      </c>
      <c r="P32" s="44">
        <v>347</v>
      </c>
      <c r="Q32" s="44">
        <v>8</v>
      </c>
      <c r="R32" s="45">
        <v>176</v>
      </c>
      <c r="S32" s="44">
        <v>134</v>
      </c>
      <c r="T32" s="45">
        <v>190</v>
      </c>
      <c r="U32" s="45">
        <v>119</v>
      </c>
      <c r="V32" s="127">
        <f t="shared" si="3"/>
        <v>12309</v>
      </c>
    </row>
    <row r="33" spans="1:22" s="1" customFormat="1" ht="13.15" customHeight="1" x14ac:dyDescent="0.3">
      <c r="A33" s="73" t="s">
        <v>43</v>
      </c>
      <c r="B33" s="45">
        <v>2866</v>
      </c>
      <c r="C33" s="45">
        <v>370</v>
      </c>
      <c r="D33" s="44">
        <v>7653</v>
      </c>
      <c r="E33" s="44">
        <v>909</v>
      </c>
      <c r="F33" s="44">
        <v>1275</v>
      </c>
      <c r="G33" s="45">
        <v>342</v>
      </c>
      <c r="H33" s="62">
        <v>2133</v>
      </c>
      <c r="I33" s="44">
        <v>1727</v>
      </c>
      <c r="J33" s="45">
        <v>2399</v>
      </c>
      <c r="K33" s="45">
        <v>434</v>
      </c>
      <c r="L33" s="45">
        <v>725</v>
      </c>
      <c r="M33" s="44">
        <v>3620</v>
      </c>
      <c r="N33" s="44">
        <v>598</v>
      </c>
      <c r="O33" s="44">
        <v>207</v>
      </c>
      <c r="P33" s="44">
        <v>4012</v>
      </c>
      <c r="Q33" s="44">
        <v>117</v>
      </c>
      <c r="R33" s="45">
        <v>2045</v>
      </c>
      <c r="S33" s="44">
        <v>1148</v>
      </c>
      <c r="T33" s="45">
        <v>2918</v>
      </c>
      <c r="U33" s="45">
        <v>664</v>
      </c>
      <c r="V33" s="127">
        <f t="shared" si="3"/>
        <v>36162</v>
      </c>
    </row>
    <row r="34" spans="1:22" s="1" customFormat="1" ht="13.15" customHeight="1" x14ac:dyDescent="0.3">
      <c r="A34" s="73" t="s">
        <v>44</v>
      </c>
      <c r="B34" s="45">
        <v>69</v>
      </c>
      <c r="C34" s="45">
        <v>1</v>
      </c>
      <c r="D34" s="44">
        <v>411</v>
      </c>
      <c r="E34" s="44">
        <v>19</v>
      </c>
      <c r="F34" s="44">
        <v>20</v>
      </c>
      <c r="G34" s="45">
        <v>16</v>
      </c>
      <c r="H34" s="62">
        <v>166</v>
      </c>
      <c r="I34" s="44">
        <v>123</v>
      </c>
      <c r="J34" s="45">
        <v>118</v>
      </c>
      <c r="K34" s="45">
        <v>19</v>
      </c>
      <c r="L34" s="45">
        <v>36</v>
      </c>
      <c r="M34" s="44">
        <v>359</v>
      </c>
      <c r="N34" s="44">
        <v>30</v>
      </c>
      <c r="O34" s="44">
        <v>2</v>
      </c>
      <c r="P34" s="44">
        <v>65</v>
      </c>
      <c r="Q34" s="44">
        <v>4</v>
      </c>
      <c r="R34" s="45">
        <v>46</v>
      </c>
      <c r="S34" s="44">
        <v>19</v>
      </c>
      <c r="T34" s="45">
        <v>46</v>
      </c>
      <c r="U34" s="45">
        <v>31</v>
      </c>
      <c r="V34" s="127">
        <f t="shared" si="3"/>
        <v>1600</v>
      </c>
    </row>
    <row r="35" spans="1:22" s="1" customFormat="1" ht="13.15" customHeight="1" x14ac:dyDescent="0.3">
      <c r="A35" s="73" t="s">
        <v>45</v>
      </c>
      <c r="B35" s="45">
        <v>1424</v>
      </c>
      <c r="C35" s="45">
        <v>123</v>
      </c>
      <c r="D35" s="44">
        <v>4672</v>
      </c>
      <c r="E35" s="44">
        <v>395</v>
      </c>
      <c r="F35" s="44">
        <v>574</v>
      </c>
      <c r="G35" s="45">
        <v>183</v>
      </c>
      <c r="H35" s="62">
        <v>1359</v>
      </c>
      <c r="I35" s="44">
        <v>1870</v>
      </c>
      <c r="J35" s="45">
        <v>1420</v>
      </c>
      <c r="K35" s="45">
        <v>449</v>
      </c>
      <c r="L35" s="45">
        <v>596</v>
      </c>
      <c r="M35" s="44">
        <v>1778</v>
      </c>
      <c r="N35" s="44">
        <v>364</v>
      </c>
      <c r="O35" s="44">
        <v>63</v>
      </c>
      <c r="P35" s="44">
        <v>935</v>
      </c>
      <c r="Q35" s="44">
        <v>61</v>
      </c>
      <c r="R35" s="45">
        <v>1026</v>
      </c>
      <c r="S35" s="44">
        <v>411</v>
      </c>
      <c r="T35" s="44">
        <v>1020</v>
      </c>
      <c r="U35" s="45">
        <v>330</v>
      </c>
      <c r="V35" s="127">
        <f t="shared" si="3"/>
        <v>19053</v>
      </c>
    </row>
    <row r="36" spans="1:22" s="1" customFormat="1" ht="13.15" customHeight="1" x14ac:dyDescent="0.3">
      <c r="A36" s="73" t="s">
        <v>46</v>
      </c>
      <c r="B36" s="45">
        <v>23</v>
      </c>
      <c r="C36" s="45">
        <v>1</v>
      </c>
      <c r="D36" s="44">
        <v>17</v>
      </c>
      <c r="E36" s="44">
        <v>7</v>
      </c>
      <c r="F36" s="44">
        <v>1</v>
      </c>
      <c r="G36" s="45">
        <v>3</v>
      </c>
      <c r="H36" s="62">
        <v>2</v>
      </c>
      <c r="I36" s="44">
        <v>13</v>
      </c>
      <c r="J36" s="45">
        <v>35</v>
      </c>
      <c r="K36" s="45">
        <v>6</v>
      </c>
      <c r="L36" s="45">
        <v>1</v>
      </c>
      <c r="M36" s="44">
        <v>13</v>
      </c>
      <c r="N36" s="44">
        <v>9</v>
      </c>
      <c r="O36" s="44">
        <v>0</v>
      </c>
      <c r="P36" s="44">
        <v>4</v>
      </c>
      <c r="Q36" s="44">
        <v>0</v>
      </c>
      <c r="R36" s="45">
        <v>0</v>
      </c>
      <c r="S36" s="44">
        <v>4</v>
      </c>
      <c r="T36" s="44">
        <v>5</v>
      </c>
      <c r="U36" s="45">
        <v>0</v>
      </c>
      <c r="V36" s="127">
        <f t="shared" si="3"/>
        <v>144</v>
      </c>
    </row>
    <row r="37" spans="1:22" s="1" customFormat="1" ht="13.15" customHeight="1" x14ac:dyDescent="0.3">
      <c r="A37" s="81" t="s">
        <v>47</v>
      </c>
      <c r="B37" s="44">
        <v>644</v>
      </c>
      <c r="C37" s="45">
        <v>37</v>
      </c>
      <c r="D37" s="44">
        <v>2070</v>
      </c>
      <c r="E37" s="44">
        <v>274</v>
      </c>
      <c r="F37" s="44">
        <v>183</v>
      </c>
      <c r="G37" s="44">
        <v>128</v>
      </c>
      <c r="H37" s="62">
        <v>979</v>
      </c>
      <c r="I37" s="44">
        <v>1057</v>
      </c>
      <c r="J37" s="45">
        <v>1204</v>
      </c>
      <c r="K37" s="44">
        <v>152</v>
      </c>
      <c r="L37" s="44">
        <v>321</v>
      </c>
      <c r="M37" s="45">
        <v>1108</v>
      </c>
      <c r="N37" s="44">
        <v>141</v>
      </c>
      <c r="O37" s="45">
        <v>31</v>
      </c>
      <c r="P37" s="45">
        <v>298</v>
      </c>
      <c r="Q37" s="45">
        <v>29</v>
      </c>
      <c r="R37" s="45">
        <v>220</v>
      </c>
      <c r="S37" s="44">
        <v>152</v>
      </c>
      <c r="T37" s="45">
        <v>345</v>
      </c>
      <c r="U37" s="45">
        <v>145</v>
      </c>
      <c r="V37" s="127">
        <f t="shared" si="3"/>
        <v>9518</v>
      </c>
    </row>
    <row r="38" spans="1:22" s="1" customFormat="1" ht="13.15" customHeight="1" x14ac:dyDescent="0.3">
      <c r="A38" s="73" t="s">
        <v>48</v>
      </c>
      <c r="B38" s="45">
        <v>807</v>
      </c>
      <c r="C38" s="45">
        <v>36</v>
      </c>
      <c r="D38" s="44">
        <v>1878</v>
      </c>
      <c r="E38" s="44">
        <v>108</v>
      </c>
      <c r="F38" s="44">
        <v>501</v>
      </c>
      <c r="G38" s="45">
        <v>177</v>
      </c>
      <c r="H38" s="62">
        <v>873</v>
      </c>
      <c r="I38" s="44">
        <v>1328</v>
      </c>
      <c r="J38" s="45">
        <v>989</v>
      </c>
      <c r="K38" s="45">
        <v>190</v>
      </c>
      <c r="L38" s="45">
        <v>438</v>
      </c>
      <c r="M38" s="44">
        <v>1497</v>
      </c>
      <c r="N38" s="44">
        <v>227</v>
      </c>
      <c r="O38" s="44">
        <v>55</v>
      </c>
      <c r="P38" s="44">
        <v>852</v>
      </c>
      <c r="Q38" s="44">
        <v>12</v>
      </c>
      <c r="R38" s="45">
        <v>289</v>
      </c>
      <c r="S38" s="44">
        <v>199</v>
      </c>
      <c r="T38" s="45">
        <v>334</v>
      </c>
      <c r="U38" s="45">
        <v>132</v>
      </c>
      <c r="V38" s="127">
        <f t="shared" si="3"/>
        <v>10922</v>
      </c>
    </row>
    <row r="39" spans="1:22" s="1" customFormat="1" ht="13.15" customHeight="1" x14ac:dyDescent="0.3">
      <c r="A39" s="81" t="s">
        <v>49</v>
      </c>
      <c r="B39" s="45">
        <v>847</v>
      </c>
      <c r="C39" s="45">
        <v>10</v>
      </c>
      <c r="D39" s="45">
        <v>5485</v>
      </c>
      <c r="E39" s="44">
        <v>775</v>
      </c>
      <c r="F39" s="45">
        <v>313</v>
      </c>
      <c r="G39" s="45">
        <v>2135</v>
      </c>
      <c r="H39" s="62">
        <v>1142</v>
      </c>
      <c r="I39" s="45">
        <v>864</v>
      </c>
      <c r="J39" s="45">
        <v>2083</v>
      </c>
      <c r="K39" s="45">
        <v>170</v>
      </c>
      <c r="L39" s="45">
        <v>287</v>
      </c>
      <c r="M39" s="45">
        <v>7325</v>
      </c>
      <c r="N39" s="45">
        <v>651</v>
      </c>
      <c r="O39" s="45">
        <v>41</v>
      </c>
      <c r="P39" s="45">
        <v>1240</v>
      </c>
      <c r="Q39" s="45">
        <v>28</v>
      </c>
      <c r="R39" s="45">
        <v>737</v>
      </c>
      <c r="S39" s="45">
        <v>239</v>
      </c>
      <c r="T39" s="44">
        <v>1392</v>
      </c>
      <c r="U39" s="45">
        <v>281</v>
      </c>
      <c r="V39" s="127">
        <f t="shared" si="3"/>
        <v>26045</v>
      </c>
    </row>
    <row r="40" spans="1:22" s="1" customFormat="1" ht="13.15" customHeight="1" x14ac:dyDescent="0.3">
      <c r="A40" s="81" t="s">
        <v>50</v>
      </c>
      <c r="B40" s="44">
        <v>3952</v>
      </c>
      <c r="C40" s="45">
        <v>89</v>
      </c>
      <c r="D40" s="44">
        <v>10091</v>
      </c>
      <c r="E40" s="44">
        <v>1483</v>
      </c>
      <c r="F40" s="45">
        <v>1354</v>
      </c>
      <c r="G40" s="44">
        <v>848</v>
      </c>
      <c r="H40" s="62">
        <v>4111</v>
      </c>
      <c r="I40" s="44">
        <v>4161</v>
      </c>
      <c r="J40" s="44">
        <v>6113</v>
      </c>
      <c r="K40" s="44">
        <v>746</v>
      </c>
      <c r="L40" s="44">
        <v>1366</v>
      </c>
      <c r="M40" s="45">
        <v>12073</v>
      </c>
      <c r="N40" s="44">
        <v>1134</v>
      </c>
      <c r="O40" s="45">
        <v>213</v>
      </c>
      <c r="P40" s="45">
        <v>2040</v>
      </c>
      <c r="Q40" s="45">
        <v>114</v>
      </c>
      <c r="R40" s="45">
        <v>1164</v>
      </c>
      <c r="S40" s="44">
        <v>611</v>
      </c>
      <c r="T40" s="44">
        <v>2065</v>
      </c>
      <c r="U40" s="45">
        <v>684</v>
      </c>
      <c r="V40" s="127">
        <f t="shared" si="3"/>
        <v>54412</v>
      </c>
    </row>
    <row r="41" spans="1:22" s="1" customFormat="1" ht="13.15" customHeight="1" x14ac:dyDescent="0.3">
      <c r="A41" s="73" t="s">
        <v>51</v>
      </c>
      <c r="B41" s="45">
        <v>1320</v>
      </c>
      <c r="C41" s="45">
        <v>24</v>
      </c>
      <c r="D41" s="44">
        <v>5486</v>
      </c>
      <c r="E41" s="44">
        <v>342</v>
      </c>
      <c r="F41" s="44">
        <v>277</v>
      </c>
      <c r="G41" s="45">
        <v>268</v>
      </c>
      <c r="H41" s="62">
        <v>1689</v>
      </c>
      <c r="I41" s="44">
        <v>1377</v>
      </c>
      <c r="J41" s="45">
        <v>1565</v>
      </c>
      <c r="K41" s="45">
        <v>263</v>
      </c>
      <c r="L41" s="45">
        <v>484</v>
      </c>
      <c r="M41" s="44">
        <v>2214</v>
      </c>
      <c r="N41" s="44">
        <v>289</v>
      </c>
      <c r="O41" s="44">
        <v>37</v>
      </c>
      <c r="P41" s="44">
        <v>782</v>
      </c>
      <c r="Q41" s="44">
        <v>26</v>
      </c>
      <c r="R41" s="45">
        <v>492</v>
      </c>
      <c r="S41" s="44">
        <v>222</v>
      </c>
      <c r="T41" s="45">
        <v>671</v>
      </c>
      <c r="U41" s="45">
        <v>221</v>
      </c>
      <c r="V41" s="127">
        <f t="shared" si="3"/>
        <v>18049</v>
      </c>
    </row>
    <row r="42" spans="1:22" s="1" customFormat="1" ht="13.15" customHeight="1" x14ac:dyDescent="0.3">
      <c r="A42" s="73" t="s">
        <v>52</v>
      </c>
      <c r="B42" s="45">
        <v>390</v>
      </c>
      <c r="C42" s="45">
        <v>49</v>
      </c>
      <c r="D42" s="44">
        <v>2088</v>
      </c>
      <c r="E42" s="44">
        <v>161</v>
      </c>
      <c r="F42" s="44">
        <v>75</v>
      </c>
      <c r="G42" s="45">
        <v>117</v>
      </c>
      <c r="H42" s="62">
        <v>327</v>
      </c>
      <c r="I42" s="44">
        <v>451</v>
      </c>
      <c r="J42" s="45">
        <v>569</v>
      </c>
      <c r="K42" s="45">
        <v>94</v>
      </c>
      <c r="L42" s="45">
        <v>144</v>
      </c>
      <c r="M42" s="44">
        <v>490</v>
      </c>
      <c r="N42" s="44">
        <v>140</v>
      </c>
      <c r="O42" s="44">
        <v>12</v>
      </c>
      <c r="P42" s="44">
        <v>162</v>
      </c>
      <c r="Q42" s="44">
        <v>38</v>
      </c>
      <c r="R42" s="45">
        <v>80</v>
      </c>
      <c r="S42" s="44">
        <v>139</v>
      </c>
      <c r="T42" s="45">
        <v>225</v>
      </c>
      <c r="U42" s="45">
        <v>94</v>
      </c>
      <c r="V42" s="127">
        <f t="shared" si="3"/>
        <v>5845</v>
      </c>
    </row>
    <row r="43" spans="1:22" s="1" customFormat="1" ht="13.15" customHeight="1" x14ac:dyDescent="0.3">
      <c r="A43" s="81" t="s">
        <v>53</v>
      </c>
      <c r="B43" s="45">
        <v>3393</v>
      </c>
      <c r="C43" s="45">
        <v>99</v>
      </c>
      <c r="D43" s="45">
        <v>10001</v>
      </c>
      <c r="E43" s="44">
        <v>1051</v>
      </c>
      <c r="F43" s="45">
        <v>1182</v>
      </c>
      <c r="G43" s="45">
        <v>690</v>
      </c>
      <c r="H43" s="62">
        <v>4737</v>
      </c>
      <c r="I43" s="45">
        <v>4234</v>
      </c>
      <c r="J43" s="45">
        <v>6140</v>
      </c>
      <c r="K43" s="45">
        <v>694</v>
      </c>
      <c r="L43" s="45">
        <v>1416</v>
      </c>
      <c r="M43" s="45">
        <v>7282</v>
      </c>
      <c r="N43" s="45">
        <v>1001</v>
      </c>
      <c r="O43" s="45">
        <v>275</v>
      </c>
      <c r="P43" s="45">
        <v>3652</v>
      </c>
      <c r="Q43" s="45">
        <v>100</v>
      </c>
      <c r="R43" s="45">
        <v>2052</v>
      </c>
      <c r="S43" s="45">
        <v>1281</v>
      </c>
      <c r="T43" s="45">
        <v>3628</v>
      </c>
      <c r="U43" s="45">
        <v>1104</v>
      </c>
      <c r="V43" s="127">
        <f t="shared" si="3"/>
        <v>54012</v>
      </c>
    </row>
    <row r="44" spans="1:22" s="1" customFormat="1" ht="13.15" customHeight="1" x14ac:dyDescent="0.3">
      <c r="A44" s="81" t="s">
        <v>54</v>
      </c>
      <c r="B44" s="45">
        <v>6709</v>
      </c>
      <c r="C44" s="45">
        <v>1678</v>
      </c>
      <c r="D44" s="45">
        <v>19306</v>
      </c>
      <c r="E44" s="44">
        <v>2666</v>
      </c>
      <c r="F44" s="45">
        <v>2048</v>
      </c>
      <c r="G44" s="45">
        <v>949</v>
      </c>
      <c r="H44" s="62">
        <v>8221</v>
      </c>
      <c r="I44" s="45">
        <v>8039</v>
      </c>
      <c r="J44" s="45">
        <v>9503</v>
      </c>
      <c r="K44" s="45">
        <v>1644</v>
      </c>
      <c r="L44" s="45">
        <v>1907</v>
      </c>
      <c r="M44" s="45">
        <v>16509</v>
      </c>
      <c r="N44" s="45">
        <v>1474</v>
      </c>
      <c r="O44" s="45">
        <v>754</v>
      </c>
      <c r="P44" s="45">
        <v>7089</v>
      </c>
      <c r="Q44" s="45">
        <v>355</v>
      </c>
      <c r="R44" s="45">
        <v>4619</v>
      </c>
      <c r="S44" s="45">
        <v>2081</v>
      </c>
      <c r="T44" s="45">
        <v>7931</v>
      </c>
      <c r="U44" s="45">
        <v>1984</v>
      </c>
      <c r="V44" s="127">
        <f t="shared" si="3"/>
        <v>105466</v>
      </c>
    </row>
    <row r="45" spans="1:22" s="1" customFormat="1" ht="13.15" customHeight="1" x14ac:dyDescent="0.3">
      <c r="A45" s="81" t="s">
        <v>55</v>
      </c>
      <c r="B45" s="45">
        <v>303</v>
      </c>
      <c r="C45" s="45">
        <v>13</v>
      </c>
      <c r="D45" s="45">
        <v>1094</v>
      </c>
      <c r="E45" s="44">
        <v>77</v>
      </c>
      <c r="F45" s="45">
        <v>82</v>
      </c>
      <c r="G45" s="45">
        <v>93</v>
      </c>
      <c r="H45" s="62">
        <v>538</v>
      </c>
      <c r="I45" s="45">
        <v>338</v>
      </c>
      <c r="J45" s="45">
        <v>254</v>
      </c>
      <c r="K45" s="45">
        <v>58</v>
      </c>
      <c r="L45" s="45">
        <v>113</v>
      </c>
      <c r="M45" s="45">
        <v>372</v>
      </c>
      <c r="N45" s="44">
        <v>72</v>
      </c>
      <c r="O45" s="45">
        <v>7</v>
      </c>
      <c r="P45" s="45">
        <v>199</v>
      </c>
      <c r="Q45" s="45">
        <v>7</v>
      </c>
      <c r="R45" s="45">
        <v>87</v>
      </c>
      <c r="S45" s="45">
        <v>54</v>
      </c>
      <c r="T45" s="44">
        <v>115</v>
      </c>
      <c r="U45" s="45">
        <v>20</v>
      </c>
      <c r="V45" s="127">
        <f t="shared" si="3"/>
        <v>3896</v>
      </c>
    </row>
    <row r="46" spans="1:22" s="1" customFormat="1" ht="13.15" customHeight="1" x14ac:dyDescent="0.3">
      <c r="A46" s="81" t="s">
        <v>56</v>
      </c>
      <c r="B46" s="45">
        <v>5667</v>
      </c>
      <c r="C46" s="45">
        <v>944</v>
      </c>
      <c r="D46" s="45">
        <v>20550</v>
      </c>
      <c r="E46" s="44">
        <v>2006</v>
      </c>
      <c r="F46" s="45">
        <v>2027</v>
      </c>
      <c r="G46" s="45">
        <v>1428</v>
      </c>
      <c r="H46" s="62">
        <v>6427</v>
      </c>
      <c r="I46" s="45">
        <v>8187</v>
      </c>
      <c r="J46" s="45">
        <v>12168</v>
      </c>
      <c r="K46" s="45">
        <v>1038</v>
      </c>
      <c r="L46" s="45">
        <v>1903</v>
      </c>
      <c r="M46" s="45">
        <v>20778</v>
      </c>
      <c r="N46" s="45">
        <v>2064</v>
      </c>
      <c r="O46" s="45">
        <v>592</v>
      </c>
      <c r="P46" s="45">
        <v>4955</v>
      </c>
      <c r="Q46" s="45">
        <v>238</v>
      </c>
      <c r="R46" s="45">
        <v>4340</v>
      </c>
      <c r="S46" s="45">
        <v>1667</v>
      </c>
      <c r="T46" s="45">
        <v>5857</v>
      </c>
      <c r="U46" s="45">
        <v>3178</v>
      </c>
      <c r="V46" s="127">
        <f t="shared" si="3"/>
        <v>106014</v>
      </c>
    </row>
    <row r="47" spans="1:22" s="1" customFormat="1" ht="13.5" x14ac:dyDescent="0.3">
      <c r="A47" s="81" t="s">
        <v>76</v>
      </c>
      <c r="B47" s="45">
        <v>25</v>
      </c>
      <c r="C47" s="44">
        <v>0</v>
      </c>
      <c r="D47" s="45">
        <v>87</v>
      </c>
      <c r="E47" s="44">
        <v>22</v>
      </c>
      <c r="F47" s="45">
        <v>39</v>
      </c>
      <c r="G47" s="45">
        <v>21</v>
      </c>
      <c r="H47" s="62">
        <v>99</v>
      </c>
      <c r="I47" s="45">
        <v>89</v>
      </c>
      <c r="J47" s="45">
        <v>50</v>
      </c>
      <c r="K47" s="45">
        <v>12</v>
      </c>
      <c r="L47" s="45">
        <v>35</v>
      </c>
      <c r="M47" s="45">
        <v>66</v>
      </c>
      <c r="N47" s="45">
        <v>12</v>
      </c>
      <c r="O47" s="45">
        <v>4</v>
      </c>
      <c r="P47" s="45">
        <v>16</v>
      </c>
      <c r="Q47" s="45">
        <v>1</v>
      </c>
      <c r="R47" s="45">
        <v>24</v>
      </c>
      <c r="S47" s="45">
        <v>4</v>
      </c>
      <c r="T47" s="45">
        <v>11</v>
      </c>
      <c r="U47" s="45">
        <v>18</v>
      </c>
      <c r="V47" s="127">
        <f t="shared" si="3"/>
        <v>635</v>
      </c>
    </row>
    <row r="48" spans="1:22" s="1" customFormat="1" ht="12.75" customHeight="1" x14ac:dyDescent="0.3">
      <c r="A48" s="73" t="s">
        <v>57</v>
      </c>
      <c r="B48" s="45">
        <v>1437</v>
      </c>
      <c r="C48" s="45">
        <v>91</v>
      </c>
      <c r="D48" s="44">
        <v>3845</v>
      </c>
      <c r="E48" s="44">
        <v>108</v>
      </c>
      <c r="F48" s="44">
        <v>344</v>
      </c>
      <c r="G48" s="45">
        <v>551</v>
      </c>
      <c r="H48" s="62">
        <v>1606</v>
      </c>
      <c r="I48" s="44">
        <v>1693</v>
      </c>
      <c r="J48" s="45">
        <v>958</v>
      </c>
      <c r="K48" s="45">
        <v>260</v>
      </c>
      <c r="L48" s="45">
        <v>318</v>
      </c>
      <c r="M48" s="44">
        <v>785</v>
      </c>
      <c r="N48" s="44">
        <v>257</v>
      </c>
      <c r="O48" s="44">
        <v>58</v>
      </c>
      <c r="P48" s="44">
        <v>567</v>
      </c>
      <c r="Q48" s="44">
        <v>41</v>
      </c>
      <c r="R48" s="45">
        <v>1027</v>
      </c>
      <c r="S48" s="44">
        <v>230</v>
      </c>
      <c r="T48" s="45">
        <v>1099</v>
      </c>
      <c r="U48" s="45">
        <v>350</v>
      </c>
      <c r="V48" s="127">
        <f t="shared" si="3"/>
        <v>15625</v>
      </c>
    </row>
    <row r="49" spans="1:22" s="1" customFormat="1" ht="13.15" customHeight="1" x14ac:dyDescent="0.3">
      <c r="A49" s="73" t="s">
        <v>58</v>
      </c>
      <c r="B49" s="45">
        <v>1169</v>
      </c>
      <c r="C49" s="45">
        <v>175</v>
      </c>
      <c r="D49" s="44">
        <v>4292</v>
      </c>
      <c r="E49" s="44">
        <v>295</v>
      </c>
      <c r="F49" s="44">
        <v>386</v>
      </c>
      <c r="G49" s="45">
        <v>525</v>
      </c>
      <c r="H49" s="62">
        <v>2220</v>
      </c>
      <c r="I49" s="44">
        <v>1238</v>
      </c>
      <c r="J49" s="45">
        <v>1351</v>
      </c>
      <c r="K49" s="45">
        <v>252</v>
      </c>
      <c r="L49" s="45">
        <v>229</v>
      </c>
      <c r="M49" s="44">
        <v>751</v>
      </c>
      <c r="N49" s="44">
        <v>87</v>
      </c>
      <c r="O49" s="44">
        <v>68</v>
      </c>
      <c r="P49" s="44">
        <v>737</v>
      </c>
      <c r="Q49" s="44">
        <v>8</v>
      </c>
      <c r="R49" s="45">
        <v>365</v>
      </c>
      <c r="S49" s="44">
        <v>181</v>
      </c>
      <c r="T49" s="45">
        <v>392</v>
      </c>
      <c r="U49" s="45">
        <v>77</v>
      </c>
      <c r="V49" s="127">
        <f t="shared" si="3"/>
        <v>14798</v>
      </c>
    </row>
    <row r="50" spans="1:22" s="1" customFormat="1" ht="13.15" customHeight="1" x14ac:dyDescent="0.3">
      <c r="A50" s="73" t="s">
        <v>59</v>
      </c>
      <c r="B50" s="45">
        <v>52</v>
      </c>
      <c r="C50" s="44">
        <v>0</v>
      </c>
      <c r="D50" s="44">
        <v>343</v>
      </c>
      <c r="E50" s="44">
        <v>21</v>
      </c>
      <c r="F50" s="44">
        <v>32</v>
      </c>
      <c r="G50" s="45">
        <v>9</v>
      </c>
      <c r="H50" s="62">
        <v>45</v>
      </c>
      <c r="I50" s="44">
        <v>55</v>
      </c>
      <c r="J50" s="45">
        <v>64</v>
      </c>
      <c r="K50" s="45">
        <v>2</v>
      </c>
      <c r="L50" s="45">
        <v>16</v>
      </c>
      <c r="M50" s="44">
        <v>104</v>
      </c>
      <c r="N50" s="44">
        <v>8</v>
      </c>
      <c r="O50" s="44">
        <v>5</v>
      </c>
      <c r="P50" s="44">
        <v>126</v>
      </c>
      <c r="Q50" s="44">
        <v>1</v>
      </c>
      <c r="R50" s="45">
        <v>25</v>
      </c>
      <c r="S50" s="44">
        <v>14</v>
      </c>
      <c r="T50" s="45">
        <v>29</v>
      </c>
      <c r="U50" s="45">
        <v>12</v>
      </c>
      <c r="V50" s="127">
        <f t="shared" si="3"/>
        <v>963</v>
      </c>
    </row>
    <row r="51" spans="1:22" s="1" customFormat="1" ht="13.15" customHeight="1" x14ac:dyDescent="0.3">
      <c r="A51" s="73" t="s">
        <v>60</v>
      </c>
      <c r="B51" s="44">
        <v>517</v>
      </c>
      <c r="C51" s="45">
        <v>44</v>
      </c>
      <c r="D51" s="44">
        <v>1662</v>
      </c>
      <c r="E51" s="44">
        <v>236</v>
      </c>
      <c r="F51" s="44">
        <v>144</v>
      </c>
      <c r="G51" s="45">
        <v>405</v>
      </c>
      <c r="H51" s="62">
        <v>771</v>
      </c>
      <c r="I51" s="44">
        <v>486</v>
      </c>
      <c r="J51" s="45">
        <v>312</v>
      </c>
      <c r="K51" s="45">
        <v>48</v>
      </c>
      <c r="L51" s="44">
        <v>146</v>
      </c>
      <c r="M51" s="44">
        <v>329</v>
      </c>
      <c r="N51" s="44">
        <v>113</v>
      </c>
      <c r="O51" s="44">
        <v>8</v>
      </c>
      <c r="P51" s="44">
        <v>95</v>
      </c>
      <c r="Q51" s="44">
        <v>16</v>
      </c>
      <c r="R51" s="44">
        <v>42</v>
      </c>
      <c r="S51" s="44">
        <v>38</v>
      </c>
      <c r="T51" s="44">
        <v>106</v>
      </c>
      <c r="U51" s="45">
        <v>22</v>
      </c>
      <c r="V51" s="127">
        <f t="shared" si="3"/>
        <v>5540</v>
      </c>
    </row>
    <row r="52" spans="1:22" s="1" customFormat="1" ht="13.15" customHeight="1" x14ac:dyDescent="0.3">
      <c r="A52" s="73" t="s">
        <v>61</v>
      </c>
      <c r="B52" s="45">
        <v>3009</v>
      </c>
      <c r="C52" s="45">
        <v>172</v>
      </c>
      <c r="D52" s="44">
        <v>5250</v>
      </c>
      <c r="E52" s="44">
        <v>1128</v>
      </c>
      <c r="F52" s="44">
        <v>490</v>
      </c>
      <c r="G52" s="45">
        <v>784</v>
      </c>
      <c r="H52" s="62">
        <v>1951</v>
      </c>
      <c r="I52" s="44">
        <v>2247</v>
      </c>
      <c r="J52" s="45">
        <v>3053</v>
      </c>
      <c r="K52" s="44">
        <v>358</v>
      </c>
      <c r="L52" s="45">
        <v>714</v>
      </c>
      <c r="M52" s="44">
        <v>2743</v>
      </c>
      <c r="N52" s="44">
        <v>480</v>
      </c>
      <c r="O52" s="44">
        <v>135</v>
      </c>
      <c r="P52" s="44">
        <v>1757</v>
      </c>
      <c r="Q52" s="44">
        <v>164</v>
      </c>
      <c r="R52" s="45">
        <v>1124</v>
      </c>
      <c r="S52" s="44">
        <v>441</v>
      </c>
      <c r="T52" s="44">
        <v>2033</v>
      </c>
      <c r="U52" s="45">
        <v>310</v>
      </c>
      <c r="V52" s="127">
        <f t="shared" si="3"/>
        <v>28343</v>
      </c>
    </row>
    <row r="53" spans="1:22" s="1" customFormat="1" ht="13.15" customHeight="1" x14ac:dyDescent="0.3">
      <c r="A53" s="73" t="s">
        <v>62</v>
      </c>
      <c r="B53" s="45">
        <v>95</v>
      </c>
      <c r="C53" s="45">
        <v>0</v>
      </c>
      <c r="D53" s="44">
        <v>381</v>
      </c>
      <c r="E53" s="44">
        <v>47</v>
      </c>
      <c r="F53" s="44">
        <v>5</v>
      </c>
      <c r="G53" s="45">
        <v>66</v>
      </c>
      <c r="H53" s="62">
        <v>50</v>
      </c>
      <c r="I53" s="44">
        <v>130</v>
      </c>
      <c r="J53" s="45">
        <v>142</v>
      </c>
      <c r="K53" s="45">
        <v>7</v>
      </c>
      <c r="L53" s="45">
        <v>65</v>
      </c>
      <c r="M53" s="44">
        <v>147</v>
      </c>
      <c r="N53" s="44">
        <v>44</v>
      </c>
      <c r="O53" s="44">
        <v>14</v>
      </c>
      <c r="P53" s="44">
        <v>153</v>
      </c>
      <c r="Q53" s="44">
        <v>4</v>
      </c>
      <c r="R53" s="45">
        <v>195</v>
      </c>
      <c r="S53" s="44">
        <v>37</v>
      </c>
      <c r="T53" s="45">
        <v>108</v>
      </c>
      <c r="U53" s="45">
        <v>13</v>
      </c>
      <c r="V53" s="127">
        <f t="shared" si="3"/>
        <v>1703</v>
      </c>
    </row>
    <row r="54" spans="1:22" s="1" customFormat="1" ht="13.15" customHeight="1" x14ac:dyDescent="0.3">
      <c r="A54" s="73" t="s">
        <v>63</v>
      </c>
      <c r="B54" s="45">
        <v>5670</v>
      </c>
      <c r="C54" s="45">
        <v>329</v>
      </c>
      <c r="D54" s="44">
        <v>16025</v>
      </c>
      <c r="E54" s="44">
        <v>2101</v>
      </c>
      <c r="F54" s="44">
        <v>2152</v>
      </c>
      <c r="G54" s="45">
        <v>1098</v>
      </c>
      <c r="H54" s="62">
        <v>6803</v>
      </c>
      <c r="I54" s="44">
        <v>6161</v>
      </c>
      <c r="J54" s="45">
        <v>6547</v>
      </c>
      <c r="K54" s="45">
        <v>908</v>
      </c>
      <c r="L54" s="45">
        <v>1207</v>
      </c>
      <c r="M54" s="44">
        <v>11062</v>
      </c>
      <c r="N54" s="44">
        <v>1858</v>
      </c>
      <c r="O54" s="44">
        <v>350</v>
      </c>
      <c r="P54" s="44">
        <v>3752</v>
      </c>
      <c r="Q54" s="44">
        <v>221</v>
      </c>
      <c r="R54" s="45">
        <v>2907</v>
      </c>
      <c r="S54" s="44">
        <v>2053</v>
      </c>
      <c r="T54" s="45">
        <v>4557</v>
      </c>
      <c r="U54" s="45">
        <v>1850</v>
      </c>
      <c r="V54" s="127">
        <f t="shared" si="3"/>
        <v>77611</v>
      </c>
    </row>
    <row r="55" spans="1:22" s="1" customFormat="1" ht="13.15" customHeight="1" x14ac:dyDescent="0.3">
      <c r="A55" s="73" t="s">
        <v>64</v>
      </c>
      <c r="B55" s="45">
        <v>9905</v>
      </c>
      <c r="C55" s="45">
        <v>487</v>
      </c>
      <c r="D55" s="44">
        <v>33478</v>
      </c>
      <c r="E55" s="44">
        <v>4036</v>
      </c>
      <c r="F55" s="44">
        <v>3342</v>
      </c>
      <c r="G55" s="45">
        <v>3679</v>
      </c>
      <c r="H55" s="62">
        <v>15176</v>
      </c>
      <c r="I55" s="44">
        <v>13233</v>
      </c>
      <c r="J55" s="45">
        <v>13612</v>
      </c>
      <c r="K55" s="45">
        <v>1995</v>
      </c>
      <c r="L55" s="45">
        <v>3334</v>
      </c>
      <c r="M55" s="44">
        <v>15551</v>
      </c>
      <c r="N55" s="44">
        <v>2136</v>
      </c>
      <c r="O55" s="44">
        <v>546</v>
      </c>
      <c r="P55" s="44">
        <v>4660</v>
      </c>
      <c r="Q55" s="44">
        <v>303</v>
      </c>
      <c r="R55" s="45">
        <v>2707</v>
      </c>
      <c r="S55" s="44">
        <v>2080</v>
      </c>
      <c r="T55" s="45">
        <v>4012</v>
      </c>
      <c r="U55" s="45">
        <v>2293</v>
      </c>
      <c r="V55" s="127">
        <f t="shared" si="3"/>
        <v>136565</v>
      </c>
    </row>
    <row r="56" spans="1:22" s="1" customFormat="1" ht="13.15" customHeight="1" x14ac:dyDescent="0.3">
      <c r="A56" s="81" t="s">
        <v>65</v>
      </c>
      <c r="B56" s="45">
        <v>1050</v>
      </c>
      <c r="C56" s="45">
        <v>73</v>
      </c>
      <c r="D56" s="45">
        <v>3498</v>
      </c>
      <c r="E56" s="44">
        <v>290</v>
      </c>
      <c r="F56" s="45">
        <v>458</v>
      </c>
      <c r="G56" s="45">
        <v>431</v>
      </c>
      <c r="H56" s="62">
        <v>1991</v>
      </c>
      <c r="I56" s="45">
        <v>2646</v>
      </c>
      <c r="J56" s="45">
        <v>2122</v>
      </c>
      <c r="K56" s="45">
        <v>405</v>
      </c>
      <c r="L56" s="45">
        <v>462</v>
      </c>
      <c r="M56" s="45">
        <v>2461</v>
      </c>
      <c r="N56" s="45">
        <v>158</v>
      </c>
      <c r="O56" s="45">
        <v>23</v>
      </c>
      <c r="P56" s="45">
        <v>430</v>
      </c>
      <c r="Q56" s="45">
        <v>12</v>
      </c>
      <c r="R56" s="45">
        <v>505</v>
      </c>
      <c r="S56" s="45">
        <v>127</v>
      </c>
      <c r="T56" s="45">
        <v>138</v>
      </c>
      <c r="U56" s="45">
        <v>191</v>
      </c>
      <c r="V56" s="127">
        <f t="shared" si="3"/>
        <v>17471</v>
      </c>
    </row>
    <row r="57" spans="1:22" s="1" customFormat="1" ht="13.15" customHeight="1" x14ac:dyDescent="0.3">
      <c r="A57" s="74" t="s">
        <v>66</v>
      </c>
      <c r="B57" s="46">
        <v>14</v>
      </c>
      <c r="C57" s="47">
        <v>1</v>
      </c>
      <c r="D57" s="46">
        <v>89</v>
      </c>
      <c r="E57" s="46">
        <v>4</v>
      </c>
      <c r="F57" s="46">
        <v>4</v>
      </c>
      <c r="G57" s="46">
        <v>0</v>
      </c>
      <c r="H57" s="64">
        <v>30</v>
      </c>
      <c r="I57" s="46">
        <v>23</v>
      </c>
      <c r="J57" s="46">
        <v>41</v>
      </c>
      <c r="K57" s="46">
        <v>5</v>
      </c>
      <c r="L57" s="46">
        <v>10</v>
      </c>
      <c r="M57" s="46">
        <v>57</v>
      </c>
      <c r="N57" s="46">
        <v>5</v>
      </c>
      <c r="O57" s="46">
        <v>0</v>
      </c>
      <c r="P57" s="46">
        <v>26</v>
      </c>
      <c r="Q57" s="46">
        <v>1</v>
      </c>
      <c r="R57" s="46">
        <v>6</v>
      </c>
      <c r="S57" s="46">
        <v>7</v>
      </c>
      <c r="T57" s="46">
        <v>8</v>
      </c>
      <c r="U57" s="46">
        <v>3</v>
      </c>
      <c r="V57" s="128">
        <f t="shared" si="3"/>
        <v>334</v>
      </c>
    </row>
    <row r="58" spans="1:22" s="10" customFormat="1" ht="30" x14ac:dyDescent="0.3">
      <c r="A58" s="31" t="s">
        <v>104</v>
      </c>
      <c r="B58" s="16">
        <f t="shared" ref="B58:U58" si="4">SUM(B21:B57)</f>
        <v>94673</v>
      </c>
      <c r="C58" s="16">
        <f t="shared" si="4"/>
        <v>6536</v>
      </c>
      <c r="D58" s="16">
        <f t="shared" si="4"/>
        <v>289392</v>
      </c>
      <c r="E58" s="16">
        <f t="shared" si="4"/>
        <v>33500</v>
      </c>
      <c r="F58" s="16">
        <f t="shared" si="4"/>
        <v>28752</v>
      </c>
      <c r="G58" s="16">
        <f t="shared" si="4"/>
        <v>25429</v>
      </c>
      <c r="H58" s="16">
        <f t="shared" si="4"/>
        <v>114454</v>
      </c>
      <c r="I58" s="16">
        <f t="shared" si="4"/>
        <v>113270</v>
      </c>
      <c r="J58" s="16">
        <f t="shared" si="4"/>
        <v>125927</v>
      </c>
      <c r="K58" s="16">
        <f t="shared" si="4"/>
        <v>19243</v>
      </c>
      <c r="L58" s="16">
        <f t="shared" si="4"/>
        <v>31071</v>
      </c>
      <c r="M58" s="16">
        <f t="shared" si="4"/>
        <v>200121</v>
      </c>
      <c r="N58" s="16">
        <f t="shared" si="4"/>
        <v>26588</v>
      </c>
      <c r="O58" s="16">
        <f t="shared" si="4"/>
        <v>6389</v>
      </c>
      <c r="P58" s="16">
        <f t="shared" si="4"/>
        <v>69864</v>
      </c>
      <c r="Q58" s="16">
        <f t="shared" si="4"/>
        <v>3682</v>
      </c>
      <c r="R58" s="16">
        <f t="shared" si="4"/>
        <v>51259</v>
      </c>
      <c r="S58" s="16">
        <f t="shared" si="4"/>
        <v>25115</v>
      </c>
      <c r="T58" s="16">
        <f t="shared" si="4"/>
        <v>72019</v>
      </c>
      <c r="U58" s="16">
        <f t="shared" si="4"/>
        <v>28419</v>
      </c>
      <c r="V58" s="132">
        <f t="shared" si="3"/>
        <v>1365703</v>
      </c>
    </row>
    <row r="59" spans="1:22" s="10" customFormat="1" ht="13.15" customHeight="1" x14ac:dyDescent="0.3">
      <c r="A59" s="32" t="s">
        <v>105</v>
      </c>
      <c r="B59" s="48">
        <v>12</v>
      </c>
      <c r="C59" s="48">
        <v>2</v>
      </c>
      <c r="D59" s="48">
        <v>21</v>
      </c>
      <c r="E59" s="48">
        <v>2</v>
      </c>
      <c r="F59" s="48">
        <v>3</v>
      </c>
      <c r="G59" s="48">
        <v>2</v>
      </c>
      <c r="H59" s="48">
        <v>14</v>
      </c>
      <c r="I59" s="48">
        <v>16</v>
      </c>
      <c r="J59" s="48">
        <v>9</v>
      </c>
      <c r="K59" s="48">
        <v>0</v>
      </c>
      <c r="L59" s="48">
        <v>2</v>
      </c>
      <c r="M59" s="48">
        <v>8</v>
      </c>
      <c r="N59" s="48">
        <v>1</v>
      </c>
      <c r="O59" s="48">
        <v>0</v>
      </c>
      <c r="P59" s="48">
        <v>0</v>
      </c>
      <c r="Q59" s="48">
        <v>0</v>
      </c>
      <c r="R59" s="48">
        <v>3</v>
      </c>
      <c r="S59" s="48">
        <v>4</v>
      </c>
      <c r="T59" s="48">
        <v>7</v>
      </c>
      <c r="U59" s="48">
        <v>0</v>
      </c>
      <c r="V59" s="19">
        <f t="shared" si="3"/>
        <v>106</v>
      </c>
    </row>
    <row r="60" spans="1:22" s="10" customFormat="1" ht="21" customHeight="1" x14ac:dyDescent="0.3">
      <c r="A60" s="33" t="s">
        <v>106</v>
      </c>
      <c r="B60" s="16">
        <f t="shared" ref="B60:U60" si="5">+B59+B58+B20</f>
        <v>188543</v>
      </c>
      <c r="C60" s="16">
        <f t="shared" si="5"/>
        <v>14320</v>
      </c>
      <c r="D60" s="16">
        <f t="shared" si="5"/>
        <v>367686</v>
      </c>
      <c r="E60" s="16">
        <f t="shared" si="5"/>
        <v>44568</v>
      </c>
      <c r="F60" s="16">
        <f t="shared" si="5"/>
        <v>37330</v>
      </c>
      <c r="G60" s="16">
        <f t="shared" si="5"/>
        <v>29906</v>
      </c>
      <c r="H60" s="16">
        <f t="shared" si="5"/>
        <v>151373</v>
      </c>
      <c r="I60" s="16">
        <f t="shared" si="5"/>
        <v>157525</v>
      </c>
      <c r="J60" s="16">
        <f t="shared" si="5"/>
        <v>179513</v>
      </c>
      <c r="K60" s="16">
        <f t="shared" si="5"/>
        <v>28700</v>
      </c>
      <c r="L60" s="16">
        <f t="shared" si="5"/>
        <v>46977</v>
      </c>
      <c r="M60" s="16">
        <f t="shared" si="5"/>
        <v>311037</v>
      </c>
      <c r="N60" s="16">
        <f t="shared" si="5"/>
        <v>39185</v>
      </c>
      <c r="O60" s="16">
        <f t="shared" si="5"/>
        <v>9831</v>
      </c>
      <c r="P60" s="16">
        <f t="shared" si="5"/>
        <v>100545</v>
      </c>
      <c r="Q60" s="16">
        <f t="shared" si="5"/>
        <v>5855</v>
      </c>
      <c r="R60" s="16">
        <f t="shared" si="5"/>
        <v>70510</v>
      </c>
      <c r="S60" s="16">
        <f t="shared" si="5"/>
        <v>37751</v>
      </c>
      <c r="T60" s="16">
        <f t="shared" si="5"/>
        <v>100551</v>
      </c>
      <c r="U60" s="16">
        <f t="shared" si="5"/>
        <v>40336</v>
      </c>
      <c r="V60" s="15">
        <f t="shared" si="3"/>
        <v>1962042</v>
      </c>
    </row>
    <row r="61" spans="1:22" s="10" customFormat="1" ht="22.5" customHeight="1" x14ac:dyDescent="0.3">
      <c r="A61" s="189" t="s">
        <v>75</v>
      </c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</row>
    <row r="62" spans="1:22" s="5" customFormat="1" ht="15" x14ac:dyDescent="0.3">
      <c r="A62" s="169" t="s">
        <v>74</v>
      </c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</row>
    <row r="63" spans="1:22" s="5" customFormat="1" ht="15.75" customHeight="1" x14ac:dyDescent="0.3">
      <c r="A63" s="12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13"/>
    </row>
    <row r="64" spans="1:22" s="3" customFormat="1" ht="18" x14ac:dyDescent="0.3">
      <c r="A64" s="2"/>
      <c r="B64" s="170" t="s">
        <v>108</v>
      </c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</row>
    <row r="65" spans="1:22" s="5" customFormat="1" ht="15" x14ac:dyDescent="0.3">
      <c r="A65" s="4"/>
      <c r="B65" s="179" t="s">
        <v>109</v>
      </c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</row>
    <row r="66" spans="1:22" ht="13.15" customHeight="1" x14ac:dyDescent="0.3">
      <c r="A66" s="6"/>
      <c r="B66" s="7"/>
      <c r="E66" s="7"/>
      <c r="F66" s="7"/>
      <c r="G66" s="7"/>
      <c r="H66" s="7"/>
      <c r="I66" s="7"/>
      <c r="J66" s="7"/>
      <c r="L66" s="7"/>
      <c r="M66" s="7"/>
      <c r="N66" s="7"/>
      <c r="O66" s="7"/>
      <c r="P66" s="7"/>
      <c r="V66" s="5"/>
    </row>
    <row r="67" spans="1:22" ht="13.15" customHeight="1" x14ac:dyDescent="0.35">
      <c r="A67" s="6"/>
      <c r="B67" s="7"/>
      <c r="E67" s="7"/>
      <c r="F67" s="7"/>
      <c r="G67" s="7"/>
      <c r="H67" s="7"/>
      <c r="I67" s="7"/>
      <c r="J67" s="7"/>
      <c r="K67" s="8"/>
      <c r="L67" s="7"/>
      <c r="M67" s="7"/>
      <c r="N67" s="7"/>
      <c r="O67" s="7"/>
      <c r="P67" s="7"/>
      <c r="V67" s="9"/>
    </row>
    <row r="68" spans="1:22" ht="13.15" customHeight="1" x14ac:dyDescent="0.3">
      <c r="A68" s="172" t="s">
        <v>102</v>
      </c>
      <c r="B68" s="175" t="s">
        <v>78</v>
      </c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6"/>
    </row>
    <row r="69" spans="1:22" s="10" customFormat="1" ht="13.15" customHeight="1" x14ac:dyDescent="0.3">
      <c r="A69" s="173"/>
      <c r="B69" s="119" t="s">
        <v>0</v>
      </c>
      <c r="C69" s="120" t="s">
        <v>1</v>
      </c>
      <c r="D69" s="120" t="s">
        <v>2</v>
      </c>
      <c r="E69" s="121" t="s">
        <v>3</v>
      </c>
      <c r="F69" s="121" t="s">
        <v>4</v>
      </c>
      <c r="G69" s="120" t="s">
        <v>5</v>
      </c>
      <c r="H69" s="121" t="s">
        <v>6</v>
      </c>
      <c r="I69" s="37" t="s">
        <v>7</v>
      </c>
      <c r="J69" s="121" t="s">
        <v>8</v>
      </c>
      <c r="K69" s="121" t="s">
        <v>9</v>
      </c>
      <c r="L69" s="121" t="s">
        <v>10</v>
      </c>
      <c r="M69" s="121" t="s">
        <v>11</v>
      </c>
      <c r="N69" s="121" t="s">
        <v>12</v>
      </c>
      <c r="O69" s="120" t="s">
        <v>13</v>
      </c>
      <c r="P69" s="37" t="s">
        <v>14</v>
      </c>
      <c r="Q69" s="121" t="s">
        <v>15</v>
      </c>
      <c r="R69" s="121" t="s">
        <v>16</v>
      </c>
      <c r="S69" s="121" t="s">
        <v>17</v>
      </c>
      <c r="T69" s="121" t="s">
        <v>18</v>
      </c>
      <c r="U69" s="120" t="s">
        <v>19</v>
      </c>
      <c r="V69" s="26" t="s">
        <v>112</v>
      </c>
    </row>
    <row r="70" spans="1:22" s="11" customFormat="1" ht="13.15" customHeight="1" x14ac:dyDescent="0.3">
      <c r="A70" s="138" t="s">
        <v>20</v>
      </c>
      <c r="B70" s="43">
        <f t="shared" ref="B70:V70" si="6">SUM(B71:B74)</f>
        <v>32008</v>
      </c>
      <c r="C70" s="43">
        <f t="shared" si="6"/>
        <v>4762</v>
      </c>
      <c r="D70" s="43">
        <f t="shared" si="6"/>
        <v>14871</v>
      </c>
      <c r="E70" s="43">
        <f t="shared" si="6"/>
        <v>3377</v>
      </c>
      <c r="F70" s="43">
        <f t="shared" si="6"/>
        <v>1898</v>
      </c>
      <c r="G70" s="43">
        <f t="shared" si="6"/>
        <v>1178</v>
      </c>
      <c r="H70" s="43">
        <f t="shared" si="6"/>
        <v>9296</v>
      </c>
      <c r="I70" s="43">
        <f t="shared" si="6"/>
        <v>8916</v>
      </c>
      <c r="J70" s="43">
        <f t="shared" si="6"/>
        <v>20948</v>
      </c>
      <c r="K70" s="43">
        <f t="shared" si="6"/>
        <v>2825</v>
      </c>
      <c r="L70" s="43">
        <f t="shared" si="6"/>
        <v>4234</v>
      </c>
      <c r="M70" s="43">
        <f t="shared" si="6"/>
        <v>47144</v>
      </c>
      <c r="N70" s="43">
        <f t="shared" si="6"/>
        <v>4621</v>
      </c>
      <c r="O70" s="43">
        <f t="shared" si="6"/>
        <v>1677</v>
      </c>
      <c r="P70" s="43">
        <f t="shared" si="6"/>
        <v>12653</v>
      </c>
      <c r="Q70" s="43">
        <f t="shared" si="6"/>
        <v>871</v>
      </c>
      <c r="R70" s="43">
        <f t="shared" si="6"/>
        <v>7825</v>
      </c>
      <c r="S70" s="43">
        <f t="shared" si="6"/>
        <v>6489</v>
      </c>
      <c r="T70" s="43">
        <f t="shared" si="6"/>
        <v>10202</v>
      </c>
      <c r="U70" s="43">
        <f t="shared" si="6"/>
        <v>4681</v>
      </c>
      <c r="V70" s="126">
        <f t="shared" si="6"/>
        <v>200476</v>
      </c>
    </row>
    <row r="71" spans="1:22" s="10" customFormat="1" ht="13.15" customHeight="1" x14ac:dyDescent="0.3">
      <c r="A71" s="82" t="s">
        <v>21</v>
      </c>
      <c r="B71" s="45">
        <v>23269</v>
      </c>
      <c r="C71" s="45">
        <v>3135</v>
      </c>
      <c r="D71" s="45">
        <v>10303</v>
      </c>
      <c r="E71" s="45">
        <v>2638</v>
      </c>
      <c r="F71" s="45">
        <v>1391</v>
      </c>
      <c r="G71" s="45">
        <v>886</v>
      </c>
      <c r="H71" s="45">
        <v>6651</v>
      </c>
      <c r="I71" s="45">
        <v>6236</v>
      </c>
      <c r="J71" s="45">
        <v>15030</v>
      </c>
      <c r="K71" s="45">
        <v>1948</v>
      </c>
      <c r="L71" s="45">
        <v>2751</v>
      </c>
      <c r="M71" s="45">
        <v>28683</v>
      </c>
      <c r="N71" s="45">
        <v>3424</v>
      </c>
      <c r="O71" s="45">
        <v>1343</v>
      </c>
      <c r="P71" s="45">
        <v>9261</v>
      </c>
      <c r="Q71" s="45">
        <v>629</v>
      </c>
      <c r="R71" s="45">
        <v>5312</v>
      </c>
      <c r="S71" s="45">
        <v>5203</v>
      </c>
      <c r="T71" s="45">
        <v>7586</v>
      </c>
      <c r="U71" s="45">
        <v>3356</v>
      </c>
      <c r="V71" s="127">
        <f t="shared" ref="V71:V77" si="7">SUM(B71:U71)</f>
        <v>139035</v>
      </c>
    </row>
    <row r="72" spans="1:22" s="10" customFormat="1" ht="13.15" customHeight="1" x14ac:dyDescent="0.3">
      <c r="A72" s="82" t="s">
        <v>22</v>
      </c>
      <c r="B72" s="45">
        <v>5055</v>
      </c>
      <c r="C72" s="45">
        <v>864</v>
      </c>
      <c r="D72" s="45">
        <v>2560</v>
      </c>
      <c r="E72" s="45">
        <v>396</v>
      </c>
      <c r="F72" s="45">
        <v>265</v>
      </c>
      <c r="G72" s="45">
        <v>176</v>
      </c>
      <c r="H72" s="45">
        <v>1410</v>
      </c>
      <c r="I72" s="45">
        <v>1295</v>
      </c>
      <c r="J72" s="45">
        <v>2847</v>
      </c>
      <c r="K72" s="45">
        <v>411</v>
      </c>
      <c r="L72" s="45">
        <v>658</v>
      </c>
      <c r="M72" s="45">
        <v>6544</v>
      </c>
      <c r="N72" s="45">
        <v>549</v>
      </c>
      <c r="O72" s="45">
        <v>127</v>
      </c>
      <c r="P72" s="45">
        <v>1507</v>
      </c>
      <c r="Q72" s="45">
        <v>95</v>
      </c>
      <c r="R72" s="45">
        <v>835</v>
      </c>
      <c r="S72" s="45">
        <v>544</v>
      </c>
      <c r="T72" s="45">
        <v>1054</v>
      </c>
      <c r="U72" s="45">
        <v>596</v>
      </c>
      <c r="V72" s="127">
        <f t="shared" si="7"/>
        <v>27788</v>
      </c>
    </row>
    <row r="73" spans="1:22" s="1" customFormat="1" ht="13.15" customHeight="1" x14ac:dyDescent="0.3">
      <c r="A73" s="82" t="s">
        <v>67</v>
      </c>
      <c r="B73" s="45">
        <v>3684</v>
      </c>
      <c r="C73" s="45">
        <v>763</v>
      </c>
      <c r="D73" s="45">
        <v>2008</v>
      </c>
      <c r="E73" s="45">
        <v>343</v>
      </c>
      <c r="F73" s="45">
        <v>242</v>
      </c>
      <c r="G73" s="45">
        <v>116</v>
      </c>
      <c r="H73" s="45">
        <v>1235</v>
      </c>
      <c r="I73" s="45">
        <v>1385</v>
      </c>
      <c r="J73" s="45">
        <v>3071</v>
      </c>
      <c r="K73" s="45">
        <v>466</v>
      </c>
      <c r="L73" s="45">
        <v>825</v>
      </c>
      <c r="M73" s="45">
        <v>11917</v>
      </c>
      <c r="N73" s="45">
        <v>648</v>
      </c>
      <c r="O73" s="45">
        <v>207</v>
      </c>
      <c r="P73" s="45">
        <v>1885</v>
      </c>
      <c r="Q73" s="45">
        <v>147</v>
      </c>
      <c r="R73" s="45">
        <v>1678</v>
      </c>
      <c r="S73" s="45">
        <v>742</v>
      </c>
      <c r="T73" s="45">
        <v>1562</v>
      </c>
      <c r="U73" s="45">
        <v>729</v>
      </c>
      <c r="V73" s="127">
        <f t="shared" si="7"/>
        <v>33653</v>
      </c>
    </row>
    <row r="74" spans="1:22" s="1" customFormat="1" ht="13.15" customHeight="1" x14ac:dyDescent="0.3">
      <c r="A74" s="82" t="s">
        <v>24</v>
      </c>
      <c r="B74" s="45">
        <v>0</v>
      </c>
      <c r="C74" s="45">
        <v>0</v>
      </c>
      <c r="D74" s="45">
        <v>0</v>
      </c>
      <c r="E74" s="45">
        <v>0</v>
      </c>
      <c r="F74" s="45">
        <v>0</v>
      </c>
      <c r="G74" s="45">
        <v>0</v>
      </c>
      <c r="H74" s="45">
        <v>0</v>
      </c>
      <c r="I74" s="45">
        <v>0</v>
      </c>
      <c r="J74" s="45">
        <v>0</v>
      </c>
      <c r="K74" s="45">
        <v>0</v>
      </c>
      <c r="L74" s="44">
        <v>0</v>
      </c>
      <c r="M74" s="45">
        <v>0</v>
      </c>
      <c r="N74" s="45">
        <v>0</v>
      </c>
      <c r="O74" s="44">
        <v>0</v>
      </c>
      <c r="P74" s="45">
        <v>0</v>
      </c>
      <c r="Q74" s="44">
        <v>0</v>
      </c>
      <c r="R74" s="45">
        <v>0</v>
      </c>
      <c r="S74" s="45">
        <v>0</v>
      </c>
      <c r="T74" s="45">
        <v>0</v>
      </c>
      <c r="U74" s="44">
        <v>0</v>
      </c>
      <c r="V74" s="144">
        <f t="shared" si="7"/>
        <v>0</v>
      </c>
    </row>
    <row r="75" spans="1:22" s="10" customFormat="1" ht="13.15" customHeight="1" x14ac:dyDescent="0.3">
      <c r="A75" s="76" t="s">
        <v>27</v>
      </c>
      <c r="B75" s="45">
        <v>30</v>
      </c>
      <c r="C75" s="45">
        <v>3</v>
      </c>
      <c r="D75" s="45">
        <v>76</v>
      </c>
      <c r="E75" s="45">
        <v>5</v>
      </c>
      <c r="F75" s="45">
        <v>3</v>
      </c>
      <c r="G75" s="45">
        <v>4</v>
      </c>
      <c r="H75" s="45">
        <v>4</v>
      </c>
      <c r="I75" s="45">
        <v>6</v>
      </c>
      <c r="J75" s="45">
        <v>6</v>
      </c>
      <c r="K75" s="45">
        <v>3</v>
      </c>
      <c r="L75" s="45">
        <v>0</v>
      </c>
      <c r="M75" s="45">
        <v>10</v>
      </c>
      <c r="N75" s="45">
        <v>4</v>
      </c>
      <c r="O75" s="45">
        <v>0</v>
      </c>
      <c r="P75" s="45">
        <v>3</v>
      </c>
      <c r="Q75" s="45"/>
      <c r="R75" s="45">
        <v>1</v>
      </c>
      <c r="S75" s="45">
        <v>3</v>
      </c>
      <c r="T75" s="45">
        <v>4</v>
      </c>
      <c r="U75" s="45">
        <v>2</v>
      </c>
      <c r="V75" s="127">
        <f t="shared" si="7"/>
        <v>167</v>
      </c>
    </row>
    <row r="76" spans="1:22" s="10" customFormat="1" ht="13.15" customHeight="1" x14ac:dyDescent="0.3">
      <c r="A76" s="76" t="s">
        <v>28</v>
      </c>
      <c r="B76" s="45">
        <v>3</v>
      </c>
      <c r="C76" s="45">
        <v>0</v>
      </c>
      <c r="D76" s="45">
        <v>9</v>
      </c>
      <c r="E76" s="45">
        <v>5</v>
      </c>
      <c r="F76" s="45">
        <v>2</v>
      </c>
      <c r="G76" s="45">
        <v>0</v>
      </c>
      <c r="H76" s="45">
        <v>9</v>
      </c>
      <c r="I76" s="45">
        <v>9</v>
      </c>
      <c r="J76" s="45">
        <v>5</v>
      </c>
      <c r="K76" s="45">
        <v>0</v>
      </c>
      <c r="L76" s="45">
        <v>1</v>
      </c>
      <c r="M76" s="45">
        <v>11</v>
      </c>
      <c r="N76" s="45">
        <v>1</v>
      </c>
      <c r="O76" s="45">
        <v>0</v>
      </c>
      <c r="P76" s="45">
        <v>15</v>
      </c>
      <c r="Q76" s="45">
        <v>18</v>
      </c>
      <c r="R76" s="45">
        <v>9</v>
      </c>
      <c r="S76" s="45">
        <v>3</v>
      </c>
      <c r="T76" s="45">
        <v>2</v>
      </c>
      <c r="U76" s="45">
        <v>1</v>
      </c>
      <c r="V76" s="127">
        <f t="shared" si="7"/>
        <v>103</v>
      </c>
    </row>
    <row r="77" spans="1:22" s="1" customFormat="1" ht="13.15" customHeight="1" x14ac:dyDescent="0.3">
      <c r="A77" s="78" t="s">
        <v>68</v>
      </c>
      <c r="B77" s="46">
        <v>0</v>
      </c>
      <c r="C77" s="46">
        <v>0</v>
      </c>
      <c r="D77" s="46">
        <v>0</v>
      </c>
      <c r="E77" s="47">
        <v>0</v>
      </c>
      <c r="F77" s="46">
        <v>1</v>
      </c>
      <c r="G77" s="46">
        <v>0</v>
      </c>
      <c r="H77" s="46">
        <v>0</v>
      </c>
      <c r="I77" s="46">
        <v>1</v>
      </c>
      <c r="J77" s="46">
        <v>0</v>
      </c>
      <c r="K77" s="46">
        <v>0</v>
      </c>
      <c r="L77" s="47">
        <v>0</v>
      </c>
      <c r="M77" s="46">
        <v>0</v>
      </c>
      <c r="N77" s="46">
        <v>0</v>
      </c>
      <c r="O77" s="47">
        <v>0</v>
      </c>
      <c r="P77" s="46">
        <v>0</v>
      </c>
      <c r="Q77" s="46">
        <v>0</v>
      </c>
      <c r="R77" s="46">
        <v>0</v>
      </c>
      <c r="S77" s="46">
        <v>0</v>
      </c>
      <c r="T77" s="46">
        <v>0</v>
      </c>
      <c r="U77" s="46">
        <v>0</v>
      </c>
      <c r="V77" s="128">
        <f t="shared" si="7"/>
        <v>2</v>
      </c>
    </row>
    <row r="78" spans="1:22" s="1" customFormat="1" ht="27" x14ac:dyDescent="0.3">
      <c r="A78" s="142" t="s">
        <v>103</v>
      </c>
      <c r="B78" s="134">
        <f t="shared" ref="B78:V78" si="8">SUM(B70,B75:B77)</f>
        <v>32041</v>
      </c>
      <c r="C78" s="134">
        <f t="shared" si="8"/>
        <v>4765</v>
      </c>
      <c r="D78" s="134">
        <f t="shared" si="8"/>
        <v>14956</v>
      </c>
      <c r="E78" s="134">
        <f t="shared" si="8"/>
        <v>3387</v>
      </c>
      <c r="F78" s="134">
        <f t="shared" si="8"/>
        <v>1904</v>
      </c>
      <c r="G78" s="134">
        <f t="shared" si="8"/>
        <v>1182</v>
      </c>
      <c r="H78" s="134">
        <f t="shared" si="8"/>
        <v>9309</v>
      </c>
      <c r="I78" s="134">
        <f t="shared" si="8"/>
        <v>8932</v>
      </c>
      <c r="J78" s="134">
        <f t="shared" si="8"/>
        <v>20959</v>
      </c>
      <c r="K78" s="134">
        <f t="shared" si="8"/>
        <v>2828</v>
      </c>
      <c r="L78" s="134">
        <f t="shared" si="8"/>
        <v>4235</v>
      </c>
      <c r="M78" s="134">
        <f t="shared" si="8"/>
        <v>47165</v>
      </c>
      <c r="N78" s="134">
        <f t="shared" si="8"/>
        <v>4626</v>
      </c>
      <c r="O78" s="134">
        <f t="shared" si="8"/>
        <v>1677</v>
      </c>
      <c r="P78" s="134">
        <f t="shared" si="8"/>
        <v>12671</v>
      </c>
      <c r="Q78" s="134">
        <f t="shared" si="8"/>
        <v>889</v>
      </c>
      <c r="R78" s="134">
        <f t="shared" si="8"/>
        <v>7835</v>
      </c>
      <c r="S78" s="134">
        <f t="shared" si="8"/>
        <v>6495</v>
      </c>
      <c r="T78" s="134">
        <f t="shared" si="8"/>
        <v>10208</v>
      </c>
      <c r="U78" s="134">
        <f t="shared" si="8"/>
        <v>4684</v>
      </c>
      <c r="V78" s="23">
        <f t="shared" si="8"/>
        <v>200748</v>
      </c>
    </row>
    <row r="79" spans="1:22" s="1" customFormat="1" ht="13.15" customHeight="1" x14ac:dyDescent="0.3">
      <c r="A79" s="75" t="s">
        <v>32</v>
      </c>
      <c r="B79" s="54">
        <v>3610</v>
      </c>
      <c r="C79" s="54">
        <v>186</v>
      </c>
      <c r="D79" s="54">
        <v>11924</v>
      </c>
      <c r="E79" s="54">
        <v>847</v>
      </c>
      <c r="F79" s="54">
        <v>826</v>
      </c>
      <c r="G79" s="54">
        <v>789</v>
      </c>
      <c r="H79" s="54">
        <v>5091</v>
      </c>
      <c r="I79" s="54">
        <v>4520</v>
      </c>
      <c r="J79" s="54">
        <v>6317</v>
      </c>
      <c r="K79" s="54">
        <v>895</v>
      </c>
      <c r="L79" s="54">
        <v>1336</v>
      </c>
      <c r="M79" s="54">
        <v>9122</v>
      </c>
      <c r="N79" s="54">
        <v>768</v>
      </c>
      <c r="O79" s="54">
        <v>185</v>
      </c>
      <c r="P79" s="54">
        <v>2318</v>
      </c>
      <c r="Q79" s="54">
        <v>123</v>
      </c>
      <c r="R79" s="54">
        <v>1281</v>
      </c>
      <c r="S79" s="54">
        <v>764</v>
      </c>
      <c r="T79" s="54">
        <v>1775</v>
      </c>
      <c r="U79" s="54">
        <v>432</v>
      </c>
      <c r="V79" s="126">
        <f t="shared" ref="V79:V114" si="9">SUM(B79:U79)</f>
        <v>53109</v>
      </c>
    </row>
    <row r="80" spans="1:22" s="1" customFormat="1" ht="13.15" customHeight="1" x14ac:dyDescent="0.3">
      <c r="A80" s="76" t="s">
        <v>33</v>
      </c>
      <c r="B80" s="45">
        <v>3636</v>
      </c>
      <c r="C80" s="45">
        <v>90</v>
      </c>
      <c r="D80" s="45">
        <v>14542</v>
      </c>
      <c r="E80" s="45">
        <v>851</v>
      </c>
      <c r="F80" s="45">
        <v>841</v>
      </c>
      <c r="G80" s="45">
        <v>1013</v>
      </c>
      <c r="H80" s="45">
        <v>4766</v>
      </c>
      <c r="I80" s="45">
        <v>4188</v>
      </c>
      <c r="J80" s="45">
        <v>4659</v>
      </c>
      <c r="K80" s="45">
        <v>567</v>
      </c>
      <c r="L80" s="45">
        <v>1294</v>
      </c>
      <c r="M80" s="45">
        <v>6432</v>
      </c>
      <c r="N80" s="45">
        <v>907</v>
      </c>
      <c r="O80" s="45">
        <v>167</v>
      </c>
      <c r="P80" s="45">
        <v>1807</v>
      </c>
      <c r="Q80" s="45">
        <v>51</v>
      </c>
      <c r="R80" s="45">
        <v>1410</v>
      </c>
      <c r="S80" s="45">
        <v>620</v>
      </c>
      <c r="T80" s="45">
        <v>1911</v>
      </c>
      <c r="U80" s="45">
        <v>559</v>
      </c>
      <c r="V80" s="127">
        <f t="shared" si="9"/>
        <v>50311</v>
      </c>
    </row>
    <row r="81" spans="1:22" s="1" customFormat="1" ht="13.15" customHeight="1" x14ac:dyDescent="0.3">
      <c r="A81" s="76" t="s">
        <v>34</v>
      </c>
      <c r="B81" s="45">
        <v>465</v>
      </c>
      <c r="C81" s="45">
        <v>17</v>
      </c>
      <c r="D81" s="45">
        <v>1972</v>
      </c>
      <c r="E81" s="45">
        <v>123</v>
      </c>
      <c r="F81" s="45">
        <v>174</v>
      </c>
      <c r="G81" s="45">
        <v>150</v>
      </c>
      <c r="H81" s="45">
        <v>965</v>
      </c>
      <c r="I81" s="45">
        <v>751</v>
      </c>
      <c r="J81" s="45">
        <v>615</v>
      </c>
      <c r="K81" s="45">
        <v>116</v>
      </c>
      <c r="L81" s="45">
        <v>134</v>
      </c>
      <c r="M81" s="45">
        <v>1106</v>
      </c>
      <c r="N81" s="45">
        <v>114</v>
      </c>
      <c r="O81" s="45">
        <v>41</v>
      </c>
      <c r="P81" s="45">
        <v>335</v>
      </c>
      <c r="Q81" s="45">
        <v>26</v>
      </c>
      <c r="R81" s="45">
        <v>451</v>
      </c>
      <c r="S81" s="45">
        <v>194</v>
      </c>
      <c r="T81" s="45">
        <v>621</v>
      </c>
      <c r="U81" s="45">
        <v>139</v>
      </c>
      <c r="V81" s="127">
        <f t="shared" si="9"/>
        <v>8509</v>
      </c>
    </row>
    <row r="82" spans="1:22" s="1" customFormat="1" ht="13.15" customHeight="1" x14ac:dyDescent="0.3">
      <c r="A82" s="76" t="s">
        <v>35</v>
      </c>
      <c r="B82" s="45">
        <v>2785</v>
      </c>
      <c r="C82" s="45">
        <v>179</v>
      </c>
      <c r="D82" s="45">
        <v>7604</v>
      </c>
      <c r="E82" s="45">
        <v>1027</v>
      </c>
      <c r="F82" s="45">
        <v>673</v>
      </c>
      <c r="G82" s="45">
        <v>867</v>
      </c>
      <c r="H82" s="45">
        <v>3555</v>
      </c>
      <c r="I82" s="45">
        <v>3129</v>
      </c>
      <c r="J82" s="45">
        <v>4929</v>
      </c>
      <c r="K82" s="45">
        <v>730</v>
      </c>
      <c r="L82" s="45">
        <v>992</v>
      </c>
      <c r="M82" s="45">
        <v>7100</v>
      </c>
      <c r="N82" s="45">
        <v>1262</v>
      </c>
      <c r="O82" s="45">
        <v>245</v>
      </c>
      <c r="P82" s="45">
        <v>2034</v>
      </c>
      <c r="Q82" s="45">
        <v>205</v>
      </c>
      <c r="R82" s="45">
        <v>1383</v>
      </c>
      <c r="S82" s="45">
        <v>972</v>
      </c>
      <c r="T82" s="45">
        <v>2462</v>
      </c>
      <c r="U82" s="45">
        <v>1239</v>
      </c>
      <c r="V82" s="127">
        <f t="shared" si="9"/>
        <v>43372</v>
      </c>
    </row>
    <row r="83" spans="1:22" s="1" customFormat="1" ht="13.15" customHeight="1" x14ac:dyDescent="0.3">
      <c r="A83" s="76" t="s">
        <v>36</v>
      </c>
      <c r="B83" s="45">
        <v>495</v>
      </c>
      <c r="C83" s="45">
        <v>29</v>
      </c>
      <c r="D83" s="45">
        <v>1159</v>
      </c>
      <c r="E83" s="45">
        <v>224</v>
      </c>
      <c r="F83" s="45">
        <v>127</v>
      </c>
      <c r="G83" s="45">
        <v>89</v>
      </c>
      <c r="H83" s="45">
        <v>396</v>
      </c>
      <c r="I83" s="45">
        <v>596</v>
      </c>
      <c r="J83" s="45">
        <v>667</v>
      </c>
      <c r="K83" s="45">
        <v>116</v>
      </c>
      <c r="L83" s="45">
        <v>161</v>
      </c>
      <c r="M83" s="45">
        <v>683</v>
      </c>
      <c r="N83" s="45">
        <v>111</v>
      </c>
      <c r="O83" s="45">
        <v>54</v>
      </c>
      <c r="P83" s="45">
        <v>599</v>
      </c>
      <c r="Q83" s="45">
        <v>22</v>
      </c>
      <c r="R83" s="45">
        <v>435</v>
      </c>
      <c r="S83" s="45">
        <v>218</v>
      </c>
      <c r="T83" s="45">
        <v>684</v>
      </c>
      <c r="U83" s="45">
        <v>328</v>
      </c>
      <c r="V83" s="127">
        <f t="shared" si="9"/>
        <v>7193</v>
      </c>
    </row>
    <row r="84" spans="1:22" s="10" customFormat="1" ht="13.15" customHeight="1" x14ac:dyDescent="0.3">
      <c r="A84" s="76" t="s">
        <v>77</v>
      </c>
      <c r="B84" s="45">
        <v>463</v>
      </c>
      <c r="C84" s="45">
        <v>44</v>
      </c>
      <c r="D84" s="45">
        <v>1567</v>
      </c>
      <c r="E84" s="45">
        <v>114</v>
      </c>
      <c r="F84" s="45">
        <v>210</v>
      </c>
      <c r="G84" s="45">
        <v>98</v>
      </c>
      <c r="H84" s="45">
        <v>798</v>
      </c>
      <c r="I84" s="45">
        <v>616</v>
      </c>
      <c r="J84" s="45">
        <v>477</v>
      </c>
      <c r="K84" s="45">
        <v>99</v>
      </c>
      <c r="L84" s="45">
        <v>141</v>
      </c>
      <c r="M84" s="45">
        <v>963</v>
      </c>
      <c r="N84" s="45">
        <v>120</v>
      </c>
      <c r="O84" s="45">
        <v>29</v>
      </c>
      <c r="P84" s="45">
        <v>202</v>
      </c>
      <c r="Q84" s="45">
        <v>9</v>
      </c>
      <c r="R84" s="45">
        <v>121</v>
      </c>
      <c r="S84" s="45">
        <v>21</v>
      </c>
      <c r="T84" s="45">
        <v>142</v>
      </c>
      <c r="U84" s="45">
        <v>86</v>
      </c>
      <c r="V84" s="127">
        <f t="shared" si="9"/>
        <v>6320</v>
      </c>
    </row>
    <row r="85" spans="1:22" s="1" customFormat="1" ht="13.15" customHeight="1" x14ac:dyDescent="0.3">
      <c r="A85" s="76" t="s">
        <v>39</v>
      </c>
      <c r="B85" s="45">
        <v>6018</v>
      </c>
      <c r="C85" s="45">
        <v>347</v>
      </c>
      <c r="D85" s="45">
        <v>11026</v>
      </c>
      <c r="E85" s="45">
        <v>2645</v>
      </c>
      <c r="F85" s="45">
        <v>1432</v>
      </c>
      <c r="G85" s="45">
        <v>1442</v>
      </c>
      <c r="H85" s="45">
        <v>5865</v>
      </c>
      <c r="I85" s="45">
        <v>5360</v>
      </c>
      <c r="J85" s="45">
        <v>8700</v>
      </c>
      <c r="K85" s="45">
        <v>1371</v>
      </c>
      <c r="L85" s="45">
        <v>2306</v>
      </c>
      <c r="M85" s="45">
        <v>19125</v>
      </c>
      <c r="N85" s="45">
        <v>2216</v>
      </c>
      <c r="O85" s="45">
        <v>631</v>
      </c>
      <c r="P85" s="45">
        <v>7023</v>
      </c>
      <c r="Q85" s="45">
        <v>357</v>
      </c>
      <c r="R85" s="45">
        <v>6088</v>
      </c>
      <c r="S85" s="45">
        <v>3270</v>
      </c>
      <c r="T85" s="45">
        <v>6312</v>
      </c>
      <c r="U85" s="45">
        <v>3691</v>
      </c>
      <c r="V85" s="127">
        <f t="shared" si="9"/>
        <v>95225</v>
      </c>
    </row>
    <row r="86" spans="1:22" s="1" customFormat="1" ht="13.15" customHeight="1" x14ac:dyDescent="0.3">
      <c r="A86" s="76" t="s">
        <v>40</v>
      </c>
      <c r="B86" s="45">
        <v>3144</v>
      </c>
      <c r="C86" s="45">
        <v>123</v>
      </c>
      <c r="D86" s="45">
        <v>8581</v>
      </c>
      <c r="E86" s="45">
        <v>1224</v>
      </c>
      <c r="F86" s="45">
        <v>917</v>
      </c>
      <c r="G86" s="45">
        <v>1113</v>
      </c>
      <c r="H86" s="45">
        <v>4456</v>
      </c>
      <c r="I86" s="45">
        <v>3840</v>
      </c>
      <c r="J86" s="45">
        <v>6220</v>
      </c>
      <c r="K86" s="45">
        <v>1121</v>
      </c>
      <c r="L86" s="45">
        <v>1963</v>
      </c>
      <c r="M86" s="45">
        <v>9099</v>
      </c>
      <c r="N86" s="45">
        <v>1542</v>
      </c>
      <c r="O86" s="45">
        <v>376</v>
      </c>
      <c r="P86" s="45">
        <v>2763</v>
      </c>
      <c r="Q86" s="45">
        <v>297</v>
      </c>
      <c r="R86" s="45">
        <v>3421</v>
      </c>
      <c r="S86" s="45">
        <v>1531</v>
      </c>
      <c r="T86" s="45">
        <v>3134</v>
      </c>
      <c r="U86" s="45">
        <v>1700</v>
      </c>
      <c r="V86" s="127">
        <f t="shared" si="9"/>
        <v>56565</v>
      </c>
    </row>
    <row r="87" spans="1:22" s="1" customFormat="1" ht="13.15" customHeight="1" x14ac:dyDescent="0.3">
      <c r="A87" s="76" t="s">
        <v>42</v>
      </c>
      <c r="B87" s="45">
        <v>367</v>
      </c>
      <c r="C87" s="45">
        <v>8</v>
      </c>
      <c r="D87" s="45">
        <v>901</v>
      </c>
      <c r="E87" s="45">
        <v>100</v>
      </c>
      <c r="F87" s="45">
        <v>76</v>
      </c>
      <c r="G87" s="45">
        <v>39</v>
      </c>
      <c r="H87" s="45">
        <v>286</v>
      </c>
      <c r="I87" s="45">
        <v>316</v>
      </c>
      <c r="J87" s="45">
        <v>329</v>
      </c>
      <c r="K87" s="45">
        <v>30</v>
      </c>
      <c r="L87" s="45">
        <v>62</v>
      </c>
      <c r="M87" s="45">
        <v>244</v>
      </c>
      <c r="N87" s="45">
        <v>113</v>
      </c>
      <c r="O87" s="45">
        <v>5</v>
      </c>
      <c r="P87" s="45">
        <v>91</v>
      </c>
      <c r="Q87" s="45">
        <v>2</v>
      </c>
      <c r="R87" s="45">
        <v>54</v>
      </c>
      <c r="S87" s="45">
        <v>45</v>
      </c>
      <c r="T87" s="45">
        <v>44</v>
      </c>
      <c r="U87" s="45">
        <v>35</v>
      </c>
      <c r="V87" s="127">
        <f t="shared" si="9"/>
        <v>3147</v>
      </c>
    </row>
    <row r="88" spans="1:22" s="1" customFormat="1" ht="13.15" customHeight="1" x14ac:dyDescent="0.3">
      <c r="A88" s="76" t="s">
        <v>43</v>
      </c>
      <c r="B88" s="45">
        <v>677</v>
      </c>
      <c r="C88" s="45">
        <v>76</v>
      </c>
      <c r="D88" s="45">
        <v>2078</v>
      </c>
      <c r="E88" s="45">
        <v>196</v>
      </c>
      <c r="F88" s="45">
        <v>445</v>
      </c>
      <c r="G88" s="45">
        <v>97</v>
      </c>
      <c r="H88" s="45">
        <v>636</v>
      </c>
      <c r="I88" s="45">
        <v>578</v>
      </c>
      <c r="J88" s="45">
        <v>840</v>
      </c>
      <c r="K88" s="45">
        <v>157</v>
      </c>
      <c r="L88" s="45">
        <v>198</v>
      </c>
      <c r="M88" s="45">
        <v>784</v>
      </c>
      <c r="N88" s="45">
        <v>162</v>
      </c>
      <c r="O88" s="45">
        <v>41</v>
      </c>
      <c r="P88" s="45">
        <v>546</v>
      </c>
      <c r="Q88" s="45">
        <v>19</v>
      </c>
      <c r="R88" s="45">
        <v>452</v>
      </c>
      <c r="S88" s="45">
        <v>343</v>
      </c>
      <c r="T88" s="45">
        <v>584</v>
      </c>
      <c r="U88" s="45">
        <v>213</v>
      </c>
      <c r="V88" s="127">
        <f t="shared" si="9"/>
        <v>9122</v>
      </c>
    </row>
    <row r="89" spans="1:22" s="10" customFormat="1" ht="13.15" customHeight="1" x14ac:dyDescent="0.3">
      <c r="A89" s="76" t="s">
        <v>44</v>
      </c>
      <c r="B89" s="45">
        <v>57</v>
      </c>
      <c r="C89" s="45">
        <v>1</v>
      </c>
      <c r="D89" s="45">
        <v>367</v>
      </c>
      <c r="E89" s="45">
        <v>18</v>
      </c>
      <c r="F89" s="45">
        <v>17</v>
      </c>
      <c r="G89" s="45">
        <v>15</v>
      </c>
      <c r="H89" s="45">
        <v>146</v>
      </c>
      <c r="I89" s="45">
        <v>108</v>
      </c>
      <c r="J89" s="45">
        <v>108</v>
      </c>
      <c r="K89" s="45">
        <v>19</v>
      </c>
      <c r="L89" s="45">
        <v>34</v>
      </c>
      <c r="M89" s="45">
        <v>261</v>
      </c>
      <c r="N89" s="45">
        <v>29</v>
      </c>
      <c r="O89" s="45">
        <v>2</v>
      </c>
      <c r="P89" s="45">
        <v>60</v>
      </c>
      <c r="Q89" s="45">
        <v>4</v>
      </c>
      <c r="R89" s="45">
        <v>44</v>
      </c>
      <c r="S89" s="45">
        <v>19</v>
      </c>
      <c r="T89" s="45">
        <v>42</v>
      </c>
      <c r="U89" s="45">
        <v>29</v>
      </c>
      <c r="V89" s="127">
        <f t="shared" si="9"/>
        <v>1380</v>
      </c>
    </row>
    <row r="90" spans="1:22" s="1" customFormat="1" ht="13.15" customHeight="1" x14ac:dyDescent="0.3">
      <c r="A90" s="76" t="s">
        <v>45</v>
      </c>
      <c r="B90" s="45">
        <v>405</v>
      </c>
      <c r="C90" s="45">
        <v>39</v>
      </c>
      <c r="D90" s="45">
        <v>1473</v>
      </c>
      <c r="E90" s="45">
        <v>155</v>
      </c>
      <c r="F90" s="45">
        <v>272</v>
      </c>
      <c r="G90" s="45">
        <v>72</v>
      </c>
      <c r="H90" s="45">
        <v>514</v>
      </c>
      <c r="I90" s="45">
        <v>608</v>
      </c>
      <c r="J90" s="45">
        <v>563</v>
      </c>
      <c r="K90" s="45">
        <v>153</v>
      </c>
      <c r="L90" s="45">
        <v>228</v>
      </c>
      <c r="M90" s="45">
        <v>863</v>
      </c>
      <c r="N90" s="45">
        <v>137</v>
      </c>
      <c r="O90" s="45">
        <v>21</v>
      </c>
      <c r="P90" s="45">
        <v>288</v>
      </c>
      <c r="Q90" s="45">
        <v>17</v>
      </c>
      <c r="R90" s="45">
        <v>275</v>
      </c>
      <c r="S90" s="45">
        <v>183</v>
      </c>
      <c r="T90" s="45">
        <v>362</v>
      </c>
      <c r="U90" s="45">
        <v>131</v>
      </c>
      <c r="V90" s="127">
        <f t="shared" si="9"/>
        <v>6759</v>
      </c>
    </row>
    <row r="91" spans="1:22" s="1" customFormat="1" ht="13.15" customHeight="1" x14ac:dyDescent="0.3">
      <c r="A91" s="76" t="s">
        <v>47</v>
      </c>
      <c r="B91" s="45">
        <v>635</v>
      </c>
      <c r="C91" s="45">
        <v>37</v>
      </c>
      <c r="D91" s="45">
        <v>2018</v>
      </c>
      <c r="E91" s="45">
        <v>270</v>
      </c>
      <c r="F91" s="45">
        <v>183</v>
      </c>
      <c r="G91" s="45">
        <v>125</v>
      </c>
      <c r="H91" s="45">
        <v>964</v>
      </c>
      <c r="I91" s="45">
        <v>1048</v>
      </c>
      <c r="J91" s="45">
        <v>1192</v>
      </c>
      <c r="K91" s="45">
        <v>152</v>
      </c>
      <c r="L91" s="45">
        <v>319</v>
      </c>
      <c r="M91" s="45">
        <v>1072</v>
      </c>
      <c r="N91" s="45">
        <v>140</v>
      </c>
      <c r="O91" s="45">
        <v>31</v>
      </c>
      <c r="P91" s="45">
        <v>297</v>
      </c>
      <c r="Q91" s="45">
        <v>29</v>
      </c>
      <c r="R91" s="45">
        <v>219</v>
      </c>
      <c r="S91" s="45">
        <v>144</v>
      </c>
      <c r="T91" s="45">
        <v>343</v>
      </c>
      <c r="U91" s="45">
        <v>144</v>
      </c>
      <c r="V91" s="127">
        <f t="shared" si="9"/>
        <v>9362</v>
      </c>
    </row>
    <row r="92" spans="1:22" s="1" customFormat="1" ht="13.15" customHeight="1" x14ac:dyDescent="0.3">
      <c r="A92" s="76" t="s">
        <v>69</v>
      </c>
      <c r="B92" s="45">
        <v>5</v>
      </c>
      <c r="C92" s="45">
        <v>0</v>
      </c>
      <c r="D92" s="45">
        <v>3</v>
      </c>
      <c r="E92" s="45">
        <v>0</v>
      </c>
      <c r="F92" s="45">
        <v>0</v>
      </c>
      <c r="G92" s="45">
        <v>0</v>
      </c>
      <c r="H92" s="45">
        <v>1</v>
      </c>
      <c r="I92" s="45">
        <v>6</v>
      </c>
      <c r="J92" s="45">
        <v>9</v>
      </c>
      <c r="K92" s="45">
        <v>0</v>
      </c>
      <c r="L92" s="45">
        <v>0</v>
      </c>
      <c r="M92" s="45">
        <v>15</v>
      </c>
      <c r="N92" s="45">
        <v>1</v>
      </c>
      <c r="O92" s="45">
        <v>0</v>
      </c>
      <c r="P92" s="45">
        <v>0</v>
      </c>
      <c r="Q92" s="45">
        <v>0</v>
      </c>
      <c r="R92" s="45">
        <v>1</v>
      </c>
      <c r="S92" s="45">
        <v>2</v>
      </c>
      <c r="T92" s="45">
        <v>3</v>
      </c>
      <c r="U92" s="45">
        <v>2</v>
      </c>
      <c r="V92" s="127">
        <f t="shared" si="9"/>
        <v>48</v>
      </c>
    </row>
    <row r="93" spans="1:22" s="1" customFormat="1" ht="13.15" customHeight="1" x14ac:dyDescent="0.3">
      <c r="A93" s="76" t="s">
        <v>48</v>
      </c>
      <c r="B93" s="45">
        <v>423</v>
      </c>
      <c r="C93" s="44">
        <v>21</v>
      </c>
      <c r="D93" s="45">
        <v>844</v>
      </c>
      <c r="E93" s="44">
        <v>49</v>
      </c>
      <c r="F93" s="45">
        <v>214</v>
      </c>
      <c r="G93" s="44">
        <v>99</v>
      </c>
      <c r="H93" s="44">
        <v>526</v>
      </c>
      <c r="I93" s="45">
        <v>724</v>
      </c>
      <c r="J93" s="45">
        <v>641</v>
      </c>
      <c r="K93" s="44">
        <v>114</v>
      </c>
      <c r="L93" s="44">
        <v>214</v>
      </c>
      <c r="M93" s="45">
        <v>847</v>
      </c>
      <c r="N93" s="44">
        <v>147</v>
      </c>
      <c r="O93" s="44">
        <v>38</v>
      </c>
      <c r="P93" s="44">
        <v>485</v>
      </c>
      <c r="Q93" s="44">
        <v>6</v>
      </c>
      <c r="R93" s="45">
        <v>177</v>
      </c>
      <c r="S93" s="45">
        <v>133</v>
      </c>
      <c r="T93" s="44">
        <v>163</v>
      </c>
      <c r="U93" s="44">
        <v>71</v>
      </c>
      <c r="V93" s="127">
        <f t="shared" si="9"/>
        <v>5936</v>
      </c>
    </row>
    <row r="94" spans="1:22" s="1" customFormat="1" ht="13.15" customHeight="1" x14ac:dyDescent="0.3">
      <c r="A94" s="76" t="s">
        <v>49</v>
      </c>
      <c r="B94" s="45">
        <v>122</v>
      </c>
      <c r="C94" s="45">
        <v>1</v>
      </c>
      <c r="D94" s="45">
        <v>467</v>
      </c>
      <c r="E94" s="45">
        <v>64</v>
      </c>
      <c r="F94" s="45">
        <v>18</v>
      </c>
      <c r="G94" s="45">
        <v>170</v>
      </c>
      <c r="H94" s="45">
        <v>147</v>
      </c>
      <c r="I94" s="45">
        <v>122</v>
      </c>
      <c r="J94" s="45">
        <v>298</v>
      </c>
      <c r="K94" s="45">
        <v>22</v>
      </c>
      <c r="L94" s="45">
        <v>47</v>
      </c>
      <c r="M94" s="45">
        <v>956</v>
      </c>
      <c r="N94" s="45">
        <v>107</v>
      </c>
      <c r="O94" s="45">
        <v>4</v>
      </c>
      <c r="P94" s="45">
        <v>178</v>
      </c>
      <c r="Q94" s="45">
        <v>5</v>
      </c>
      <c r="R94" s="45">
        <v>151</v>
      </c>
      <c r="S94" s="45">
        <v>34</v>
      </c>
      <c r="T94" s="45">
        <v>245</v>
      </c>
      <c r="U94" s="45">
        <v>69</v>
      </c>
      <c r="V94" s="127">
        <f t="shared" si="9"/>
        <v>3227</v>
      </c>
    </row>
    <row r="95" spans="1:22" s="10" customFormat="1" ht="13.15" customHeight="1" x14ac:dyDescent="0.3">
      <c r="A95" s="76" t="s">
        <v>50</v>
      </c>
      <c r="B95" s="45">
        <v>2571</v>
      </c>
      <c r="C95" s="45">
        <v>66</v>
      </c>
      <c r="D95" s="45">
        <v>6073</v>
      </c>
      <c r="E95" s="45">
        <v>995</v>
      </c>
      <c r="F95" s="45">
        <v>800</v>
      </c>
      <c r="G95" s="45">
        <v>613</v>
      </c>
      <c r="H95" s="45">
        <v>2631</v>
      </c>
      <c r="I95" s="45">
        <v>2272</v>
      </c>
      <c r="J95" s="45">
        <v>4568</v>
      </c>
      <c r="K95" s="45">
        <v>550</v>
      </c>
      <c r="L95" s="45">
        <v>916</v>
      </c>
      <c r="M95" s="45">
        <v>10402</v>
      </c>
      <c r="N95" s="45">
        <v>885</v>
      </c>
      <c r="O95" s="45">
        <v>178</v>
      </c>
      <c r="P95" s="45">
        <v>1738</v>
      </c>
      <c r="Q95" s="45">
        <v>98</v>
      </c>
      <c r="R95" s="45">
        <v>993</v>
      </c>
      <c r="S95" s="45">
        <v>527</v>
      </c>
      <c r="T95" s="45">
        <v>1632</v>
      </c>
      <c r="U95" s="45">
        <v>445</v>
      </c>
      <c r="V95" s="127">
        <f t="shared" si="9"/>
        <v>38953</v>
      </c>
    </row>
    <row r="96" spans="1:22" s="1" customFormat="1" ht="13.15" customHeight="1" x14ac:dyDescent="0.3">
      <c r="A96" s="76" t="s">
        <v>51</v>
      </c>
      <c r="B96" s="45">
        <v>550</v>
      </c>
      <c r="C96" s="45">
        <v>6</v>
      </c>
      <c r="D96" s="45">
        <v>2258</v>
      </c>
      <c r="E96" s="45">
        <v>126</v>
      </c>
      <c r="F96" s="45">
        <v>113</v>
      </c>
      <c r="G96" s="45">
        <v>118</v>
      </c>
      <c r="H96" s="45">
        <v>657</v>
      </c>
      <c r="I96" s="45">
        <v>542</v>
      </c>
      <c r="J96" s="45">
        <v>716</v>
      </c>
      <c r="K96" s="45">
        <v>137</v>
      </c>
      <c r="L96" s="45">
        <v>213</v>
      </c>
      <c r="M96" s="45">
        <v>953</v>
      </c>
      <c r="N96" s="45">
        <v>137</v>
      </c>
      <c r="O96" s="45">
        <v>20</v>
      </c>
      <c r="P96" s="45">
        <v>384</v>
      </c>
      <c r="Q96" s="45">
        <v>14</v>
      </c>
      <c r="R96" s="45">
        <v>239</v>
      </c>
      <c r="S96" s="45">
        <v>103</v>
      </c>
      <c r="T96" s="45">
        <v>322</v>
      </c>
      <c r="U96" s="45">
        <v>90</v>
      </c>
      <c r="V96" s="127">
        <f t="shared" si="9"/>
        <v>7698</v>
      </c>
    </row>
    <row r="97" spans="1:22" s="10" customFormat="1" ht="13.15" customHeight="1" x14ac:dyDescent="0.3">
      <c r="A97" s="76" t="s">
        <v>52</v>
      </c>
      <c r="B97" s="45">
        <v>281</v>
      </c>
      <c r="C97" s="45">
        <v>37</v>
      </c>
      <c r="D97" s="45">
        <v>897</v>
      </c>
      <c r="E97" s="45">
        <v>113</v>
      </c>
      <c r="F97" s="45">
        <v>38</v>
      </c>
      <c r="G97" s="45">
        <v>86</v>
      </c>
      <c r="H97" s="45">
        <v>178</v>
      </c>
      <c r="I97" s="45">
        <v>271</v>
      </c>
      <c r="J97" s="45">
        <v>326</v>
      </c>
      <c r="K97" s="45">
        <v>52</v>
      </c>
      <c r="L97" s="45">
        <v>91</v>
      </c>
      <c r="M97" s="45">
        <v>256</v>
      </c>
      <c r="N97" s="45">
        <v>74</v>
      </c>
      <c r="O97" s="45">
        <v>11</v>
      </c>
      <c r="P97" s="45">
        <v>75</v>
      </c>
      <c r="Q97" s="45">
        <v>13</v>
      </c>
      <c r="R97" s="45">
        <v>46</v>
      </c>
      <c r="S97" s="45">
        <v>82</v>
      </c>
      <c r="T97" s="45">
        <v>122</v>
      </c>
      <c r="U97" s="45">
        <v>65</v>
      </c>
      <c r="V97" s="127">
        <f t="shared" si="9"/>
        <v>3114</v>
      </c>
    </row>
    <row r="98" spans="1:22" s="10" customFormat="1" ht="13.15" customHeight="1" x14ac:dyDescent="0.3">
      <c r="A98" s="76" t="s">
        <v>53</v>
      </c>
      <c r="B98" s="45">
        <v>1610</v>
      </c>
      <c r="C98" s="45">
        <v>65</v>
      </c>
      <c r="D98" s="45">
        <v>3817</v>
      </c>
      <c r="E98" s="45">
        <v>555</v>
      </c>
      <c r="F98" s="45">
        <v>559</v>
      </c>
      <c r="G98" s="45">
        <v>420</v>
      </c>
      <c r="H98" s="45">
        <v>2739</v>
      </c>
      <c r="I98" s="45">
        <v>1795</v>
      </c>
      <c r="J98" s="45">
        <v>3802</v>
      </c>
      <c r="K98" s="45">
        <v>481</v>
      </c>
      <c r="L98" s="45">
        <v>849</v>
      </c>
      <c r="M98" s="45">
        <v>3968</v>
      </c>
      <c r="N98" s="45">
        <v>568</v>
      </c>
      <c r="O98" s="45">
        <v>128</v>
      </c>
      <c r="P98" s="45">
        <v>2187</v>
      </c>
      <c r="Q98" s="45">
        <v>60</v>
      </c>
      <c r="R98" s="45">
        <v>1277</v>
      </c>
      <c r="S98" s="45">
        <v>724</v>
      </c>
      <c r="T98" s="45">
        <v>1923</v>
      </c>
      <c r="U98" s="45">
        <v>603</v>
      </c>
      <c r="V98" s="127">
        <f t="shared" si="9"/>
        <v>28130</v>
      </c>
    </row>
    <row r="99" spans="1:22" s="14" customFormat="1" ht="13.15" customHeight="1" x14ac:dyDescent="0.3">
      <c r="A99" s="76" t="s">
        <v>54</v>
      </c>
      <c r="B99" s="45">
        <v>3122</v>
      </c>
      <c r="C99" s="45">
        <v>1210</v>
      </c>
      <c r="D99" s="45">
        <v>8828</v>
      </c>
      <c r="E99" s="45">
        <v>1079</v>
      </c>
      <c r="F99" s="45">
        <v>982</v>
      </c>
      <c r="G99" s="45">
        <v>514</v>
      </c>
      <c r="H99" s="45">
        <v>4159</v>
      </c>
      <c r="I99" s="45">
        <v>3711</v>
      </c>
      <c r="J99" s="45">
        <v>6285</v>
      </c>
      <c r="K99" s="45">
        <v>899</v>
      </c>
      <c r="L99" s="45">
        <v>966</v>
      </c>
      <c r="M99" s="45">
        <v>8876</v>
      </c>
      <c r="N99" s="45">
        <v>653</v>
      </c>
      <c r="O99" s="45">
        <v>463</v>
      </c>
      <c r="P99" s="45">
        <v>3516</v>
      </c>
      <c r="Q99" s="45">
        <v>207</v>
      </c>
      <c r="R99" s="45">
        <v>2696</v>
      </c>
      <c r="S99" s="45">
        <v>1273</v>
      </c>
      <c r="T99" s="45">
        <v>4250</v>
      </c>
      <c r="U99" s="45">
        <v>1029</v>
      </c>
      <c r="V99" s="127">
        <f t="shared" si="9"/>
        <v>54718</v>
      </c>
    </row>
    <row r="100" spans="1:22" s="1" customFormat="1" ht="13.15" customHeight="1" x14ac:dyDescent="0.3">
      <c r="A100" s="76" t="s">
        <v>55</v>
      </c>
      <c r="B100" s="45">
        <v>82</v>
      </c>
      <c r="C100" s="45">
        <v>1</v>
      </c>
      <c r="D100" s="45">
        <v>299</v>
      </c>
      <c r="E100" s="45">
        <v>23</v>
      </c>
      <c r="F100" s="45">
        <v>9</v>
      </c>
      <c r="G100" s="45">
        <v>31</v>
      </c>
      <c r="H100" s="45">
        <v>138</v>
      </c>
      <c r="I100" s="45">
        <v>105</v>
      </c>
      <c r="J100" s="45">
        <v>103</v>
      </c>
      <c r="K100" s="45">
        <v>19</v>
      </c>
      <c r="L100" s="45">
        <v>42</v>
      </c>
      <c r="M100" s="45">
        <v>120</v>
      </c>
      <c r="N100" s="45">
        <v>28</v>
      </c>
      <c r="O100" s="45">
        <v>5</v>
      </c>
      <c r="P100" s="45">
        <v>76</v>
      </c>
      <c r="Q100" s="45">
        <v>5</v>
      </c>
      <c r="R100" s="45">
        <v>39</v>
      </c>
      <c r="S100" s="45">
        <v>19</v>
      </c>
      <c r="T100" s="45">
        <v>44</v>
      </c>
      <c r="U100" s="45">
        <v>9</v>
      </c>
      <c r="V100" s="127">
        <f t="shared" si="9"/>
        <v>1197</v>
      </c>
    </row>
    <row r="101" spans="1:22" s="1" customFormat="1" ht="13.15" customHeight="1" x14ac:dyDescent="0.3">
      <c r="A101" s="76" t="s">
        <v>56</v>
      </c>
      <c r="B101" s="45">
        <v>2567</v>
      </c>
      <c r="C101" s="45">
        <v>731</v>
      </c>
      <c r="D101" s="45">
        <v>7793</v>
      </c>
      <c r="E101" s="45">
        <v>820</v>
      </c>
      <c r="F101" s="45">
        <v>757</v>
      </c>
      <c r="G101" s="45">
        <v>755</v>
      </c>
      <c r="H101" s="45">
        <v>3303</v>
      </c>
      <c r="I101" s="45">
        <v>4156</v>
      </c>
      <c r="J101" s="45">
        <v>7714</v>
      </c>
      <c r="K101" s="45">
        <v>638</v>
      </c>
      <c r="L101" s="45">
        <v>1106</v>
      </c>
      <c r="M101" s="45">
        <v>13361</v>
      </c>
      <c r="N101" s="45">
        <v>1145</v>
      </c>
      <c r="O101" s="45">
        <v>374</v>
      </c>
      <c r="P101" s="45">
        <v>2925</v>
      </c>
      <c r="Q101" s="45">
        <v>145</v>
      </c>
      <c r="R101" s="45">
        <v>2580</v>
      </c>
      <c r="S101" s="45">
        <v>1007</v>
      </c>
      <c r="T101" s="45">
        <v>2850</v>
      </c>
      <c r="U101" s="45">
        <v>1687</v>
      </c>
      <c r="V101" s="127">
        <f t="shared" si="9"/>
        <v>56414</v>
      </c>
    </row>
    <row r="102" spans="1:22" s="1" customFormat="1" ht="13.15" customHeight="1" x14ac:dyDescent="0.3">
      <c r="A102" s="76" t="s">
        <v>76</v>
      </c>
      <c r="B102" s="45">
        <v>24</v>
      </c>
      <c r="C102" s="45">
        <v>0</v>
      </c>
      <c r="D102" s="45">
        <v>70</v>
      </c>
      <c r="E102" s="45">
        <v>17</v>
      </c>
      <c r="F102" s="45">
        <v>22</v>
      </c>
      <c r="G102" s="45">
        <v>15</v>
      </c>
      <c r="H102" s="45">
        <v>89</v>
      </c>
      <c r="I102" s="45">
        <v>78</v>
      </c>
      <c r="J102" s="45">
        <v>41</v>
      </c>
      <c r="K102" s="45">
        <v>11</v>
      </c>
      <c r="L102" s="44">
        <v>31</v>
      </c>
      <c r="M102" s="45">
        <v>61</v>
      </c>
      <c r="N102" s="45">
        <v>12</v>
      </c>
      <c r="O102" s="45">
        <v>3</v>
      </c>
      <c r="P102" s="45">
        <v>15</v>
      </c>
      <c r="Q102" s="45">
        <v>1</v>
      </c>
      <c r="R102" s="45">
        <v>23</v>
      </c>
      <c r="S102" s="45">
        <v>4</v>
      </c>
      <c r="T102" s="45">
        <v>11</v>
      </c>
      <c r="U102" s="45">
        <v>17</v>
      </c>
      <c r="V102" s="127">
        <f t="shared" si="9"/>
        <v>545</v>
      </c>
    </row>
    <row r="103" spans="1:22" s="1" customFormat="1" ht="13.15" customHeight="1" x14ac:dyDescent="0.3">
      <c r="A103" s="76" t="s">
        <v>57</v>
      </c>
      <c r="B103" s="45">
        <v>849</v>
      </c>
      <c r="C103" s="45">
        <v>74</v>
      </c>
      <c r="D103" s="45">
        <v>1989</v>
      </c>
      <c r="E103" s="45">
        <v>68</v>
      </c>
      <c r="F103" s="45">
        <v>179</v>
      </c>
      <c r="G103" s="45">
        <v>343</v>
      </c>
      <c r="H103" s="45">
        <v>903</v>
      </c>
      <c r="I103" s="45">
        <v>813</v>
      </c>
      <c r="J103" s="45">
        <v>530</v>
      </c>
      <c r="K103" s="45">
        <v>147</v>
      </c>
      <c r="L103" s="45">
        <v>199</v>
      </c>
      <c r="M103" s="45">
        <v>605</v>
      </c>
      <c r="N103" s="45">
        <v>149</v>
      </c>
      <c r="O103" s="45">
        <v>39</v>
      </c>
      <c r="P103" s="45">
        <v>389</v>
      </c>
      <c r="Q103" s="45">
        <v>32</v>
      </c>
      <c r="R103" s="45">
        <v>741</v>
      </c>
      <c r="S103" s="45">
        <v>174</v>
      </c>
      <c r="T103" s="45">
        <v>675</v>
      </c>
      <c r="U103" s="45">
        <v>235</v>
      </c>
      <c r="V103" s="127">
        <f t="shared" si="9"/>
        <v>9133</v>
      </c>
    </row>
    <row r="104" spans="1:22" s="1" customFormat="1" ht="13.15" customHeight="1" x14ac:dyDescent="0.3">
      <c r="A104" s="76" t="s">
        <v>58</v>
      </c>
      <c r="B104" s="45">
        <v>615</v>
      </c>
      <c r="C104" s="45">
        <v>102</v>
      </c>
      <c r="D104" s="45">
        <v>2474</v>
      </c>
      <c r="E104" s="45">
        <v>151</v>
      </c>
      <c r="F104" s="45">
        <v>178</v>
      </c>
      <c r="G104" s="45">
        <v>291</v>
      </c>
      <c r="H104" s="45">
        <v>1285</v>
      </c>
      <c r="I104" s="45">
        <v>669</v>
      </c>
      <c r="J104" s="45">
        <v>579</v>
      </c>
      <c r="K104" s="45">
        <v>126</v>
      </c>
      <c r="L104" s="45">
        <v>106</v>
      </c>
      <c r="M104" s="45">
        <v>392</v>
      </c>
      <c r="N104" s="45">
        <v>52</v>
      </c>
      <c r="O104" s="45">
        <v>46</v>
      </c>
      <c r="P104" s="45">
        <v>289</v>
      </c>
      <c r="Q104" s="45">
        <v>6</v>
      </c>
      <c r="R104" s="45">
        <v>232</v>
      </c>
      <c r="S104" s="45">
        <v>122</v>
      </c>
      <c r="T104" s="45">
        <v>170</v>
      </c>
      <c r="U104" s="45">
        <v>25</v>
      </c>
      <c r="V104" s="127">
        <f t="shared" si="9"/>
        <v>7910</v>
      </c>
    </row>
    <row r="105" spans="1:22" s="1" customFormat="1" ht="13.15" customHeight="1" x14ac:dyDescent="0.3">
      <c r="A105" s="76" t="s">
        <v>59</v>
      </c>
      <c r="B105" s="45">
        <v>49</v>
      </c>
      <c r="C105" s="45">
        <v>0</v>
      </c>
      <c r="D105" s="45">
        <v>322</v>
      </c>
      <c r="E105" s="45">
        <v>21</v>
      </c>
      <c r="F105" s="45">
        <v>32</v>
      </c>
      <c r="G105" s="45">
        <v>9</v>
      </c>
      <c r="H105" s="45">
        <v>44</v>
      </c>
      <c r="I105" s="45">
        <v>51</v>
      </c>
      <c r="J105" s="45">
        <v>64</v>
      </c>
      <c r="K105" s="45">
        <v>2</v>
      </c>
      <c r="L105" s="45">
        <v>16</v>
      </c>
      <c r="M105" s="45">
        <v>102</v>
      </c>
      <c r="N105" s="45">
        <v>8</v>
      </c>
      <c r="O105" s="45">
        <v>5</v>
      </c>
      <c r="P105" s="45">
        <v>126</v>
      </c>
      <c r="Q105" s="45">
        <v>1</v>
      </c>
      <c r="R105" s="45">
        <v>24</v>
      </c>
      <c r="S105" s="45">
        <v>14</v>
      </c>
      <c r="T105" s="45">
        <v>29</v>
      </c>
      <c r="U105" s="45">
        <v>12</v>
      </c>
      <c r="V105" s="127">
        <f t="shared" si="9"/>
        <v>931</v>
      </c>
    </row>
    <row r="106" spans="1:22" s="1" customFormat="1" ht="13.15" customHeight="1" x14ac:dyDescent="0.3">
      <c r="A106" s="76" t="s">
        <v>60</v>
      </c>
      <c r="B106" s="45">
        <v>320</v>
      </c>
      <c r="C106" s="45">
        <v>34</v>
      </c>
      <c r="D106" s="45">
        <v>726</v>
      </c>
      <c r="E106" s="45">
        <v>162</v>
      </c>
      <c r="F106" s="45">
        <v>82</v>
      </c>
      <c r="G106" s="45">
        <v>220</v>
      </c>
      <c r="H106" s="45">
        <v>422</v>
      </c>
      <c r="I106" s="45">
        <v>250</v>
      </c>
      <c r="J106" s="45">
        <v>204</v>
      </c>
      <c r="K106" s="45">
        <v>30</v>
      </c>
      <c r="L106" s="45">
        <v>99</v>
      </c>
      <c r="M106" s="45">
        <v>150</v>
      </c>
      <c r="N106" s="45">
        <v>70</v>
      </c>
      <c r="O106" s="45">
        <v>4</v>
      </c>
      <c r="P106" s="45">
        <v>49</v>
      </c>
      <c r="Q106" s="45">
        <v>13</v>
      </c>
      <c r="R106" s="45">
        <v>23</v>
      </c>
      <c r="S106" s="45">
        <v>20</v>
      </c>
      <c r="T106" s="45">
        <v>34</v>
      </c>
      <c r="U106" s="45">
        <v>13</v>
      </c>
      <c r="V106" s="127">
        <f t="shared" si="9"/>
        <v>2925</v>
      </c>
    </row>
    <row r="107" spans="1:22" s="1" customFormat="1" ht="13.15" customHeight="1" x14ac:dyDescent="0.3">
      <c r="A107" s="76" t="s">
        <v>61</v>
      </c>
      <c r="B107" s="45">
        <v>975</v>
      </c>
      <c r="C107" s="45">
        <v>50</v>
      </c>
      <c r="D107" s="45">
        <v>885</v>
      </c>
      <c r="E107" s="45">
        <v>484</v>
      </c>
      <c r="F107" s="45">
        <v>71</v>
      </c>
      <c r="G107" s="45">
        <v>249</v>
      </c>
      <c r="H107" s="45">
        <v>383</v>
      </c>
      <c r="I107" s="45">
        <v>578</v>
      </c>
      <c r="J107" s="45">
        <v>1221</v>
      </c>
      <c r="K107" s="45">
        <v>170</v>
      </c>
      <c r="L107" s="45">
        <v>268</v>
      </c>
      <c r="M107" s="45">
        <v>751</v>
      </c>
      <c r="N107" s="45">
        <v>203</v>
      </c>
      <c r="O107" s="45">
        <v>59</v>
      </c>
      <c r="P107" s="45">
        <v>662</v>
      </c>
      <c r="Q107" s="45">
        <v>37</v>
      </c>
      <c r="R107" s="45">
        <v>313</v>
      </c>
      <c r="S107" s="45">
        <v>203</v>
      </c>
      <c r="T107" s="45">
        <v>722</v>
      </c>
      <c r="U107" s="45">
        <v>179</v>
      </c>
      <c r="V107" s="127">
        <f t="shared" si="9"/>
        <v>8463</v>
      </c>
    </row>
    <row r="108" spans="1:22" s="1" customFormat="1" ht="13.15" customHeight="1" x14ac:dyDescent="0.3">
      <c r="A108" s="76" t="s">
        <v>62</v>
      </c>
      <c r="B108" s="45">
        <v>38</v>
      </c>
      <c r="C108" s="45">
        <v>0</v>
      </c>
      <c r="D108" s="45">
        <v>92</v>
      </c>
      <c r="E108" s="45">
        <v>8</v>
      </c>
      <c r="F108" s="45">
        <v>3</v>
      </c>
      <c r="G108" s="45">
        <v>50</v>
      </c>
      <c r="H108" s="45">
        <v>13</v>
      </c>
      <c r="I108" s="45">
        <v>15</v>
      </c>
      <c r="J108" s="45">
        <v>40</v>
      </c>
      <c r="K108" s="45">
        <v>2</v>
      </c>
      <c r="L108" s="45">
        <v>9</v>
      </c>
      <c r="M108" s="45">
        <v>47</v>
      </c>
      <c r="N108" s="45">
        <v>14</v>
      </c>
      <c r="O108" s="45">
        <v>6</v>
      </c>
      <c r="P108" s="45">
        <v>29</v>
      </c>
      <c r="Q108" s="45">
        <v>3</v>
      </c>
      <c r="R108" s="45">
        <v>75</v>
      </c>
      <c r="S108" s="45">
        <v>17</v>
      </c>
      <c r="T108" s="45">
        <v>36</v>
      </c>
      <c r="U108" s="45">
        <v>4</v>
      </c>
      <c r="V108" s="127">
        <f t="shared" si="9"/>
        <v>501</v>
      </c>
    </row>
    <row r="109" spans="1:22" s="1" customFormat="1" ht="13.15" customHeight="1" x14ac:dyDescent="0.3">
      <c r="A109" s="76" t="s">
        <v>63</v>
      </c>
      <c r="B109" s="45">
        <v>2000</v>
      </c>
      <c r="C109" s="45">
        <v>150</v>
      </c>
      <c r="D109" s="45">
        <v>3823</v>
      </c>
      <c r="E109" s="45">
        <v>615</v>
      </c>
      <c r="F109" s="45">
        <v>573</v>
      </c>
      <c r="G109" s="45">
        <v>412</v>
      </c>
      <c r="H109" s="45">
        <v>2124</v>
      </c>
      <c r="I109" s="45">
        <v>1904</v>
      </c>
      <c r="J109" s="45">
        <v>1984</v>
      </c>
      <c r="K109" s="45">
        <v>295</v>
      </c>
      <c r="L109" s="45">
        <v>460</v>
      </c>
      <c r="M109" s="45">
        <v>2775</v>
      </c>
      <c r="N109" s="45">
        <v>602</v>
      </c>
      <c r="O109" s="45">
        <v>105</v>
      </c>
      <c r="P109" s="45">
        <v>1102</v>
      </c>
      <c r="Q109" s="45">
        <v>93</v>
      </c>
      <c r="R109" s="45">
        <v>964</v>
      </c>
      <c r="S109" s="45">
        <v>720</v>
      </c>
      <c r="T109" s="45">
        <v>1125</v>
      </c>
      <c r="U109" s="45">
        <v>444</v>
      </c>
      <c r="V109" s="127">
        <f t="shared" si="9"/>
        <v>22270</v>
      </c>
    </row>
    <row r="110" spans="1:22" s="1" customFormat="1" ht="13.15" customHeight="1" x14ac:dyDescent="0.3">
      <c r="A110" s="76" t="s">
        <v>64</v>
      </c>
      <c r="B110" s="45">
        <v>5459</v>
      </c>
      <c r="C110" s="45">
        <v>279</v>
      </c>
      <c r="D110" s="45">
        <v>17246</v>
      </c>
      <c r="E110" s="45">
        <v>2228</v>
      </c>
      <c r="F110" s="45">
        <v>1454</v>
      </c>
      <c r="G110" s="45">
        <v>2098</v>
      </c>
      <c r="H110" s="45">
        <v>8250</v>
      </c>
      <c r="I110" s="45">
        <v>6587</v>
      </c>
      <c r="J110" s="45">
        <v>8614</v>
      </c>
      <c r="K110" s="45">
        <v>1331</v>
      </c>
      <c r="L110" s="45">
        <v>2236</v>
      </c>
      <c r="M110" s="45">
        <v>10899</v>
      </c>
      <c r="N110" s="45">
        <v>1559</v>
      </c>
      <c r="O110" s="45">
        <v>412</v>
      </c>
      <c r="P110" s="45">
        <v>3357</v>
      </c>
      <c r="Q110" s="45">
        <v>227</v>
      </c>
      <c r="R110" s="45">
        <v>1914</v>
      </c>
      <c r="S110" s="45">
        <v>1690</v>
      </c>
      <c r="T110" s="45">
        <v>2659</v>
      </c>
      <c r="U110" s="45">
        <v>1471</v>
      </c>
      <c r="V110" s="127">
        <f t="shared" si="9"/>
        <v>79970</v>
      </c>
    </row>
    <row r="111" spans="1:22" s="1" customFormat="1" ht="13.15" customHeight="1" x14ac:dyDescent="0.3">
      <c r="A111" s="76" t="s">
        <v>65</v>
      </c>
      <c r="B111" s="45">
        <v>1026</v>
      </c>
      <c r="C111" s="45">
        <v>73</v>
      </c>
      <c r="D111" s="45">
        <v>3347</v>
      </c>
      <c r="E111" s="45">
        <v>284</v>
      </c>
      <c r="F111" s="45">
        <v>447</v>
      </c>
      <c r="G111" s="45">
        <v>407</v>
      </c>
      <c r="H111" s="45">
        <v>1951</v>
      </c>
      <c r="I111" s="45">
        <v>2520</v>
      </c>
      <c r="J111" s="45">
        <v>2097</v>
      </c>
      <c r="K111" s="45">
        <v>402</v>
      </c>
      <c r="L111" s="45">
        <v>454</v>
      </c>
      <c r="M111" s="45">
        <v>2429</v>
      </c>
      <c r="N111" s="45">
        <v>158</v>
      </c>
      <c r="O111" s="45">
        <v>23</v>
      </c>
      <c r="P111" s="45">
        <v>423</v>
      </c>
      <c r="Q111" s="45">
        <v>12</v>
      </c>
      <c r="R111" s="45">
        <v>501</v>
      </c>
      <c r="S111" s="45">
        <v>126</v>
      </c>
      <c r="T111" s="45">
        <v>138</v>
      </c>
      <c r="U111" s="45">
        <v>190</v>
      </c>
      <c r="V111" s="127">
        <f t="shared" si="9"/>
        <v>17008</v>
      </c>
    </row>
    <row r="112" spans="1:22" s="1" customFormat="1" ht="13.15" customHeight="1" x14ac:dyDescent="0.3">
      <c r="A112" s="78" t="s">
        <v>66</v>
      </c>
      <c r="B112" s="47">
        <v>1</v>
      </c>
      <c r="C112" s="47">
        <v>0</v>
      </c>
      <c r="D112" s="47">
        <v>5</v>
      </c>
      <c r="E112" s="47">
        <v>0</v>
      </c>
      <c r="F112" s="47">
        <v>0</v>
      </c>
      <c r="G112" s="47">
        <v>0</v>
      </c>
      <c r="H112" s="47">
        <v>4</v>
      </c>
      <c r="I112" s="47">
        <v>3</v>
      </c>
      <c r="J112" s="47">
        <v>4</v>
      </c>
      <c r="K112" s="47">
        <v>2</v>
      </c>
      <c r="L112" s="47">
        <v>0</v>
      </c>
      <c r="M112" s="47">
        <v>1</v>
      </c>
      <c r="N112" s="47">
        <v>0</v>
      </c>
      <c r="O112" s="47">
        <v>0</v>
      </c>
      <c r="P112" s="47">
        <v>0</v>
      </c>
      <c r="Q112" s="47">
        <v>0</v>
      </c>
      <c r="R112" s="47">
        <v>0</v>
      </c>
      <c r="S112" s="47">
        <v>0</v>
      </c>
      <c r="T112" s="47">
        <v>1</v>
      </c>
      <c r="U112" s="47">
        <v>0</v>
      </c>
      <c r="V112" s="128">
        <f t="shared" si="9"/>
        <v>21</v>
      </c>
    </row>
    <row r="113" spans="1:22" s="1" customFormat="1" ht="30" x14ac:dyDescent="0.3">
      <c r="A113" s="143" t="s">
        <v>104</v>
      </c>
      <c r="B113" s="141">
        <f t="shared" ref="B113:U113" si="10">SUM(B79:B112)</f>
        <v>45446</v>
      </c>
      <c r="C113" s="141">
        <f t="shared" si="10"/>
        <v>4076</v>
      </c>
      <c r="D113" s="141">
        <f t="shared" si="10"/>
        <v>127470</v>
      </c>
      <c r="E113" s="141">
        <f t="shared" si="10"/>
        <v>15656</v>
      </c>
      <c r="F113" s="141">
        <f t="shared" si="10"/>
        <v>12724</v>
      </c>
      <c r="G113" s="141">
        <f t="shared" si="10"/>
        <v>12809</v>
      </c>
      <c r="H113" s="141">
        <f t="shared" si="10"/>
        <v>58385</v>
      </c>
      <c r="I113" s="141">
        <f t="shared" si="10"/>
        <v>52830</v>
      </c>
      <c r="J113" s="141">
        <f t="shared" si="10"/>
        <v>75456</v>
      </c>
      <c r="K113" s="141">
        <f t="shared" si="10"/>
        <v>10956</v>
      </c>
      <c r="L113" s="141">
        <f t="shared" si="10"/>
        <v>17490</v>
      </c>
      <c r="M113" s="141">
        <f t="shared" si="10"/>
        <v>114820</v>
      </c>
      <c r="N113" s="141">
        <f t="shared" si="10"/>
        <v>14193</v>
      </c>
      <c r="O113" s="141">
        <f t="shared" si="10"/>
        <v>3751</v>
      </c>
      <c r="P113" s="141">
        <f t="shared" si="10"/>
        <v>36368</v>
      </c>
      <c r="Q113" s="141">
        <f t="shared" si="10"/>
        <v>2139</v>
      </c>
      <c r="R113" s="141">
        <f t="shared" si="10"/>
        <v>28643</v>
      </c>
      <c r="S113" s="141">
        <f t="shared" si="10"/>
        <v>15318</v>
      </c>
      <c r="T113" s="141">
        <f t="shared" si="10"/>
        <v>35570</v>
      </c>
      <c r="U113" s="141">
        <f t="shared" si="10"/>
        <v>15386</v>
      </c>
      <c r="V113" s="15">
        <f t="shared" si="9"/>
        <v>699486</v>
      </c>
    </row>
    <row r="114" spans="1:22" s="1" customFormat="1" ht="13.15" customHeight="1" x14ac:dyDescent="0.3">
      <c r="A114" s="32" t="s">
        <v>105</v>
      </c>
      <c r="B114" s="83">
        <v>0</v>
      </c>
      <c r="C114" s="83">
        <v>0</v>
      </c>
      <c r="D114" s="83">
        <v>3</v>
      </c>
      <c r="E114" s="85">
        <v>0</v>
      </c>
      <c r="F114" s="83">
        <v>0</v>
      </c>
      <c r="G114" s="83">
        <v>1</v>
      </c>
      <c r="H114" s="83">
        <v>1</v>
      </c>
      <c r="I114" s="85">
        <v>2</v>
      </c>
      <c r="J114" s="83">
        <v>1</v>
      </c>
      <c r="K114" s="83">
        <v>0</v>
      </c>
      <c r="L114" s="83">
        <v>1</v>
      </c>
      <c r="M114" s="83">
        <v>1</v>
      </c>
      <c r="N114" s="83">
        <v>0</v>
      </c>
      <c r="O114" s="83">
        <v>0</v>
      </c>
      <c r="P114" s="83">
        <v>0</v>
      </c>
      <c r="Q114" s="83">
        <v>0</v>
      </c>
      <c r="R114" s="83">
        <v>0</v>
      </c>
      <c r="S114" s="83">
        <v>1</v>
      </c>
      <c r="T114" s="83">
        <v>0</v>
      </c>
      <c r="U114" s="83">
        <v>0</v>
      </c>
      <c r="V114" s="102">
        <f t="shared" si="9"/>
        <v>11</v>
      </c>
    </row>
    <row r="115" spans="1:22" s="1" customFormat="1" ht="21" customHeight="1" x14ac:dyDescent="0.3">
      <c r="A115" s="33" t="s">
        <v>106</v>
      </c>
      <c r="B115" s="59">
        <f t="shared" ref="B115:V115" si="11">+B113+B78+B114</f>
        <v>77487</v>
      </c>
      <c r="C115" s="59">
        <f t="shared" si="11"/>
        <v>8841</v>
      </c>
      <c r="D115" s="59">
        <f t="shared" si="11"/>
        <v>142429</v>
      </c>
      <c r="E115" s="59">
        <f t="shared" si="11"/>
        <v>19043</v>
      </c>
      <c r="F115" s="59">
        <f t="shared" si="11"/>
        <v>14628</v>
      </c>
      <c r="G115" s="59">
        <f t="shared" si="11"/>
        <v>13992</v>
      </c>
      <c r="H115" s="59">
        <f t="shared" si="11"/>
        <v>67695</v>
      </c>
      <c r="I115" s="59">
        <f t="shared" si="11"/>
        <v>61764</v>
      </c>
      <c r="J115" s="59">
        <f t="shared" si="11"/>
        <v>96416</v>
      </c>
      <c r="K115" s="59">
        <f t="shared" si="11"/>
        <v>13784</v>
      </c>
      <c r="L115" s="59">
        <f t="shared" si="11"/>
        <v>21726</v>
      </c>
      <c r="M115" s="59">
        <f t="shared" si="11"/>
        <v>161986</v>
      </c>
      <c r="N115" s="59">
        <f t="shared" si="11"/>
        <v>18819</v>
      </c>
      <c r="O115" s="59">
        <f t="shared" si="11"/>
        <v>5428</v>
      </c>
      <c r="P115" s="59">
        <f t="shared" si="11"/>
        <v>49039</v>
      </c>
      <c r="Q115" s="59">
        <f t="shared" si="11"/>
        <v>3028</v>
      </c>
      <c r="R115" s="59">
        <f t="shared" si="11"/>
        <v>36478</v>
      </c>
      <c r="S115" s="59">
        <f t="shared" si="11"/>
        <v>21814</v>
      </c>
      <c r="T115" s="59">
        <f t="shared" si="11"/>
        <v>45778</v>
      </c>
      <c r="U115" s="59">
        <f t="shared" si="11"/>
        <v>20070</v>
      </c>
      <c r="V115" s="15">
        <f t="shared" si="11"/>
        <v>900245</v>
      </c>
    </row>
    <row r="116" spans="1:22" s="10" customFormat="1" ht="21" customHeight="1" x14ac:dyDescent="0.3">
      <c r="A116" s="189" t="s">
        <v>75</v>
      </c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</row>
    <row r="117" spans="1:22" s="5" customFormat="1" ht="15" x14ac:dyDescent="0.3">
      <c r="A117" s="169" t="s">
        <v>74</v>
      </c>
      <c r="B117" s="169"/>
      <c r="C117" s="169"/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  <c r="P117" s="169"/>
      <c r="Q117" s="169"/>
      <c r="R117" s="169"/>
      <c r="S117" s="169"/>
      <c r="T117" s="169"/>
      <c r="U117" s="169"/>
      <c r="V117" s="169"/>
    </row>
  </sheetData>
  <mergeCells count="13">
    <mergeCell ref="A117:V117"/>
    <mergeCell ref="A61:V61"/>
    <mergeCell ref="A62:V62"/>
    <mergeCell ref="B3:V3"/>
    <mergeCell ref="B4:V4"/>
    <mergeCell ref="B64:V64"/>
    <mergeCell ref="B65:V65"/>
    <mergeCell ref="A116:V116"/>
    <mergeCell ref="A1:H1"/>
    <mergeCell ref="A7:A8"/>
    <mergeCell ref="B7:V7"/>
    <mergeCell ref="A68:A69"/>
    <mergeCell ref="B68:V68"/>
  </mergeCells>
  <phoneticPr fontId="33" type="noConversion"/>
  <hyperlinks>
    <hyperlink ref="A1:E1" location="'8.marche_regioni (2010)'!A69" display="Vai a &quot;mercato autovetture diesel&quot; / Go on &quot;diesel car market&quot;" xr:uid="{00000000-0004-0000-0800-000000000000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2" max="16383" man="1"/>
  </rowBreaks>
  <ignoredErrors>
    <ignoredError sqref="B7 B68" numberStoredAsText="1"/>
    <ignoredError sqref="B9:U9 B70:U70 B78:U78 B20:U20" formulaRange="1"/>
    <ignoredError sqref="V78 V2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0505C-9530-4D70-B429-637DED97DF48}">
  <sheetPr>
    <pageSetUpPr fitToPage="1"/>
  </sheetPr>
  <dimension ref="A1:V127"/>
  <sheetViews>
    <sheetView workbookViewId="0">
      <selection sqref="A1:H1"/>
    </sheetView>
  </sheetViews>
  <sheetFormatPr defaultColWidth="11.42578125" defaultRowHeight="13.15" customHeight="1" x14ac:dyDescent="0.3"/>
  <cols>
    <col min="1" max="1" width="29.28515625" style="7" bestFit="1" customWidth="1"/>
    <col min="2" max="21" width="9.7109375" style="7" customWidth="1"/>
    <col min="22" max="22" width="9.7109375" style="5" customWidth="1"/>
    <col min="23" max="16384" width="11.42578125" style="7"/>
  </cols>
  <sheetData>
    <row r="1" spans="1:22" ht="15" x14ac:dyDescent="0.3">
      <c r="A1" s="177" t="s">
        <v>139</v>
      </c>
      <c r="B1" s="177"/>
      <c r="C1" s="177"/>
      <c r="D1" s="177"/>
      <c r="E1" s="177"/>
      <c r="F1" s="177"/>
      <c r="G1" s="177"/>
      <c r="H1" s="177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4" t="s">
        <v>164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36" t="s">
        <v>0</v>
      </c>
      <c r="C8" s="37" t="s">
        <v>1</v>
      </c>
      <c r="D8" s="37" t="s">
        <v>2</v>
      </c>
      <c r="E8" s="37" t="s">
        <v>3</v>
      </c>
      <c r="F8" s="37" t="s">
        <v>4</v>
      </c>
      <c r="G8" s="37" t="s">
        <v>5</v>
      </c>
      <c r="H8" s="37" t="s">
        <v>6</v>
      </c>
      <c r="I8" s="37" t="s">
        <v>7</v>
      </c>
      <c r="J8" s="37" t="s">
        <v>8</v>
      </c>
      <c r="K8" s="37" t="s">
        <v>9</v>
      </c>
      <c r="L8" s="37" t="s">
        <v>10</v>
      </c>
      <c r="M8" s="37" t="s">
        <v>11</v>
      </c>
      <c r="N8" s="37" t="s">
        <v>96</v>
      </c>
      <c r="O8" s="37" t="s">
        <v>13</v>
      </c>
      <c r="P8" s="37" t="s">
        <v>14</v>
      </c>
      <c r="Q8" s="37" t="s">
        <v>15</v>
      </c>
      <c r="R8" s="37" t="s">
        <v>16</v>
      </c>
      <c r="S8" s="37" t="s">
        <v>17</v>
      </c>
      <c r="T8" s="37" t="s">
        <v>18</v>
      </c>
      <c r="U8" s="37" t="s">
        <v>19</v>
      </c>
      <c r="V8" s="26" t="s">
        <v>112</v>
      </c>
    </row>
    <row r="9" spans="1:22" ht="15" x14ac:dyDescent="0.3">
      <c r="A9" s="38" t="s">
        <v>123</v>
      </c>
      <c r="B9" s="153">
        <f>SUM(B10:B18)</f>
        <v>46681</v>
      </c>
      <c r="C9" s="153">
        <f t="shared" ref="C9:U9" si="0">SUM(C10:C18)</f>
        <v>56078</v>
      </c>
      <c r="D9" s="153">
        <f t="shared" si="0"/>
        <v>73629</v>
      </c>
      <c r="E9" s="153">
        <f t="shared" si="0"/>
        <v>9301</v>
      </c>
      <c r="F9" s="153">
        <f t="shared" si="0"/>
        <v>7919</v>
      </c>
      <c r="G9" s="153">
        <f t="shared" si="0"/>
        <v>71599</v>
      </c>
      <c r="H9" s="153">
        <f t="shared" si="0"/>
        <v>35705</v>
      </c>
      <c r="I9" s="153">
        <f t="shared" si="0"/>
        <v>35971</v>
      </c>
      <c r="J9" s="153">
        <f t="shared" si="0"/>
        <v>46019</v>
      </c>
      <c r="K9" s="153">
        <f t="shared" si="0"/>
        <v>7604</v>
      </c>
      <c r="L9" s="153">
        <f t="shared" si="0"/>
        <v>11150</v>
      </c>
      <c r="M9" s="153">
        <f t="shared" si="0"/>
        <v>38927</v>
      </c>
      <c r="N9" s="153">
        <f t="shared" si="0"/>
        <v>10231</v>
      </c>
      <c r="O9" s="153">
        <f t="shared" si="0"/>
        <v>4268</v>
      </c>
      <c r="P9" s="153">
        <f t="shared" si="0"/>
        <v>27339</v>
      </c>
      <c r="Q9" s="153">
        <f t="shared" si="0"/>
        <v>1441</v>
      </c>
      <c r="R9" s="153">
        <f t="shared" si="0"/>
        <v>21186</v>
      </c>
      <c r="S9" s="153">
        <f t="shared" si="0"/>
        <v>12103</v>
      </c>
      <c r="T9" s="153">
        <f t="shared" si="0"/>
        <v>25001</v>
      </c>
      <c r="U9" s="153">
        <f t="shared" si="0"/>
        <v>9471</v>
      </c>
      <c r="V9" s="153">
        <f>SUM(B9:U9)</f>
        <v>551623</v>
      </c>
    </row>
    <row r="10" spans="1:22" ht="15" x14ac:dyDescent="0.3">
      <c r="A10" s="154" t="s">
        <v>21</v>
      </c>
      <c r="B10" s="155">
        <v>21005</v>
      </c>
      <c r="C10" s="155">
        <v>24867</v>
      </c>
      <c r="D10" s="155">
        <v>25274</v>
      </c>
      <c r="E10" s="155">
        <v>4177</v>
      </c>
      <c r="F10" s="155">
        <v>2866</v>
      </c>
      <c r="G10" s="155">
        <v>26588</v>
      </c>
      <c r="H10" s="155">
        <v>13722</v>
      </c>
      <c r="I10" s="155">
        <v>13381</v>
      </c>
      <c r="J10" s="155">
        <v>18021</v>
      </c>
      <c r="K10" s="155">
        <v>3094</v>
      </c>
      <c r="L10" s="155">
        <v>4530</v>
      </c>
      <c r="M10" s="155">
        <v>17496</v>
      </c>
      <c r="N10" s="155">
        <v>4495</v>
      </c>
      <c r="O10" s="155">
        <v>2300</v>
      </c>
      <c r="P10" s="155">
        <v>11197</v>
      </c>
      <c r="Q10" s="155">
        <v>650</v>
      </c>
      <c r="R10" s="155">
        <v>10010</v>
      </c>
      <c r="S10" s="155">
        <v>5725</v>
      </c>
      <c r="T10" s="155">
        <v>10210</v>
      </c>
      <c r="U10" s="155">
        <v>4056</v>
      </c>
      <c r="V10" s="155">
        <f t="shared" ref="V10:V66" si="1">SUM(B10:U10)</f>
        <v>223664</v>
      </c>
    </row>
    <row r="11" spans="1:22" ht="15" x14ac:dyDescent="0.3">
      <c r="A11" s="154" t="s">
        <v>54</v>
      </c>
      <c r="B11" s="155">
        <v>5377</v>
      </c>
      <c r="C11" s="155">
        <v>3246</v>
      </c>
      <c r="D11" s="155">
        <v>13925</v>
      </c>
      <c r="E11" s="155">
        <v>1411</v>
      </c>
      <c r="F11" s="155">
        <v>1180</v>
      </c>
      <c r="G11" s="155">
        <v>16332</v>
      </c>
      <c r="H11" s="155">
        <v>5057</v>
      </c>
      <c r="I11" s="155">
        <v>6149</v>
      </c>
      <c r="J11" s="155">
        <v>7667</v>
      </c>
      <c r="K11" s="155">
        <v>992</v>
      </c>
      <c r="L11" s="155">
        <v>1756</v>
      </c>
      <c r="M11" s="155">
        <v>5026</v>
      </c>
      <c r="N11" s="155">
        <v>1403</v>
      </c>
      <c r="O11" s="155">
        <v>494</v>
      </c>
      <c r="P11" s="155">
        <v>5029</v>
      </c>
      <c r="Q11" s="155">
        <v>183</v>
      </c>
      <c r="R11" s="155">
        <v>2542</v>
      </c>
      <c r="S11" s="155">
        <v>1756</v>
      </c>
      <c r="T11" s="155">
        <v>3684</v>
      </c>
      <c r="U11" s="155">
        <v>1061</v>
      </c>
      <c r="V11" s="155">
        <f t="shared" si="1"/>
        <v>84270</v>
      </c>
    </row>
    <row r="12" spans="1:22" ht="15" x14ac:dyDescent="0.3">
      <c r="A12" s="154" t="s">
        <v>35</v>
      </c>
      <c r="B12" s="155">
        <v>4522</v>
      </c>
      <c r="C12" s="155">
        <v>2711</v>
      </c>
      <c r="D12" s="155">
        <v>10757</v>
      </c>
      <c r="E12" s="155">
        <v>1395</v>
      </c>
      <c r="F12" s="155">
        <v>1046</v>
      </c>
      <c r="G12" s="155">
        <v>8507</v>
      </c>
      <c r="H12" s="155">
        <v>4883</v>
      </c>
      <c r="I12" s="155">
        <v>5298</v>
      </c>
      <c r="J12" s="155">
        <v>5757</v>
      </c>
      <c r="K12" s="155">
        <v>922</v>
      </c>
      <c r="L12" s="155">
        <v>1150</v>
      </c>
      <c r="M12" s="155">
        <v>4773</v>
      </c>
      <c r="N12" s="155">
        <v>1306</v>
      </c>
      <c r="O12" s="155">
        <v>371</v>
      </c>
      <c r="P12" s="155">
        <v>3702</v>
      </c>
      <c r="Q12" s="155">
        <v>134</v>
      </c>
      <c r="R12" s="155">
        <v>1768</v>
      </c>
      <c r="S12" s="155">
        <v>1225</v>
      </c>
      <c r="T12" s="155">
        <v>3218</v>
      </c>
      <c r="U12" s="155">
        <v>1430</v>
      </c>
      <c r="V12" s="155">
        <f t="shared" si="1"/>
        <v>64875</v>
      </c>
    </row>
    <row r="13" spans="1:22" ht="15" x14ac:dyDescent="0.3">
      <c r="A13" s="154" t="s">
        <v>24</v>
      </c>
      <c r="B13" s="155">
        <v>6916</v>
      </c>
      <c r="C13" s="155">
        <v>10789</v>
      </c>
      <c r="D13" s="155">
        <v>6713</v>
      </c>
      <c r="E13" s="155">
        <v>608</v>
      </c>
      <c r="F13" s="155">
        <v>775</v>
      </c>
      <c r="G13" s="155">
        <v>5861</v>
      </c>
      <c r="H13" s="155">
        <v>4383</v>
      </c>
      <c r="I13" s="155">
        <v>3292</v>
      </c>
      <c r="J13" s="155">
        <v>5584</v>
      </c>
      <c r="K13" s="155">
        <v>927</v>
      </c>
      <c r="L13" s="155">
        <v>1194</v>
      </c>
      <c r="M13" s="155">
        <v>3688</v>
      </c>
      <c r="N13" s="155">
        <v>1038</v>
      </c>
      <c r="O13" s="155">
        <v>442</v>
      </c>
      <c r="P13" s="155">
        <v>2891</v>
      </c>
      <c r="Q13" s="155">
        <v>150</v>
      </c>
      <c r="R13" s="155">
        <v>2459</v>
      </c>
      <c r="S13" s="155">
        <v>1531</v>
      </c>
      <c r="T13" s="155">
        <v>3098</v>
      </c>
      <c r="U13" s="155">
        <v>1336</v>
      </c>
      <c r="V13" s="155">
        <f t="shared" si="1"/>
        <v>63675</v>
      </c>
    </row>
    <row r="14" spans="1:22" ht="15" x14ac:dyDescent="0.3">
      <c r="A14" s="154" t="s">
        <v>40</v>
      </c>
      <c r="B14" s="155">
        <v>3030</v>
      </c>
      <c r="C14" s="155">
        <v>5159</v>
      </c>
      <c r="D14" s="155">
        <v>8996</v>
      </c>
      <c r="E14" s="155">
        <v>805</v>
      </c>
      <c r="F14" s="155">
        <v>1134</v>
      </c>
      <c r="G14" s="155">
        <v>9265</v>
      </c>
      <c r="H14" s="155">
        <v>3675</v>
      </c>
      <c r="I14" s="155">
        <v>4266</v>
      </c>
      <c r="J14" s="155">
        <v>4104</v>
      </c>
      <c r="K14" s="155">
        <v>761</v>
      </c>
      <c r="L14" s="155">
        <v>1237</v>
      </c>
      <c r="M14" s="155">
        <v>3159</v>
      </c>
      <c r="N14" s="155">
        <v>822</v>
      </c>
      <c r="O14" s="155">
        <v>190</v>
      </c>
      <c r="P14" s="155">
        <v>1838</v>
      </c>
      <c r="Q14" s="155">
        <v>170</v>
      </c>
      <c r="R14" s="155">
        <v>1683</v>
      </c>
      <c r="S14" s="155">
        <v>689</v>
      </c>
      <c r="T14" s="155">
        <v>2119</v>
      </c>
      <c r="U14" s="155">
        <v>558</v>
      </c>
      <c r="V14" s="155">
        <f t="shared" si="1"/>
        <v>53660</v>
      </c>
    </row>
    <row r="15" spans="1:22" ht="15" x14ac:dyDescent="0.3">
      <c r="A15" s="154" t="s">
        <v>67</v>
      </c>
      <c r="B15" s="155">
        <v>4714</v>
      </c>
      <c r="C15" s="155">
        <v>3883</v>
      </c>
      <c r="D15" s="155">
        <v>5931</v>
      </c>
      <c r="E15" s="155">
        <v>754</v>
      </c>
      <c r="F15" s="155">
        <v>710</v>
      </c>
      <c r="G15" s="155">
        <v>2648</v>
      </c>
      <c r="H15" s="155">
        <v>3052</v>
      </c>
      <c r="I15" s="155">
        <v>2734</v>
      </c>
      <c r="J15" s="155">
        <v>3139</v>
      </c>
      <c r="K15" s="155">
        <v>747</v>
      </c>
      <c r="L15" s="155">
        <v>1051</v>
      </c>
      <c r="M15" s="155">
        <v>4051</v>
      </c>
      <c r="N15" s="155">
        <v>1012</v>
      </c>
      <c r="O15" s="155">
        <v>332</v>
      </c>
      <c r="P15" s="155">
        <v>2243</v>
      </c>
      <c r="Q15" s="155">
        <v>122</v>
      </c>
      <c r="R15" s="155">
        <v>2389</v>
      </c>
      <c r="S15" s="155">
        <v>1004</v>
      </c>
      <c r="T15" s="155">
        <v>2288</v>
      </c>
      <c r="U15" s="155">
        <v>878</v>
      </c>
      <c r="V15" s="155">
        <f t="shared" si="1"/>
        <v>43682</v>
      </c>
    </row>
    <row r="16" spans="1:22" ht="15" x14ac:dyDescent="0.3">
      <c r="A16" s="154" t="s">
        <v>22</v>
      </c>
      <c r="B16" s="155">
        <v>782</v>
      </c>
      <c r="C16" s="155">
        <v>4627</v>
      </c>
      <c r="D16" s="155">
        <v>856</v>
      </c>
      <c r="E16" s="155">
        <v>68</v>
      </c>
      <c r="F16" s="155">
        <v>100</v>
      </c>
      <c r="G16" s="155">
        <v>916</v>
      </c>
      <c r="H16" s="155">
        <v>453</v>
      </c>
      <c r="I16" s="155">
        <v>415</v>
      </c>
      <c r="J16" s="155">
        <v>1304</v>
      </c>
      <c r="K16" s="155">
        <v>98</v>
      </c>
      <c r="L16" s="155">
        <v>143</v>
      </c>
      <c r="M16" s="155">
        <v>464</v>
      </c>
      <c r="N16" s="155">
        <v>94</v>
      </c>
      <c r="O16" s="155">
        <v>62</v>
      </c>
      <c r="P16" s="155">
        <v>263</v>
      </c>
      <c r="Q16" s="155">
        <v>26</v>
      </c>
      <c r="R16" s="155">
        <v>177</v>
      </c>
      <c r="S16" s="155">
        <v>134</v>
      </c>
      <c r="T16" s="155">
        <v>244</v>
      </c>
      <c r="U16" s="155">
        <v>111</v>
      </c>
      <c r="V16" s="155">
        <f t="shared" si="1"/>
        <v>11337</v>
      </c>
    </row>
    <row r="17" spans="1:22" ht="15" x14ac:dyDescent="0.3">
      <c r="A17" s="154" t="s">
        <v>124</v>
      </c>
      <c r="B17" s="155">
        <v>272</v>
      </c>
      <c r="C17" s="155">
        <v>357</v>
      </c>
      <c r="D17" s="155">
        <v>926</v>
      </c>
      <c r="E17" s="155">
        <v>57</v>
      </c>
      <c r="F17" s="155">
        <v>81</v>
      </c>
      <c r="G17" s="155">
        <v>1354</v>
      </c>
      <c r="H17" s="155">
        <v>318</v>
      </c>
      <c r="I17" s="155">
        <v>275</v>
      </c>
      <c r="J17" s="155">
        <v>332</v>
      </c>
      <c r="K17" s="155">
        <v>40</v>
      </c>
      <c r="L17" s="155">
        <v>79</v>
      </c>
      <c r="M17" s="155">
        <v>190</v>
      </c>
      <c r="N17" s="155">
        <v>43</v>
      </c>
      <c r="O17" s="155">
        <v>75</v>
      </c>
      <c r="P17" s="155">
        <v>147</v>
      </c>
      <c r="Q17" s="155">
        <v>3</v>
      </c>
      <c r="R17" s="155">
        <v>123</v>
      </c>
      <c r="S17" s="155">
        <v>32</v>
      </c>
      <c r="T17" s="155">
        <v>72</v>
      </c>
      <c r="U17" s="155">
        <v>37</v>
      </c>
      <c r="V17" s="155">
        <f t="shared" si="1"/>
        <v>4813</v>
      </c>
    </row>
    <row r="18" spans="1:22" ht="15" x14ac:dyDescent="0.3">
      <c r="A18" s="156" t="s">
        <v>26</v>
      </c>
      <c r="B18" s="157">
        <v>63</v>
      </c>
      <c r="C18" s="157">
        <v>439</v>
      </c>
      <c r="D18" s="157">
        <v>251</v>
      </c>
      <c r="E18" s="157">
        <v>26</v>
      </c>
      <c r="F18" s="157">
        <v>27</v>
      </c>
      <c r="G18" s="157">
        <v>128</v>
      </c>
      <c r="H18" s="157">
        <v>162</v>
      </c>
      <c r="I18" s="157">
        <v>161</v>
      </c>
      <c r="J18" s="157">
        <v>111</v>
      </c>
      <c r="K18" s="157">
        <v>23</v>
      </c>
      <c r="L18" s="157">
        <v>10</v>
      </c>
      <c r="M18" s="157">
        <v>80</v>
      </c>
      <c r="N18" s="157">
        <v>18</v>
      </c>
      <c r="O18" s="157">
        <v>2</v>
      </c>
      <c r="P18" s="157">
        <v>29</v>
      </c>
      <c r="Q18" s="157">
        <v>3</v>
      </c>
      <c r="R18" s="157">
        <v>35</v>
      </c>
      <c r="S18" s="157">
        <v>7</v>
      </c>
      <c r="T18" s="157">
        <v>68</v>
      </c>
      <c r="U18" s="157">
        <v>4</v>
      </c>
      <c r="V18" s="157">
        <f t="shared" si="1"/>
        <v>1647</v>
      </c>
    </row>
    <row r="19" spans="1:22" ht="15" x14ac:dyDescent="0.3">
      <c r="A19" s="38" t="s">
        <v>125</v>
      </c>
      <c r="B19" s="153">
        <f>SUM(B20:B27)</f>
        <v>13720</v>
      </c>
      <c r="C19" s="153">
        <f t="shared" ref="C19:V19" si="2">SUM(C20:C27)</f>
        <v>1517</v>
      </c>
      <c r="D19" s="153">
        <f t="shared" si="2"/>
        <v>37641</v>
      </c>
      <c r="E19" s="153">
        <f t="shared" si="2"/>
        <v>4866</v>
      </c>
      <c r="F19" s="153">
        <f t="shared" si="2"/>
        <v>3865</v>
      </c>
      <c r="G19" s="153">
        <f t="shared" si="2"/>
        <v>62940</v>
      </c>
      <c r="H19" s="153">
        <f t="shared" si="2"/>
        <v>21908</v>
      </c>
      <c r="I19" s="153">
        <f t="shared" si="2"/>
        <v>17312</v>
      </c>
      <c r="J19" s="153">
        <f t="shared" si="2"/>
        <v>25454</v>
      </c>
      <c r="K19" s="153">
        <f t="shared" si="2"/>
        <v>3335</v>
      </c>
      <c r="L19" s="153">
        <f t="shared" si="2"/>
        <v>6946</v>
      </c>
      <c r="M19" s="153">
        <f t="shared" si="2"/>
        <v>12116</v>
      </c>
      <c r="N19" s="153">
        <f t="shared" si="2"/>
        <v>2987</v>
      </c>
      <c r="O19" s="153">
        <f t="shared" si="2"/>
        <v>748</v>
      </c>
      <c r="P19" s="153">
        <f t="shared" si="2"/>
        <v>5365</v>
      </c>
      <c r="Q19" s="153">
        <f t="shared" si="2"/>
        <v>364</v>
      </c>
      <c r="R19" s="153">
        <f t="shared" si="2"/>
        <v>5063</v>
      </c>
      <c r="S19" s="153">
        <f t="shared" si="2"/>
        <v>3750</v>
      </c>
      <c r="T19" s="153">
        <f t="shared" si="2"/>
        <v>8321</v>
      </c>
      <c r="U19" s="153">
        <f t="shared" si="2"/>
        <v>2774</v>
      </c>
      <c r="V19" s="153">
        <f t="shared" si="2"/>
        <v>240992</v>
      </c>
    </row>
    <row r="20" spans="1:22" ht="15" x14ac:dyDescent="0.3">
      <c r="A20" s="154" t="s">
        <v>64</v>
      </c>
      <c r="B20" s="155">
        <v>7495</v>
      </c>
      <c r="C20" s="155">
        <v>827</v>
      </c>
      <c r="D20" s="155">
        <v>19286</v>
      </c>
      <c r="E20" s="155">
        <v>3740</v>
      </c>
      <c r="F20" s="155">
        <v>2144</v>
      </c>
      <c r="G20" s="155">
        <v>29720</v>
      </c>
      <c r="H20" s="155">
        <v>11293</v>
      </c>
      <c r="I20" s="155">
        <v>8162</v>
      </c>
      <c r="J20" s="155">
        <v>13560</v>
      </c>
      <c r="K20" s="155">
        <v>1805</v>
      </c>
      <c r="L20" s="155">
        <v>2959</v>
      </c>
      <c r="M20" s="155">
        <v>8305</v>
      </c>
      <c r="N20" s="155">
        <v>1795</v>
      </c>
      <c r="O20" s="155">
        <v>419</v>
      </c>
      <c r="P20" s="155">
        <v>2821</v>
      </c>
      <c r="Q20" s="155">
        <v>176</v>
      </c>
      <c r="R20" s="155">
        <v>2575</v>
      </c>
      <c r="S20" s="155">
        <v>2023</v>
      </c>
      <c r="T20" s="155">
        <v>4784</v>
      </c>
      <c r="U20" s="155">
        <v>2220</v>
      </c>
      <c r="V20" s="155">
        <f t="shared" si="1"/>
        <v>126109</v>
      </c>
    </row>
    <row r="21" spans="1:22" ht="15" x14ac:dyDescent="0.3">
      <c r="A21" s="154" t="s">
        <v>32</v>
      </c>
      <c r="B21" s="155">
        <v>3057</v>
      </c>
      <c r="C21" s="155">
        <v>361</v>
      </c>
      <c r="D21" s="155">
        <v>7958</v>
      </c>
      <c r="E21" s="155">
        <v>761</v>
      </c>
      <c r="F21" s="155">
        <v>738</v>
      </c>
      <c r="G21" s="155">
        <v>19032</v>
      </c>
      <c r="H21" s="155">
        <v>3675</v>
      </c>
      <c r="I21" s="155">
        <v>3517</v>
      </c>
      <c r="J21" s="155">
        <v>6346</v>
      </c>
      <c r="K21" s="155">
        <v>637</v>
      </c>
      <c r="L21" s="155">
        <v>1189</v>
      </c>
      <c r="M21" s="155">
        <v>2381</v>
      </c>
      <c r="N21" s="155">
        <v>504</v>
      </c>
      <c r="O21" s="155">
        <v>93</v>
      </c>
      <c r="P21" s="155">
        <v>1468</v>
      </c>
      <c r="Q21" s="155">
        <v>89</v>
      </c>
      <c r="R21" s="155">
        <v>1004</v>
      </c>
      <c r="S21" s="155">
        <v>926</v>
      </c>
      <c r="T21" s="155">
        <v>1672</v>
      </c>
      <c r="U21" s="155">
        <v>317</v>
      </c>
      <c r="V21" s="155">
        <f t="shared" si="1"/>
        <v>55725</v>
      </c>
    </row>
    <row r="22" spans="1:22" ht="15" x14ac:dyDescent="0.3">
      <c r="A22" s="154" t="s">
        <v>58</v>
      </c>
      <c r="B22" s="155">
        <v>1170</v>
      </c>
      <c r="C22" s="155">
        <v>141</v>
      </c>
      <c r="D22" s="155">
        <v>3648</v>
      </c>
      <c r="E22" s="155">
        <v>142</v>
      </c>
      <c r="F22" s="155">
        <v>421</v>
      </c>
      <c r="G22" s="155">
        <v>6826</v>
      </c>
      <c r="H22" s="155">
        <v>3085</v>
      </c>
      <c r="I22" s="155">
        <v>2303</v>
      </c>
      <c r="J22" s="155">
        <v>2783</v>
      </c>
      <c r="K22" s="155">
        <v>447</v>
      </c>
      <c r="L22" s="155">
        <v>1059</v>
      </c>
      <c r="M22" s="155">
        <v>641</v>
      </c>
      <c r="N22" s="155">
        <v>155</v>
      </c>
      <c r="O22" s="155">
        <v>76</v>
      </c>
      <c r="P22" s="155">
        <v>504</v>
      </c>
      <c r="Q22" s="155">
        <v>24</v>
      </c>
      <c r="R22" s="155">
        <v>507</v>
      </c>
      <c r="S22" s="155">
        <v>275</v>
      </c>
      <c r="T22" s="155">
        <v>679</v>
      </c>
      <c r="U22" s="155">
        <v>79</v>
      </c>
      <c r="V22" s="155">
        <f t="shared" si="1"/>
        <v>24965</v>
      </c>
    </row>
    <row r="23" spans="1:22" ht="15" x14ac:dyDescent="0.3">
      <c r="A23" s="154" t="s">
        <v>57</v>
      </c>
      <c r="B23" s="155">
        <v>1105</v>
      </c>
      <c r="C23" s="155">
        <v>114</v>
      </c>
      <c r="D23" s="155">
        <v>3500</v>
      </c>
      <c r="E23" s="155">
        <v>70</v>
      </c>
      <c r="F23" s="155">
        <v>324</v>
      </c>
      <c r="G23" s="155">
        <v>5471</v>
      </c>
      <c r="H23" s="155">
        <v>2234</v>
      </c>
      <c r="I23" s="155">
        <v>2153</v>
      </c>
      <c r="J23" s="155">
        <v>1554</v>
      </c>
      <c r="K23" s="155">
        <v>340</v>
      </c>
      <c r="L23" s="155">
        <v>1505</v>
      </c>
      <c r="M23" s="155">
        <v>218</v>
      </c>
      <c r="N23" s="155">
        <v>360</v>
      </c>
      <c r="O23" s="155">
        <v>117</v>
      </c>
      <c r="P23" s="155">
        <v>253</v>
      </c>
      <c r="Q23" s="155">
        <v>55</v>
      </c>
      <c r="R23" s="155">
        <v>656</v>
      </c>
      <c r="S23" s="155">
        <v>335</v>
      </c>
      <c r="T23" s="155">
        <v>807</v>
      </c>
      <c r="U23" s="155">
        <v>89</v>
      </c>
      <c r="V23" s="155">
        <f t="shared" si="1"/>
        <v>21260</v>
      </c>
    </row>
    <row r="24" spans="1:22" ht="15" x14ac:dyDescent="0.3">
      <c r="A24" s="154" t="s">
        <v>126</v>
      </c>
      <c r="B24" s="155">
        <v>448</v>
      </c>
      <c r="C24" s="155">
        <v>14</v>
      </c>
      <c r="D24" s="155">
        <v>1486</v>
      </c>
      <c r="E24" s="155">
        <v>40</v>
      </c>
      <c r="F24" s="155">
        <v>144</v>
      </c>
      <c r="G24" s="155">
        <v>1478</v>
      </c>
      <c r="H24" s="155">
        <v>781</v>
      </c>
      <c r="I24" s="155">
        <v>535</v>
      </c>
      <c r="J24" s="155">
        <v>461</v>
      </c>
      <c r="K24" s="155">
        <v>47</v>
      </c>
      <c r="L24" s="155">
        <v>105</v>
      </c>
      <c r="M24" s="155">
        <v>102</v>
      </c>
      <c r="N24" s="155">
        <v>107</v>
      </c>
      <c r="O24" s="155">
        <v>29</v>
      </c>
      <c r="P24" s="155">
        <v>74</v>
      </c>
      <c r="Q24" s="155">
        <v>12</v>
      </c>
      <c r="R24" s="155">
        <v>125</v>
      </c>
      <c r="S24" s="155">
        <v>131</v>
      </c>
      <c r="T24" s="155">
        <v>168</v>
      </c>
      <c r="U24" s="155">
        <v>39</v>
      </c>
      <c r="V24" s="155">
        <f t="shared" si="1"/>
        <v>6326</v>
      </c>
    </row>
    <row r="25" spans="1:22" ht="15" x14ac:dyDescent="0.3">
      <c r="A25" s="154" t="s">
        <v>55</v>
      </c>
      <c r="B25" s="155">
        <v>421</v>
      </c>
      <c r="C25" s="155">
        <v>60</v>
      </c>
      <c r="D25" s="155">
        <v>1665</v>
      </c>
      <c r="E25" s="155">
        <v>110</v>
      </c>
      <c r="F25" s="155">
        <v>92</v>
      </c>
      <c r="G25" s="155">
        <v>404</v>
      </c>
      <c r="H25" s="155">
        <v>820</v>
      </c>
      <c r="I25" s="155">
        <v>547</v>
      </c>
      <c r="J25" s="155">
        <v>730</v>
      </c>
      <c r="K25" s="155">
        <v>55</v>
      </c>
      <c r="L25" s="155">
        <v>128</v>
      </c>
      <c r="M25" s="155">
        <v>445</v>
      </c>
      <c r="N25" s="155">
        <v>65</v>
      </c>
      <c r="O25" s="155">
        <v>12</v>
      </c>
      <c r="P25" s="155">
        <v>229</v>
      </c>
      <c r="Q25" s="155">
        <v>8</v>
      </c>
      <c r="R25" s="155">
        <v>180</v>
      </c>
      <c r="S25" s="155">
        <v>59</v>
      </c>
      <c r="T25" s="155">
        <v>203</v>
      </c>
      <c r="U25" s="155">
        <v>30</v>
      </c>
      <c r="V25" s="155">
        <f t="shared" si="1"/>
        <v>6263</v>
      </c>
    </row>
    <row r="26" spans="1:22" ht="15" x14ac:dyDescent="0.3">
      <c r="A26" s="154" t="s">
        <v>29</v>
      </c>
      <c r="B26" s="155">
        <v>23</v>
      </c>
      <c r="C26" s="155">
        <v>0</v>
      </c>
      <c r="D26" s="155">
        <v>78</v>
      </c>
      <c r="E26" s="155">
        <v>2</v>
      </c>
      <c r="F26" s="155">
        <v>2</v>
      </c>
      <c r="G26" s="155">
        <v>9</v>
      </c>
      <c r="H26" s="155">
        <v>18</v>
      </c>
      <c r="I26" s="155">
        <v>88</v>
      </c>
      <c r="J26" s="155">
        <v>14</v>
      </c>
      <c r="K26" s="155">
        <v>2</v>
      </c>
      <c r="L26" s="155">
        <v>1</v>
      </c>
      <c r="M26" s="155">
        <v>21</v>
      </c>
      <c r="N26" s="155">
        <v>1</v>
      </c>
      <c r="O26" s="155">
        <v>2</v>
      </c>
      <c r="P26" s="155">
        <v>15</v>
      </c>
      <c r="Q26" s="155">
        <v>0</v>
      </c>
      <c r="R26" s="155">
        <v>15</v>
      </c>
      <c r="S26" s="155">
        <v>1</v>
      </c>
      <c r="T26" s="155">
        <v>7</v>
      </c>
      <c r="U26" s="155">
        <v>0</v>
      </c>
      <c r="V26" s="155">
        <f t="shared" si="1"/>
        <v>299</v>
      </c>
    </row>
    <row r="27" spans="1:22" ht="15" x14ac:dyDescent="0.3">
      <c r="A27" s="154" t="s">
        <v>118</v>
      </c>
      <c r="B27" s="155">
        <v>1</v>
      </c>
      <c r="C27" s="155">
        <v>0</v>
      </c>
      <c r="D27" s="155">
        <v>20</v>
      </c>
      <c r="E27" s="155">
        <v>1</v>
      </c>
      <c r="F27" s="155">
        <v>0</v>
      </c>
      <c r="G27" s="155">
        <v>0</v>
      </c>
      <c r="H27" s="155">
        <v>2</v>
      </c>
      <c r="I27" s="155">
        <v>7</v>
      </c>
      <c r="J27" s="155">
        <v>6</v>
      </c>
      <c r="K27" s="155">
        <v>2</v>
      </c>
      <c r="L27" s="155">
        <v>0</v>
      </c>
      <c r="M27" s="155">
        <v>3</v>
      </c>
      <c r="N27" s="155">
        <v>0</v>
      </c>
      <c r="O27" s="155">
        <v>0</v>
      </c>
      <c r="P27" s="155">
        <v>1</v>
      </c>
      <c r="Q27" s="155">
        <v>0</v>
      </c>
      <c r="R27" s="155">
        <v>1</v>
      </c>
      <c r="S27" s="155">
        <v>0</v>
      </c>
      <c r="T27" s="155">
        <v>1</v>
      </c>
      <c r="U27" s="155">
        <v>0</v>
      </c>
      <c r="V27" s="155">
        <f t="shared" si="1"/>
        <v>45</v>
      </c>
    </row>
    <row r="28" spans="1:22" ht="15" x14ac:dyDescent="0.3">
      <c r="A28" s="38" t="s">
        <v>127</v>
      </c>
      <c r="B28" s="153">
        <f>SUM(B29:B30)</f>
        <v>10317</v>
      </c>
      <c r="C28" s="153">
        <f t="shared" ref="C28:V28" si="3">SUM(C29:C30)</f>
        <v>335</v>
      </c>
      <c r="D28" s="153">
        <f t="shared" si="3"/>
        <v>25943</v>
      </c>
      <c r="E28" s="153">
        <f t="shared" si="3"/>
        <v>2676</v>
      </c>
      <c r="F28" s="153">
        <f t="shared" si="3"/>
        <v>2525</v>
      </c>
      <c r="G28" s="153">
        <f t="shared" si="3"/>
        <v>6371</v>
      </c>
      <c r="H28" s="153">
        <f t="shared" si="3"/>
        <v>9735</v>
      </c>
      <c r="I28" s="153">
        <f t="shared" si="3"/>
        <v>11638</v>
      </c>
      <c r="J28" s="153">
        <f t="shared" si="3"/>
        <v>16022</v>
      </c>
      <c r="K28" s="153">
        <f t="shared" si="3"/>
        <v>1412</v>
      </c>
      <c r="L28" s="153">
        <f t="shared" si="3"/>
        <v>2908</v>
      </c>
      <c r="M28" s="153">
        <f t="shared" si="3"/>
        <v>18013</v>
      </c>
      <c r="N28" s="153">
        <f t="shared" si="3"/>
        <v>1859</v>
      </c>
      <c r="O28" s="153">
        <f t="shared" si="3"/>
        <v>702</v>
      </c>
      <c r="P28" s="153">
        <f t="shared" si="3"/>
        <v>7451</v>
      </c>
      <c r="Q28" s="153">
        <f t="shared" si="3"/>
        <v>334</v>
      </c>
      <c r="R28" s="153">
        <f t="shared" si="3"/>
        <v>5638</v>
      </c>
      <c r="S28" s="153">
        <f t="shared" si="3"/>
        <v>2177</v>
      </c>
      <c r="T28" s="153">
        <f t="shared" si="3"/>
        <v>6405</v>
      </c>
      <c r="U28" s="153">
        <f t="shared" si="3"/>
        <v>3798</v>
      </c>
      <c r="V28" s="153">
        <f t="shared" si="3"/>
        <v>136259</v>
      </c>
    </row>
    <row r="29" spans="1:22" ht="15" x14ac:dyDescent="0.3">
      <c r="A29" s="154" t="s">
        <v>56</v>
      </c>
      <c r="B29" s="155">
        <v>4995</v>
      </c>
      <c r="C29" s="155">
        <v>211</v>
      </c>
      <c r="D29" s="155">
        <v>14643</v>
      </c>
      <c r="E29" s="155">
        <v>1269</v>
      </c>
      <c r="F29" s="155">
        <v>1361</v>
      </c>
      <c r="G29" s="155">
        <v>5660</v>
      </c>
      <c r="H29" s="155">
        <v>5050</v>
      </c>
      <c r="I29" s="155">
        <v>5429</v>
      </c>
      <c r="J29" s="155">
        <v>9460</v>
      </c>
      <c r="K29" s="155">
        <v>648</v>
      </c>
      <c r="L29" s="155">
        <v>1351</v>
      </c>
      <c r="M29" s="155">
        <v>10271</v>
      </c>
      <c r="N29" s="155">
        <v>895</v>
      </c>
      <c r="O29" s="155">
        <v>337</v>
      </c>
      <c r="P29" s="155">
        <v>3680</v>
      </c>
      <c r="Q29" s="155">
        <v>163</v>
      </c>
      <c r="R29" s="155">
        <v>2988</v>
      </c>
      <c r="S29" s="155">
        <v>1010</v>
      </c>
      <c r="T29" s="155">
        <v>2954</v>
      </c>
      <c r="U29" s="155">
        <v>2185</v>
      </c>
      <c r="V29" s="155">
        <f t="shared" si="1"/>
        <v>74560</v>
      </c>
    </row>
    <row r="30" spans="1:22" ht="15" x14ac:dyDescent="0.3">
      <c r="A30" s="156" t="s">
        <v>36</v>
      </c>
      <c r="B30" s="157">
        <v>5322</v>
      </c>
      <c r="C30" s="157">
        <v>124</v>
      </c>
      <c r="D30" s="157">
        <v>11300</v>
      </c>
      <c r="E30" s="157">
        <v>1407</v>
      </c>
      <c r="F30" s="157">
        <v>1164</v>
      </c>
      <c r="G30" s="157">
        <v>711</v>
      </c>
      <c r="H30" s="157">
        <v>4685</v>
      </c>
      <c r="I30" s="157">
        <v>6209</v>
      </c>
      <c r="J30" s="157">
        <v>6562</v>
      </c>
      <c r="K30" s="157">
        <v>764</v>
      </c>
      <c r="L30" s="157">
        <v>1557</v>
      </c>
      <c r="M30" s="157">
        <v>7742</v>
      </c>
      <c r="N30" s="157">
        <v>964</v>
      </c>
      <c r="O30" s="157">
        <v>365</v>
      </c>
      <c r="P30" s="157">
        <v>3771</v>
      </c>
      <c r="Q30" s="157">
        <v>171</v>
      </c>
      <c r="R30" s="157">
        <v>2650</v>
      </c>
      <c r="S30" s="157">
        <v>1167</v>
      </c>
      <c r="T30" s="157">
        <v>3451</v>
      </c>
      <c r="U30" s="157">
        <v>1613</v>
      </c>
      <c r="V30" s="157">
        <f t="shared" si="1"/>
        <v>61699</v>
      </c>
    </row>
    <row r="31" spans="1:22" ht="15" x14ac:dyDescent="0.3">
      <c r="A31" s="38" t="s">
        <v>128</v>
      </c>
      <c r="B31" s="153">
        <f>SUM(B32:B33)</f>
        <v>6607</v>
      </c>
      <c r="C31" s="153">
        <f t="shared" ref="C31:V31" si="4">SUM(C32:C33)</f>
        <v>1064</v>
      </c>
      <c r="D31" s="153">
        <f t="shared" si="4"/>
        <v>18000</v>
      </c>
      <c r="E31" s="153">
        <f t="shared" si="4"/>
        <v>1936</v>
      </c>
      <c r="F31" s="153">
        <f t="shared" si="4"/>
        <v>1807</v>
      </c>
      <c r="G31" s="153">
        <f t="shared" si="4"/>
        <v>11038</v>
      </c>
      <c r="H31" s="153">
        <f t="shared" si="4"/>
        <v>7519</v>
      </c>
      <c r="I31" s="153">
        <f t="shared" si="4"/>
        <v>7156</v>
      </c>
      <c r="J31" s="153">
        <f t="shared" si="4"/>
        <v>8036</v>
      </c>
      <c r="K31" s="153">
        <f t="shared" si="4"/>
        <v>764</v>
      </c>
      <c r="L31" s="153">
        <f t="shared" si="4"/>
        <v>1423</v>
      </c>
      <c r="M31" s="153">
        <f t="shared" si="4"/>
        <v>12387</v>
      </c>
      <c r="N31" s="153">
        <f t="shared" si="4"/>
        <v>1249</v>
      </c>
      <c r="O31" s="153">
        <f t="shared" si="4"/>
        <v>136</v>
      </c>
      <c r="P31" s="153">
        <f t="shared" si="4"/>
        <v>2310</v>
      </c>
      <c r="Q31" s="153">
        <f t="shared" si="4"/>
        <v>137</v>
      </c>
      <c r="R31" s="153">
        <f t="shared" si="4"/>
        <v>1876</v>
      </c>
      <c r="S31" s="153">
        <f t="shared" si="4"/>
        <v>1350</v>
      </c>
      <c r="T31" s="153">
        <f t="shared" si="4"/>
        <v>3187</v>
      </c>
      <c r="U31" s="153">
        <f t="shared" si="4"/>
        <v>1561</v>
      </c>
      <c r="V31" s="153">
        <f t="shared" si="4"/>
        <v>89543</v>
      </c>
    </row>
    <row r="32" spans="1:22" ht="15" x14ac:dyDescent="0.3">
      <c r="A32" s="154" t="s">
        <v>63</v>
      </c>
      <c r="B32" s="155">
        <v>6448</v>
      </c>
      <c r="C32" s="155">
        <v>1054</v>
      </c>
      <c r="D32" s="155">
        <v>17242</v>
      </c>
      <c r="E32" s="155">
        <v>1891</v>
      </c>
      <c r="F32" s="155">
        <v>1718</v>
      </c>
      <c r="G32" s="155">
        <v>9106</v>
      </c>
      <c r="H32" s="155">
        <v>7140</v>
      </c>
      <c r="I32" s="155">
        <v>6763</v>
      </c>
      <c r="J32" s="155">
        <v>7822</v>
      </c>
      <c r="K32" s="155">
        <v>745</v>
      </c>
      <c r="L32" s="155">
        <v>1386</v>
      </c>
      <c r="M32" s="155">
        <v>11874</v>
      </c>
      <c r="N32" s="155">
        <v>1191</v>
      </c>
      <c r="O32" s="155">
        <v>132</v>
      </c>
      <c r="P32" s="155">
        <v>2303</v>
      </c>
      <c r="Q32" s="155">
        <v>136</v>
      </c>
      <c r="R32" s="155">
        <v>1835</v>
      </c>
      <c r="S32" s="155">
        <v>1348</v>
      </c>
      <c r="T32" s="155">
        <v>3156</v>
      </c>
      <c r="U32" s="155">
        <v>1553</v>
      </c>
      <c r="V32" s="155">
        <f t="shared" si="1"/>
        <v>84843</v>
      </c>
    </row>
    <row r="33" spans="1:22" ht="15" x14ac:dyDescent="0.3">
      <c r="A33" s="156" t="s">
        <v>129</v>
      </c>
      <c r="B33" s="157">
        <v>159</v>
      </c>
      <c r="C33" s="157">
        <v>10</v>
      </c>
      <c r="D33" s="157">
        <v>758</v>
      </c>
      <c r="E33" s="157">
        <v>45</v>
      </c>
      <c r="F33" s="157">
        <v>89</v>
      </c>
      <c r="G33" s="157">
        <v>1932</v>
      </c>
      <c r="H33" s="157">
        <v>379</v>
      </c>
      <c r="I33" s="157">
        <v>393</v>
      </c>
      <c r="J33" s="157">
        <v>214</v>
      </c>
      <c r="K33" s="157">
        <v>19</v>
      </c>
      <c r="L33" s="157">
        <v>37</v>
      </c>
      <c r="M33" s="157">
        <v>513</v>
      </c>
      <c r="N33" s="157">
        <v>58</v>
      </c>
      <c r="O33" s="157">
        <v>4</v>
      </c>
      <c r="P33" s="157">
        <v>7</v>
      </c>
      <c r="Q33" s="157">
        <v>1</v>
      </c>
      <c r="R33" s="157">
        <v>41</v>
      </c>
      <c r="S33" s="157">
        <v>2</v>
      </c>
      <c r="T33" s="157">
        <v>31</v>
      </c>
      <c r="U33" s="157">
        <v>8</v>
      </c>
      <c r="V33" s="157">
        <f t="shared" si="1"/>
        <v>4700</v>
      </c>
    </row>
    <row r="34" spans="1:22" ht="15" x14ac:dyDescent="0.3">
      <c r="A34" s="38" t="s">
        <v>130</v>
      </c>
      <c r="B34" s="153">
        <f>SUM(B35:B36)</f>
        <v>7063</v>
      </c>
      <c r="C34" s="153">
        <f t="shared" ref="C34:V34" si="5">SUM(C35:C36)</f>
        <v>684</v>
      </c>
      <c r="D34" s="153">
        <f t="shared" si="5"/>
        <v>16592</v>
      </c>
      <c r="E34" s="153">
        <f t="shared" si="5"/>
        <v>1905</v>
      </c>
      <c r="F34" s="153">
        <f t="shared" si="5"/>
        <v>2294</v>
      </c>
      <c r="G34" s="153">
        <f t="shared" si="5"/>
        <v>4936</v>
      </c>
      <c r="H34" s="153">
        <f t="shared" si="5"/>
        <v>7739</v>
      </c>
      <c r="I34" s="153">
        <f t="shared" si="5"/>
        <v>8452</v>
      </c>
      <c r="J34" s="153">
        <f t="shared" si="5"/>
        <v>8714</v>
      </c>
      <c r="K34" s="153">
        <f t="shared" si="5"/>
        <v>1308</v>
      </c>
      <c r="L34" s="153">
        <f t="shared" si="5"/>
        <v>2075</v>
      </c>
      <c r="M34" s="153">
        <f t="shared" si="5"/>
        <v>8028</v>
      </c>
      <c r="N34" s="153">
        <f t="shared" si="5"/>
        <v>1900</v>
      </c>
      <c r="O34" s="153">
        <f t="shared" si="5"/>
        <v>512</v>
      </c>
      <c r="P34" s="153">
        <f t="shared" si="5"/>
        <v>5194</v>
      </c>
      <c r="Q34" s="153">
        <f t="shared" si="5"/>
        <v>288</v>
      </c>
      <c r="R34" s="153">
        <f t="shared" si="5"/>
        <v>3611</v>
      </c>
      <c r="S34" s="153">
        <f t="shared" si="5"/>
        <v>1506</v>
      </c>
      <c r="T34" s="153">
        <f t="shared" si="5"/>
        <v>4535</v>
      </c>
      <c r="U34" s="153">
        <f t="shared" si="5"/>
        <v>1585</v>
      </c>
      <c r="V34" s="153">
        <f t="shared" si="5"/>
        <v>88921</v>
      </c>
    </row>
    <row r="35" spans="1:22" ht="15" x14ac:dyDescent="0.3">
      <c r="A35" s="154" t="s">
        <v>43</v>
      </c>
      <c r="B35" s="155">
        <v>3781</v>
      </c>
      <c r="C35" s="155">
        <v>610</v>
      </c>
      <c r="D35" s="155">
        <v>8239</v>
      </c>
      <c r="E35" s="155">
        <v>954</v>
      </c>
      <c r="F35" s="155">
        <v>1210</v>
      </c>
      <c r="G35" s="155">
        <v>3559</v>
      </c>
      <c r="H35" s="155">
        <v>2898</v>
      </c>
      <c r="I35" s="155">
        <v>4197</v>
      </c>
      <c r="J35" s="155">
        <v>4179</v>
      </c>
      <c r="K35" s="155">
        <v>572</v>
      </c>
      <c r="L35" s="155">
        <v>955</v>
      </c>
      <c r="M35" s="155">
        <v>3874</v>
      </c>
      <c r="N35" s="155">
        <v>1044</v>
      </c>
      <c r="O35" s="155">
        <v>232</v>
      </c>
      <c r="P35" s="155">
        <v>2679</v>
      </c>
      <c r="Q35" s="155">
        <v>86</v>
      </c>
      <c r="R35" s="155">
        <v>2122</v>
      </c>
      <c r="S35" s="155">
        <v>831</v>
      </c>
      <c r="T35" s="155">
        <v>2165</v>
      </c>
      <c r="U35" s="155">
        <v>827</v>
      </c>
      <c r="V35" s="155">
        <f t="shared" si="1"/>
        <v>45014</v>
      </c>
    </row>
    <row r="36" spans="1:22" ht="15" x14ac:dyDescent="0.3">
      <c r="A36" s="156" t="s">
        <v>45</v>
      </c>
      <c r="B36" s="157">
        <v>3282</v>
      </c>
      <c r="C36" s="157">
        <v>74</v>
      </c>
      <c r="D36" s="157">
        <v>8353</v>
      </c>
      <c r="E36" s="157">
        <v>951</v>
      </c>
      <c r="F36" s="157">
        <v>1084</v>
      </c>
      <c r="G36" s="157">
        <v>1377</v>
      </c>
      <c r="H36" s="157">
        <v>4841</v>
      </c>
      <c r="I36" s="157">
        <v>4255</v>
      </c>
      <c r="J36" s="157">
        <v>4535</v>
      </c>
      <c r="K36" s="157">
        <v>736</v>
      </c>
      <c r="L36" s="157">
        <v>1120</v>
      </c>
      <c r="M36" s="157">
        <v>4154</v>
      </c>
      <c r="N36" s="157">
        <v>856</v>
      </c>
      <c r="O36" s="157">
        <v>280</v>
      </c>
      <c r="P36" s="157">
        <v>2515</v>
      </c>
      <c r="Q36" s="157">
        <v>202</v>
      </c>
      <c r="R36" s="157">
        <v>1489</v>
      </c>
      <c r="S36" s="157">
        <v>675</v>
      </c>
      <c r="T36" s="157">
        <v>2370</v>
      </c>
      <c r="U36" s="157">
        <v>758</v>
      </c>
      <c r="V36" s="157">
        <f t="shared" si="1"/>
        <v>43907</v>
      </c>
    </row>
    <row r="37" spans="1:22" ht="15" x14ac:dyDescent="0.3">
      <c r="A37" s="158" t="s">
        <v>131</v>
      </c>
      <c r="B37" s="159">
        <v>6230</v>
      </c>
      <c r="C37" s="159">
        <v>1116</v>
      </c>
      <c r="D37" s="159">
        <v>12733</v>
      </c>
      <c r="E37" s="159">
        <v>2147</v>
      </c>
      <c r="F37" s="159">
        <v>1164</v>
      </c>
      <c r="G37" s="159">
        <v>11954</v>
      </c>
      <c r="H37" s="159">
        <v>6183</v>
      </c>
      <c r="I37" s="159">
        <v>6838</v>
      </c>
      <c r="J37" s="159">
        <v>9027</v>
      </c>
      <c r="K37" s="159">
        <v>833</v>
      </c>
      <c r="L37" s="159">
        <v>1414</v>
      </c>
      <c r="M37" s="159">
        <v>7434</v>
      </c>
      <c r="N37" s="159">
        <v>1064</v>
      </c>
      <c r="O37" s="159">
        <v>274</v>
      </c>
      <c r="P37" s="159">
        <v>3169</v>
      </c>
      <c r="Q37" s="159">
        <v>127</v>
      </c>
      <c r="R37" s="159">
        <v>2491</v>
      </c>
      <c r="S37" s="159">
        <v>1749</v>
      </c>
      <c r="T37" s="159">
        <v>2995</v>
      </c>
      <c r="U37" s="159">
        <v>2062</v>
      </c>
      <c r="V37" s="159">
        <f t="shared" si="1"/>
        <v>81004</v>
      </c>
    </row>
    <row r="38" spans="1:22" ht="15" x14ac:dyDescent="0.3">
      <c r="A38" s="38" t="s">
        <v>132</v>
      </c>
      <c r="B38" s="153">
        <f>SUM(B39:B40)</f>
        <v>4211</v>
      </c>
      <c r="C38" s="153">
        <f t="shared" ref="C38:V38" si="6">SUM(C39:C40)</f>
        <v>499</v>
      </c>
      <c r="D38" s="153">
        <f t="shared" si="6"/>
        <v>11913</v>
      </c>
      <c r="E38" s="153">
        <f t="shared" si="6"/>
        <v>1199</v>
      </c>
      <c r="F38" s="153">
        <f t="shared" si="6"/>
        <v>861</v>
      </c>
      <c r="G38" s="153">
        <f t="shared" si="6"/>
        <v>15443</v>
      </c>
      <c r="H38" s="153">
        <f t="shared" si="6"/>
        <v>5047</v>
      </c>
      <c r="I38" s="153">
        <f t="shared" si="6"/>
        <v>4537</v>
      </c>
      <c r="J38" s="153">
        <f t="shared" si="6"/>
        <v>12038</v>
      </c>
      <c r="K38" s="153">
        <f t="shared" si="6"/>
        <v>739</v>
      </c>
      <c r="L38" s="153">
        <f t="shared" si="6"/>
        <v>1287</v>
      </c>
      <c r="M38" s="153">
        <f t="shared" si="6"/>
        <v>5077</v>
      </c>
      <c r="N38" s="153">
        <f t="shared" si="6"/>
        <v>769</v>
      </c>
      <c r="O38" s="153">
        <f t="shared" si="6"/>
        <v>172</v>
      </c>
      <c r="P38" s="153">
        <f t="shared" si="6"/>
        <v>1710</v>
      </c>
      <c r="Q38" s="153">
        <f t="shared" si="6"/>
        <v>61</v>
      </c>
      <c r="R38" s="153">
        <f t="shared" si="6"/>
        <v>1372</v>
      </c>
      <c r="S38" s="153">
        <f t="shared" si="6"/>
        <v>579</v>
      </c>
      <c r="T38" s="153">
        <f t="shared" si="6"/>
        <v>1686</v>
      </c>
      <c r="U38" s="153">
        <f t="shared" si="6"/>
        <v>407</v>
      </c>
      <c r="V38" s="153">
        <f t="shared" si="6"/>
        <v>69607</v>
      </c>
    </row>
    <row r="39" spans="1:22" ht="15" x14ac:dyDescent="0.3">
      <c r="A39" s="154" t="s">
        <v>33</v>
      </c>
      <c r="B39" s="155">
        <v>2953</v>
      </c>
      <c r="C39" s="155">
        <v>373</v>
      </c>
      <c r="D39" s="155">
        <v>8153</v>
      </c>
      <c r="E39" s="155">
        <v>765</v>
      </c>
      <c r="F39" s="155">
        <v>603</v>
      </c>
      <c r="G39" s="155">
        <v>12051</v>
      </c>
      <c r="H39" s="155">
        <v>3644</v>
      </c>
      <c r="I39" s="155">
        <v>3234</v>
      </c>
      <c r="J39" s="155">
        <v>9626</v>
      </c>
      <c r="K39" s="155">
        <v>478</v>
      </c>
      <c r="L39" s="155">
        <v>900</v>
      </c>
      <c r="M39" s="155">
        <v>3563</v>
      </c>
      <c r="N39" s="155">
        <v>531</v>
      </c>
      <c r="O39" s="155">
        <v>135</v>
      </c>
      <c r="P39" s="155">
        <v>1206</v>
      </c>
      <c r="Q39" s="155">
        <v>47</v>
      </c>
      <c r="R39" s="155">
        <v>1052</v>
      </c>
      <c r="S39" s="155">
        <v>459</v>
      </c>
      <c r="T39" s="155">
        <v>1228</v>
      </c>
      <c r="U39" s="155">
        <v>285</v>
      </c>
      <c r="V39" s="155">
        <f t="shared" si="1"/>
        <v>51286</v>
      </c>
    </row>
    <row r="40" spans="1:22" ht="15" x14ac:dyDescent="0.3">
      <c r="A40" s="156" t="s">
        <v>51</v>
      </c>
      <c r="B40" s="157">
        <v>1258</v>
      </c>
      <c r="C40" s="157">
        <v>126</v>
      </c>
      <c r="D40" s="157">
        <v>3760</v>
      </c>
      <c r="E40" s="157">
        <v>434</v>
      </c>
      <c r="F40" s="157">
        <v>258</v>
      </c>
      <c r="G40" s="157">
        <v>3392</v>
      </c>
      <c r="H40" s="157">
        <v>1403</v>
      </c>
      <c r="I40" s="157">
        <v>1303</v>
      </c>
      <c r="J40" s="157">
        <v>2412</v>
      </c>
      <c r="K40" s="157">
        <v>261</v>
      </c>
      <c r="L40" s="157">
        <v>387</v>
      </c>
      <c r="M40" s="157">
        <v>1514</v>
      </c>
      <c r="N40" s="157">
        <v>238</v>
      </c>
      <c r="O40" s="157">
        <v>37</v>
      </c>
      <c r="P40" s="157">
        <v>504</v>
      </c>
      <c r="Q40" s="157">
        <v>14</v>
      </c>
      <c r="R40" s="157">
        <v>320</v>
      </c>
      <c r="S40" s="157">
        <v>120</v>
      </c>
      <c r="T40" s="157">
        <v>458</v>
      </c>
      <c r="U40" s="157">
        <v>122</v>
      </c>
      <c r="V40" s="157">
        <f t="shared" si="1"/>
        <v>18321</v>
      </c>
    </row>
    <row r="41" spans="1:22" ht="15" x14ac:dyDescent="0.3">
      <c r="A41" s="38" t="s">
        <v>133</v>
      </c>
      <c r="B41" s="153">
        <f>SUM(B42:B43)</f>
        <v>2465</v>
      </c>
      <c r="C41" s="153">
        <f t="shared" ref="C41:V41" si="7">SUM(C42:C43)</f>
        <v>262</v>
      </c>
      <c r="D41" s="153">
        <f t="shared" si="7"/>
        <v>8527</v>
      </c>
      <c r="E41" s="153">
        <f t="shared" si="7"/>
        <v>1089</v>
      </c>
      <c r="F41" s="153">
        <f t="shared" si="7"/>
        <v>817</v>
      </c>
      <c r="G41" s="153">
        <f t="shared" si="7"/>
        <v>12387</v>
      </c>
      <c r="H41" s="153">
        <f t="shared" si="7"/>
        <v>3927</v>
      </c>
      <c r="I41" s="153">
        <f t="shared" si="7"/>
        <v>3729</v>
      </c>
      <c r="J41" s="153">
        <f t="shared" si="7"/>
        <v>7009</v>
      </c>
      <c r="K41" s="153">
        <f t="shared" si="7"/>
        <v>741</v>
      </c>
      <c r="L41" s="153">
        <f t="shared" si="7"/>
        <v>1233</v>
      </c>
      <c r="M41" s="153">
        <f t="shared" si="7"/>
        <v>4703</v>
      </c>
      <c r="N41" s="153">
        <f t="shared" si="7"/>
        <v>857</v>
      </c>
      <c r="O41" s="153">
        <f t="shared" si="7"/>
        <v>258</v>
      </c>
      <c r="P41" s="153">
        <f t="shared" si="7"/>
        <v>1689</v>
      </c>
      <c r="Q41" s="153">
        <f t="shared" si="7"/>
        <v>98</v>
      </c>
      <c r="R41" s="153">
        <f t="shared" si="7"/>
        <v>1675</v>
      </c>
      <c r="S41" s="153">
        <f t="shared" si="7"/>
        <v>741</v>
      </c>
      <c r="T41" s="153">
        <f t="shared" si="7"/>
        <v>1607</v>
      </c>
      <c r="U41" s="153">
        <f t="shared" si="7"/>
        <v>424</v>
      </c>
      <c r="V41" s="153">
        <f t="shared" si="7"/>
        <v>54238</v>
      </c>
    </row>
    <row r="42" spans="1:22" ht="15" x14ac:dyDescent="0.3">
      <c r="A42" s="154" t="s">
        <v>50</v>
      </c>
      <c r="B42" s="155">
        <v>2393</v>
      </c>
      <c r="C42" s="155">
        <v>254</v>
      </c>
      <c r="D42" s="155">
        <v>7931</v>
      </c>
      <c r="E42" s="155">
        <v>1051</v>
      </c>
      <c r="F42" s="155">
        <v>784</v>
      </c>
      <c r="G42" s="155">
        <v>9010</v>
      </c>
      <c r="H42" s="155">
        <v>3806</v>
      </c>
      <c r="I42" s="155">
        <v>3540</v>
      </c>
      <c r="J42" s="155">
        <v>5889</v>
      </c>
      <c r="K42" s="155">
        <v>714</v>
      </c>
      <c r="L42" s="155">
        <v>1115</v>
      </c>
      <c r="M42" s="155">
        <v>4009</v>
      </c>
      <c r="N42" s="155">
        <v>769</v>
      </c>
      <c r="O42" s="155">
        <v>245</v>
      </c>
      <c r="P42" s="155">
        <v>1620</v>
      </c>
      <c r="Q42" s="155">
        <v>94</v>
      </c>
      <c r="R42" s="155">
        <v>1641</v>
      </c>
      <c r="S42" s="155">
        <v>682</v>
      </c>
      <c r="T42" s="155">
        <v>1431</v>
      </c>
      <c r="U42" s="155">
        <v>379</v>
      </c>
      <c r="V42" s="155">
        <f t="shared" si="1"/>
        <v>47357</v>
      </c>
    </row>
    <row r="43" spans="1:22" ht="15" x14ac:dyDescent="0.3">
      <c r="A43" s="156" t="s">
        <v>134</v>
      </c>
      <c r="B43" s="157">
        <v>72</v>
      </c>
      <c r="C43" s="157">
        <v>8</v>
      </c>
      <c r="D43" s="157">
        <v>596</v>
      </c>
      <c r="E43" s="157">
        <v>38</v>
      </c>
      <c r="F43" s="157">
        <v>33</v>
      </c>
      <c r="G43" s="157">
        <v>3377</v>
      </c>
      <c r="H43" s="157">
        <v>121</v>
      </c>
      <c r="I43" s="157">
        <v>189</v>
      </c>
      <c r="J43" s="157">
        <v>1120</v>
      </c>
      <c r="K43" s="157">
        <v>27</v>
      </c>
      <c r="L43" s="157">
        <v>118</v>
      </c>
      <c r="M43" s="157">
        <v>694</v>
      </c>
      <c r="N43" s="157">
        <v>88</v>
      </c>
      <c r="O43" s="157">
        <v>13</v>
      </c>
      <c r="P43" s="157">
        <v>69</v>
      </c>
      <c r="Q43" s="157">
        <v>4</v>
      </c>
      <c r="R43" s="157">
        <v>34</v>
      </c>
      <c r="S43" s="157">
        <v>59</v>
      </c>
      <c r="T43" s="157">
        <v>176</v>
      </c>
      <c r="U43" s="157">
        <v>45</v>
      </c>
      <c r="V43" s="157">
        <f t="shared" si="1"/>
        <v>6881</v>
      </c>
    </row>
    <row r="44" spans="1:22" ht="15" x14ac:dyDescent="0.3">
      <c r="A44" s="160" t="s">
        <v>157</v>
      </c>
      <c r="B44" s="159">
        <v>4750</v>
      </c>
      <c r="C44" s="159">
        <v>383</v>
      </c>
      <c r="D44" s="159">
        <v>8522</v>
      </c>
      <c r="E44" s="159">
        <v>1984</v>
      </c>
      <c r="F44" s="159">
        <v>1220</v>
      </c>
      <c r="G44" s="159">
        <v>928</v>
      </c>
      <c r="H44" s="159">
        <v>2884</v>
      </c>
      <c r="I44" s="159">
        <v>3328</v>
      </c>
      <c r="J44" s="159">
        <v>2918</v>
      </c>
      <c r="K44" s="159">
        <v>575</v>
      </c>
      <c r="L44" s="159">
        <v>1049</v>
      </c>
      <c r="M44" s="159">
        <v>3707</v>
      </c>
      <c r="N44" s="159">
        <v>646</v>
      </c>
      <c r="O44" s="159">
        <v>207</v>
      </c>
      <c r="P44" s="159">
        <v>1783</v>
      </c>
      <c r="Q44" s="159">
        <v>99</v>
      </c>
      <c r="R44" s="159">
        <v>1507</v>
      </c>
      <c r="S44" s="159">
        <v>636</v>
      </c>
      <c r="T44" s="159">
        <v>1656</v>
      </c>
      <c r="U44" s="159">
        <v>536</v>
      </c>
      <c r="V44" s="159">
        <f t="shared" si="1"/>
        <v>39318</v>
      </c>
    </row>
    <row r="45" spans="1:22" ht="15" x14ac:dyDescent="0.3">
      <c r="A45" s="160" t="s">
        <v>142</v>
      </c>
      <c r="B45" s="159">
        <v>1594</v>
      </c>
      <c r="C45" s="159">
        <v>47</v>
      </c>
      <c r="D45" s="159">
        <v>3577</v>
      </c>
      <c r="E45" s="159">
        <v>660</v>
      </c>
      <c r="F45" s="159">
        <v>686</v>
      </c>
      <c r="G45" s="159">
        <v>2435</v>
      </c>
      <c r="H45" s="159">
        <v>2402</v>
      </c>
      <c r="I45" s="159">
        <v>2090</v>
      </c>
      <c r="J45" s="159">
        <v>3431</v>
      </c>
      <c r="K45" s="159">
        <v>332</v>
      </c>
      <c r="L45" s="159">
        <v>589</v>
      </c>
      <c r="M45" s="159">
        <v>4324</v>
      </c>
      <c r="N45" s="159">
        <v>584</v>
      </c>
      <c r="O45" s="159">
        <v>112</v>
      </c>
      <c r="P45" s="159">
        <v>1092</v>
      </c>
      <c r="Q45" s="159">
        <v>75</v>
      </c>
      <c r="R45" s="159">
        <v>1050</v>
      </c>
      <c r="S45" s="159">
        <v>457</v>
      </c>
      <c r="T45" s="159">
        <v>1082</v>
      </c>
      <c r="U45" s="159">
        <v>599</v>
      </c>
      <c r="V45" s="159">
        <f t="shared" si="1"/>
        <v>27218</v>
      </c>
    </row>
    <row r="46" spans="1:22" ht="15" x14ac:dyDescent="0.3">
      <c r="A46" s="160" t="s">
        <v>145</v>
      </c>
      <c r="B46" s="159">
        <v>553</v>
      </c>
      <c r="C46" s="159">
        <v>49</v>
      </c>
      <c r="D46" s="159">
        <v>2186</v>
      </c>
      <c r="E46" s="159">
        <v>227</v>
      </c>
      <c r="F46" s="159">
        <v>242</v>
      </c>
      <c r="G46" s="159">
        <v>3270</v>
      </c>
      <c r="H46" s="159">
        <v>1290</v>
      </c>
      <c r="I46" s="159">
        <v>1583</v>
      </c>
      <c r="J46" s="159">
        <v>7243</v>
      </c>
      <c r="K46" s="159">
        <v>214</v>
      </c>
      <c r="L46" s="159">
        <v>233</v>
      </c>
      <c r="M46" s="159">
        <v>792</v>
      </c>
      <c r="N46" s="159">
        <v>103</v>
      </c>
      <c r="O46" s="159">
        <v>19</v>
      </c>
      <c r="P46" s="159">
        <v>168</v>
      </c>
      <c r="Q46" s="159">
        <v>13</v>
      </c>
      <c r="R46" s="159">
        <v>194</v>
      </c>
      <c r="S46" s="159">
        <v>105</v>
      </c>
      <c r="T46" s="159">
        <v>190</v>
      </c>
      <c r="U46" s="159">
        <v>72</v>
      </c>
      <c r="V46" s="159">
        <f t="shared" si="1"/>
        <v>18746</v>
      </c>
    </row>
    <row r="47" spans="1:22" ht="15" x14ac:dyDescent="0.3">
      <c r="A47" s="161" t="s">
        <v>135</v>
      </c>
      <c r="B47" s="159">
        <f>SUM(B48:B49)</f>
        <v>726</v>
      </c>
      <c r="C47" s="159">
        <f t="shared" ref="C47:V47" si="8">SUM(C48:C49)</f>
        <v>316</v>
      </c>
      <c r="D47" s="159">
        <f t="shared" si="8"/>
        <v>2728</v>
      </c>
      <c r="E47" s="159">
        <f t="shared" si="8"/>
        <v>313</v>
      </c>
      <c r="F47" s="159">
        <f t="shared" si="8"/>
        <v>250</v>
      </c>
      <c r="G47" s="159">
        <f t="shared" si="8"/>
        <v>2720</v>
      </c>
      <c r="H47" s="159">
        <f t="shared" si="8"/>
        <v>1437</v>
      </c>
      <c r="I47" s="159">
        <f t="shared" si="8"/>
        <v>1574</v>
      </c>
      <c r="J47" s="159">
        <f t="shared" si="8"/>
        <v>1965</v>
      </c>
      <c r="K47" s="159">
        <f t="shared" si="8"/>
        <v>144</v>
      </c>
      <c r="L47" s="159">
        <f t="shared" si="8"/>
        <v>306</v>
      </c>
      <c r="M47" s="159">
        <f t="shared" si="8"/>
        <v>1453</v>
      </c>
      <c r="N47" s="159">
        <f t="shared" si="8"/>
        <v>290</v>
      </c>
      <c r="O47" s="159">
        <f t="shared" si="8"/>
        <v>29</v>
      </c>
      <c r="P47" s="159">
        <f t="shared" si="8"/>
        <v>530</v>
      </c>
      <c r="Q47" s="159">
        <f t="shared" si="8"/>
        <v>24</v>
      </c>
      <c r="R47" s="159">
        <f t="shared" si="8"/>
        <v>253</v>
      </c>
      <c r="S47" s="159">
        <f t="shared" si="8"/>
        <v>169</v>
      </c>
      <c r="T47" s="159">
        <f t="shared" si="8"/>
        <v>437</v>
      </c>
      <c r="U47" s="159">
        <f t="shared" si="8"/>
        <v>135</v>
      </c>
      <c r="V47" s="159">
        <f t="shared" si="8"/>
        <v>15799</v>
      </c>
    </row>
    <row r="48" spans="1:22" ht="15" x14ac:dyDescent="0.3">
      <c r="A48" s="154" t="s">
        <v>47</v>
      </c>
      <c r="B48" s="155">
        <v>479</v>
      </c>
      <c r="C48" s="155">
        <v>233</v>
      </c>
      <c r="D48" s="155">
        <v>2063</v>
      </c>
      <c r="E48" s="155">
        <v>234</v>
      </c>
      <c r="F48" s="155">
        <v>179</v>
      </c>
      <c r="G48" s="155">
        <v>2094</v>
      </c>
      <c r="H48" s="155">
        <v>1048</v>
      </c>
      <c r="I48" s="155">
        <v>1148</v>
      </c>
      <c r="J48" s="155">
        <v>1555</v>
      </c>
      <c r="K48" s="155">
        <v>109</v>
      </c>
      <c r="L48" s="155">
        <v>231</v>
      </c>
      <c r="M48" s="155">
        <v>1103</v>
      </c>
      <c r="N48" s="155">
        <v>223</v>
      </c>
      <c r="O48" s="155">
        <v>25</v>
      </c>
      <c r="P48" s="155">
        <v>369</v>
      </c>
      <c r="Q48" s="155">
        <v>16</v>
      </c>
      <c r="R48" s="155">
        <v>168</v>
      </c>
      <c r="S48" s="155">
        <v>110</v>
      </c>
      <c r="T48" s="155">
        <v>290</v>
      </c>
      <c r="U48" s="155">
        <v>98</v>
      </c>
      <c r="V48" s="155">
        <f t="shared" si="1"/>
        <v>11775</v>
      </c>
    </row>
    <row r="49" spans="1:22" ht="15" x14ac:dyDescent="0.3">
      <c r="A49" s="156" t="s">
        <v>86</v>
      </c>
      <c r="B49" s="157">
        <v>247</v>
      </c>
      <c r="C49" s="157">
        <v>83</v>
      </c>
      <c r="D49" s="157">
        <v>665</v>
      </c>
      <c r="E49" s="157">
        <v>79</v>
      </c>
      <c r="F49" s="157">
        <v>71</v>
      </c>
      <c r="G49" s="157">
        <v>626</v>
      </c>
      <c r="H49" s="157">
        <v>389</v>
      </c>
      <c r="I49" s="157">
        <v>426</v>
      </c>
      <c r="J49" s="157">
        <v>410</v>
      </c>
      <c r="K49" s="157">
        <v>35</v>
      </c>
      <c r="L49" s="157">
        <v>75</v>
      </c>
      <c r="M49" s="157">
        <v>350</v>
      </c>
      <c r="N49" s="157">
        <v>67</v>
      </c>
      <c r="O49" s="157">
        <v>4</v>
      </c>
      <c r="P49" s="157">
        <v>161</v>
      </c>
      <c r="Q49" s="157">
        <v>8</v>
      </c>
      <c r="R49" s="157">
        <v>85</v>
      </c>
      <c r="S49" s="157">
        <v>59</v>
      </c>
      <c r="T49" s="157">
        <v>147</v>
      </c>
      <c r="U49" s="157">
        <v>37</v>
      </c>
      <c r="V49" s="157">
        <f t="shared" si="1"/>
        <v>4024</v>
      </c>
    </row>
    <row r="50" spans="1:22" ht="15" x14ac:dyDescent="0.3">
      <c r="A50" s="158" t="s">
        <v>143</v>
      </c>
      <c r="B50" s="159">
        <v>1022</v>
      </c>
      <c r="C50" s="159">
        <v>23</v>
      </c>
      <c r="D50" s="159">
        <v>2873</v>
      </c>
      <c r="E50" s="159">
        <v>225</v>
      </c>
      <c r="F50" s="159">
        <v>427</v>
      </c>
      <c r="G50" s="159">
        <v>402</v>
      </c>
      <c r="H50" s="159">
        <v>1486</v>
      </c>
      <c r="I50" s="159">
        <v>1392</v>
      </c>
      <c r="J50" s="159">
        <v>1479</v>
      </c>
      <c r="K50" s="159">
        <v>106</v>
      </c>
      <c r="L50" s="159">
        <v>319</v>
      </c>
      <c r="M50" s="159">
        <v>884</v>
      </c>
      <c r="N50" s="159">
        <v>168</v>
      </c>
      <c r="O50" s="159">
        <v>53</v>
      </c>
      <c r="P50" s="159">
        <v>448</v>
      </c>
      <c r="Q50" s="159">
        <v>11</v>
      </c>
      <c r="R50" s="159">
        <v>275</v>
      </c>
      <c r="S50" s="159">
        <v>242</v>
      </c>
      <c r="T50" s="159">
        <v>396</v>
      </c>
      <c r="U50" s="159">
        <v>168</v>
      </c>
      <c r="V50" s="159">
        <f t="shared" si="1"/>
        <v>12399</v>
      </c>
    </row>
    <row r="51" spans="1:22" ht="15" x14ac:dyDescent="0.3">
      <c r="A51" s="160" t="s">
        <v>151</v>
      </c>
      <c r="B51" s="159">
        <v>1000</v>
      </c>
      <c r="C51" s="159">
        <v>2</v>
      </c>
      <c r="D51" s="159">
        <v>1838</v>
      </c>
      <c r="E51" s="159">
        <v>62</v>
      </c>
      <c r="F51" s="159">
        <v>100</v>
      </c>
      <c r="G51" s="159">
        <v>89</v>
      </c>
      <c r="H51" s="159">
        <v>492</v>
      </c>
      <c r="I51" s="159">
        <v>818</v>
      </c>
      <c r="J51" s="159">
        <v>557</v>
      </c>
      <c r="K51" s="159">
        <v>100</v>
      </c>
      <c r="L51" s="159">
        <v>441</v>
      </c>
      <c r="M51" s="159">
        <v>706</v>
      </c>
      <c r="N51" s="159">
        <v>220</v>
      </c>
      <c r="O51" s="159">
        <v>19</v>
      </c>
      <c r="P51" s="159">
        <v>558</v>
      </c>
      <c r="Q51" s="159">
        <v>117</v>
      </c>
      <c r="R51" s="159">
        <v>421</v>
      </c>
      <c r="S51" s="159">
        <v>222</v>
      </c>
      <c r="T51" s="159">
        <v>543</v>
      </c>
      <c r="U51" s="159">
        <v>59</v>
      </c>
      <c r="V51" s="159">
        <f t="shared" si="1"/>
        <v>8364</v>
      </c>
    </row>
    <row r="52" spans="1:22" ht="15" x14ac:dyDescent="0.3">
      <c r="A52" s="160" t="s">
        <v>146</v>
      </c>
      <c r="B52" s="159">
        <v>565</v>
      </c>
      <c r="C52" s="159">
        <v>35</v>
      </c>
      <c r="D52" s="159">
        <v>1626</v>
      </c>
      <c r="E52" s="159">
        <v>314</v>
      </c>
      <c r="F52" s="159">
        <v>224</v>
      </c>
      <c r="G52" s="159">
        <v>106</v>
      </c>
      <c r="H52" s="159">
        <v>588</v>
      </c>
      <c r="I52" s="159">
        <v>655</v>
      </c>
      <c r="J52" s="159">
        <v>526</v>
      </c>
      <c r="K52" s="159">
        <v>84</v>
      </c>
      <c r="L52" s="159">
        <v>168</v>
      </c>
      <c r="M52" s="159">
        <v>723</v>
      </c>
      <c r="N52" s="159">
        <v>93</v>
      </c>
      <c r="O52" s="159">
        <v>23</v>
      </c>
      <c r="P52" s="159">
        <v>212</v>
      </c>
      <c r="Q52" s="159">
        <v>4</v>
      </c>
      <c r="R52" s="159">
        <v>150</v>
      </c>
      <c r="S52" s="159">
        <v>63</v>
      </c>
      <c r="T52" s="159">
        <v>173</v>
      </c>
      <c r="U52" s="159">
        <v>70</v>
      </c>
      <c r="V52" s="159">
        <f t="shared" si="1"/>
        <v>6402</v>
      </c>
    </row>
    <row r="53" spans="1:22" ht="15" x14ac:dyDescent="0.3">
      <c r="A53" s="160" t="s">
        <v>150</v>
      </c>
      <c r="B53" s="159">
        <v>462</v>
      </c>
      <c r="C53" s="159">
        <v>25</v>
      </c>
      <c r="D53" s="159">
        <v>1952</v>
      </c>
      <c r="E53" s="159">
        <v>80</v>
      </c>
      <c r="F53" s="159">
        <v>102</v>
      </c>
      <c r="G53" s="159">
        <v>792</v>
      </c>
      <c r="H53" s="159">
        <v>743</v>
      </c>
      <c r="I53" s="159">
        <v>485</v>
      </c>
      <c r="J53" s="159">
        <v>474</v>
      </c>
      <c r="K53" s="159">
        <v>42</v>
      </c>
      <c r="L53" s="159">
        <v>74</v>
      </c>
      <c r="M53" s="159">
        <v>431</v>
      </c>
      <c r="N53" s="159">
        <v>59</v>
      </c>
      <c r="O53" s="159">
        <v>15</v>
      </c>
      <c r="P53" s="159">
        <v>96</v>
      </c>
      <c r="Q53" s="159">
        <v>2</v>
      </c>
      <c r="R53" s="159">
        <v>74</v>
      </c>
      <c r="S53" s="159">
        <v>22</v>
      </c>
      <c r="T53" s="159">
        <v>89</v>
      </c>
      <c r="U53" s="159">
        <v>34</v>
      </c>
      <c r="V53" s="159">
        <f t="shared" si="1"/>
        <v>6053</v>
      </c>
    </row>
    <row r="54" spans="1:22" ht="15" x14ac:dyDescent="0.3">
      <c r="A54" s="160" t="s">
        <v>149</v>
      </c>
      <c r="B54" s="159">
        <v>399</v>
      </c>
      <c r="C54" s="159">
        <v>6</v>
      </c>
      <c r="D54" s="159">
        <v>1414</v>
      </c>
      <c r="E54" s="159">
        <v>67</v>
      </c>
      <c r="F54" s="159">
        <v>143</v>
      </c>
      <c r="G54" s="159">
        <v>442</v>
      </c>
      <c r="H54" s="159">
        <v>178</v>
      </c>
      <c r="I54" s="159">
        <v>261</v>
      </c>
      <c r="J54" s="159">
        <v>200</v>
      </c>
      <c r="K54" s="159">
        <v>30</v>
      </c>
      <c r="L54" s="159">
        <v>51</v>
      </c>
      <c r="M54" s="159">
        <v>169</v>
      </c>
      <c r="N54" s="159">
        <v>96</v>
      </c>
      <c r="O54" s="159">
        <v>3</v>
      </c>
      <c r="P54" s="159">
        <v>188</v>
      </c>
      <c r="Q54" s="159">
        <v>11</v>
      </c>
      <c r="R54" s="159">
        <v>23</v>
      </c>
      <c r="S54" s="159">
        <v>52</v>
      </c>
      <c r="T54" s="159">
        <v>126</v>
      </c>
      <c r="U54" s="159">
        <v>70</v>
      </c>
      <c r="V54" s="159">
        <f t="shared" si="1"/>
        <v>3929</v>
      </c>
    </row>
    <row r="55" spans="1:22" ht="15" x14ac:dyDescent="0.3">
      <c r="A55" s="160" t="s">
        <v>152</v>
      </c>
      <c r="B55" s="159">
        <v>170</v>
      </c>
      <c r="C55" s="159">
        <v>9</v>
      </c>
      <c r="D55" s="159">
        <v>640</v>
      </c>
      <c r="E55" s="159">
        <v>84</v>
      </c>
      <c r="F55" s="159">
        <v>96</v>
      </c>
      <c r="G55" s="159">
        <v>167</v>
      </c>
      <c r="H55" s="159">
        <v>437</v>
      </c>
      <c r="I55" s="159">
        <v>269</v>
      </c>
      <c r="J55" s="159">
        <v>206</v>
      </c>
      <c r="K55" s="159">
        <v>21</v>
      </c>
      <c r="L55" s="159">
        <v>65</v>
      </c>
      <c r="M55" s="159">
        <v>116</v>
      </c>
      <c r="N55" s="159">
        <v>29</v>
      </c>
      <c r="O55" s="159">
        <v>5</v>
      </c>
      <c r="P55" s="159">
        <v>31</v>
      </c>
      <c r="Q55" s="159">
        <v>4</v>
      </c>
      <c r="R55" s="159">
        <v>17</v>
      </c>
      <c r="S55" s="159">
        <v>9</v>
      </c>
      <c r="T55" s="159">
        <v>27</v>
      </c>
      <c r="U55" s="159">
        <v>3</v>
      </c>
      <c r="V55" s="159">
        <f t="shared" si="1"/>
        <v>2405</v>
      </c>
    </row>
    <row r="56" spans="1:22" ht="15" x14ac:dyDescent="0.3">
      <c r="A56" s="160" t="s">
        <v>158</v>
      </c>
      <c r="B56" s="159">
        <v>0</v>
      </c>
      <c r="C56" s="159">
        <v>0</v>
      </c>
      <c r="D56" s="159">
        <v>744</v>
      </c>
      <c r="E56" s="159">
        <v>0</v>
      </c>
      <c r="F56" s="159">
        <v>0</v>
      </c>
      <c r="G56" s="159">
        <v>331</v>
      </c>
      <c r="H56" s="159">
        <v>0</v>
      </c>
      <c r="I56" s="159">
        <v>0</v>
      </c>
      <c r="J56" s="159">
        <v>0</v>
      </c>
      <c r="K56" s="159">
        <v>0</v>
      </c>
      <c r="L56" s="159">
        <v>0</v>
      </c>
      <c r="M56" s="159">
        <v>0</v>
      </c>
      <c r="N56" s="159">
        <v>0</v>
      </c>
      <c r="O56" s="159">
        <v>0</v>
      </c>
      <c r="P56" s="159">
        <v>1</v>
      </c>
      <c r="Q56" s="159">
        <v>0</v>
      </c>
      <c r="R56" s="159">
        <v>0</v>
      </c>
      <c r="S56" s="159">
        <v>0</v>
      </c>
      <c r="T56" s="159">
        <v>0</v>
      </c>
      <c r="U56" s="159">
        <v>0</v>
      </c>
      <c r="V56" s="159">
        <f t="shared" si="1"/>
        <v>1076</v>
      </c>
    </row>
    <row r="57" spans="1:22" ht="15" x14ac:dyDescent="0.3">
      <c r="A57" s="160" t="s">
        <v>159</v>
      </c>
      <c r="B57" s="159">
        <v>46</v>
      </c>
      <c r="C57" s="159">
        <v>1</v>
      </c>
      <c r="D57" s="159">
        <v>139</v>
      </c>
      <c r="E57" s="159">
        <v>14</v>
      </c>
      <c r="F57" s="159">
        <v>14</v>
      </c>
      <c r="G57" s="159">
        <v>80</v>
      </c>
      <c r="H57" s="159">
        <v>34</v>
      </c>
      <c r="I57" s="159">
        <v>24</v>
      </c>
      <c r="J57" s="159">
        <v>106</v>
      </c>
      <c r="K57" s="159">
        <v>2</v>
      </c>
      <c r="L57" s="159">
        <v>26</v>
      </c>
      <c r="M57" s="159">
        <v>103</v>
      </c>
      <c r="N57" s="159">
        <v>46</v>
      </c>
      <c r="O57" s="159">
        <v>6</v>
      </c>
      <c r="P57" s="159">
        <v>102</v>
      </c>
      <c r="Q57" s="159">
        <v>1</v>
      </c>
      <c r="R57" s="159">
        <v>80</v>
      </c>
      <c r="S57" s="159">
        <v>28</v>
      </c>
      <c r="T57" s="159">
        <v>112</v>
      </c>
      <c r="U57" s="159">
        <v>1</v>
      </c>
      <c r="V57" s="159">
        <f t="shared" si="1"/>
        <v>965</v>
      </c>
    </row>
    <row r="58" spans="1:22" ht="15" x14ac:dyDescent="0.3">
      <c r="A58" s="160" t="s">
        <v>160</v>
      </c>
      <c r="B58" s="159">
        <v>46</v>
      </c>
      <c r="C58" s="159">
        <v>1</v>
      </c>
      <c r="D58" s="159">
        <v>151</v>
      </c>
      <c r="E58" s="159">
        <v>4</v>
      </c>
      <c r="F58" s="159">
        <v>38</v>
      </c>
      <c r="G58" s="159">
        <v>97</v>
      </c>
      <c r="H58" s="159">
        <v>114</v>
      </c>
      <c r="I58" s="159">
        <v>234</v>
      </c>
      <c r="J58" s="159">
        <v>28</v>
      </c>
      <c r="K58" s="159">
        <v>7</v>
      </c>
      <c r="L58" s="159">
        <v>20</v>
      </c>
      <c r="M58" s="159">
        <v>66</v>
      </c>
      <c r="N58" s="159">
        <v>11</v>
      </c>
      <c r="O58" s="159"/>
      <c r="P58" s="159">
        <v>58</v>
      </c>
      <c r="Q58" s="159">
        <v>1</v>
      </c>
      <c r="R58" s="159">
        <v>9</v>
      </c>
      <c r="S58" s="159">
        <v>12</v>
      </c>
      <c r="T58" s="159">
        <v>19</v>
      </c>
      <c r="U58" s="159">
        <v>7</v>
      </c>
      <c r="V58" s="159">
        <f t="shared" si="1"/>
        <v>923</v>
      </c>
    </row>
    <row r="59" spans="1:22" ht="15" x14ac:dyDescent="0.3">
      <c r="A59" s="160" t="s">
        <v>144</v>
      </c>
      <c r="B59" s="159">
        <v>84</v>
      </c>
      <c r="C59" s="159">
        <v>1</v>
      </c>
      <c r="D59" s="159">
        <v>185</v>
      </c>
      <c r="E59" s="159">
        <v>11</v>
      </c>
      <c r="F59" s="159">
        <v>51</v>
      </c>
      <c r="G59" s="159">
        <v>72</v>
      </c>
      <c r="H59" s="159">
        <v>108</v>
      </c>
      <c r="I59" s="159">
        <v>43</v>
      </c>
      <c r="J59" s="159">
        <v>75</v>
      </c>
      <c r="K59" s="159">
        <v>6</v>
      </c>
      <c r="L59" s="159">
        <v>23</v>
      </c>
      <c r="M59" s="159">
        <v>30</v>
      </c>
      <c r="N59" s="159">
        <v>24</v>
      </c>
      <c r="O59" s="159">
        <v>3</v>
      </c>
      <c r="P59" s="159">
        <v>38</v>
      </c>
      <c r="Q59" s="159">
        <v>0</v>
      </c>
      <c r="R59" s="159">
        <v>10</v>
      </c>
      <c r="S59" s="159">
        <v>3</v>
      </c>
      <c r="T59" s="159">
        <v>36</v>
      </c>
      <c r="U59" s="159">
        <v>14</v>
      </c>
      <c r="V59" s="159">
        <f t="shared" si="1"/>
        <v>817</v>
      </c>
    </row>
    <row r="60" spans="1:22" ht="15" x14ac:dyDescent="0.3">
      <c r="A60" s="160" t="s">
        <v>156</v>
      </c>
      <c r="B60" s="159">
        <v>52</v>
      </c>
      <c r="C60" s="159">
        <v>0</v>
      </c>
      <c r="D60" s="159">
        <v>214</v>
      </c>
      <c r="E60" s="159">
        <v>3</v>
      </c>
      <c r="F60" s="159">
        <v>17</v>
      </c>
      <c r="G60" s="159">
        <v>6</v>
      </c>
      <c r="H60" s="159">
        <v>132</v>
      </c>
      <c r="I60" s="159">
        <v>68</v>
      </c>
      <c r="J60" s="159">
        <v>74</v>
      </c>
      <c r="K60" s="159">
        <v>28</v>
      </c>
      <c r="L60" s="159">
        <v>21</v>
      </c>
      <c r="M60" s="159">
        <v>66</v>
      </c>
      <c r="N60" s="159">
        <v>17</v>
      </c>
      <c r="O60" s="159">
        <v>0</v>
      </c>
      <c r="P60" s="159">
        <v>25</v>
      </c>
      <c r="Q60" s="159">
        <v>1</v>
      </c>
      <c r="R60" s="159">
        <v>11</v>
      </c>
      <c r="S60" s="159">
        <v>3</v>
      </c>
      <c r="T60" s="159">
        <v>11</v>
      </c>
      <c r="U60" s="159">
        <v>0</v>
      </c>
      <c r="V60" s="159">
        <f t="shared" si="1"/>
        <v>749</v>
      </c>
    </row>
    <row r="61" spans="1:22" ht="15" x14ac:dyDescent="0.3">
      <c r="A61" s="160" t="s">
        <v>153</v>
      </c>
      <c r="B61" s="159">
        <v>26</v>
      </c>
      <c r="C61" s="159">
        <v>0</v>
      </c>
      <c r="D61" s="159">
        <v>176</v>
      </c>
      <c r="E61" s="159">
        <v>9</v>
      </c>
      <c r="F61" s="159">
        <v>8</v>
      </c>
      <c r="G61" s="159">
        <v>14</v>
      </c>
      <c r="H61" s="159">
        <v>64</v>
      </c>
      <c r="I61" s="159">
        <v>87</v>
      </c>
      <c r="J61" s="159">
        <v>43</v>
      </c>
      <c r="K61" s="159">
        <v>9</v>
      </c>
      <c r="L61" s="159">
        <v>6</v>
      </c>
      <c r="M61" s="159">
        <v>69</v>
      </c>
      <c r="N61" s="159">
        <v>5</v>
      </c>
      <c r="O61" s="159">
        <v>1</v>
      </c>
      <c r="P61" s="159">
        <v>26</v>
      </c>
      <c r="Q61" s="159">
        <v>0</v>
      </c>
      <c r="R61" s="159">
        <v>21</v>
      </c>
      <c r="S61" s="159">
        <v>5</v>
      </c>
      <c r="T61" s="159">
        <v>7</v>
      </c>
      <c r="U61" s="159">
        <v>3</v>
      </c>
      <c r="V61" s="159">
        <f t="shared" si="1"/>
        <v>579</v>
      </c>
    </row>
    <row r="62" spans="1:22" ht="15" x14ac:dyDescent="0.3">
      <c r="A62" s="160" t="s">
        <v>163</v>
      </c>
      <c r="B62" s="159">
        <v>20</v>
      </c>
      <c r="C62" s="159">
        <v>0</v>
      </c>
      <c r="D62" s="159">
        <v>25</v>
      </c>
      <c r="E62" s="159">
        <v>0</v>
      </c>
      <c r="F62" s="159">
        <v>2</v>
      </c>
      <c r="G62" s="159">
        <v>3</v>
      </c>
      <c r="H62" s="159">
        <v>8</v>
      </c>
      <c r="I62" s="159">
        <v>2</v>
      </c>
      <c r="J62" s="159">
        <v>9</v>
      </c>
      <c r="K62" s="159">
        <v>3</v>
      </c>
      <c r="L62" s="159">
        <v>1</v>
      </c>
      <c r="M62" s="159">
        <v>6</v>
      </c>
      <c r="N62" s="159">
        <v>1</v>
      </c>
      <c r="O62" s="159">
        <v>2</v>
      </c>
      <c r="P62" s="159">
        <v>1</v>
      </c>
      <c r="Q62" s="159">
        <v>0</v>
      </c>
      <c r="R62" s="159">
        <v>3</v>
      </c>
      <c r="S62" s="159">
        <v>0</v>
      </c>
      <c r="T62" s="159">
        <v>2</v>
      </c>
      <c r="U62" s="159">
        <v>0</v>
      </c>
      <c r="V62" s="159">
        <f t="shared" si="1"/>
        <v>88</v>
      </c>
    </row>
    <row r="63" spans="1:22" ht="15" x14ac:dyDescent="0.3">
      <c r="A63" s="160" t="s">
        <v>161</v>
      </c>
      <c r="B63" s="159">
        <v>3</v>
      </c>
      <c r="C63" s="159">
        <v>0</v>
      </c>
      <c r="D63" s="159">
        <v>10</v>
      </c>
      <c r="E63" s="159">
        <v>2</v>
      </c>
      <c r="F63" s="159">
        <v>0</v>
      </c>
      <c r="G63" s="159">
        <v>0</v>
      </c>
      <c r="H63" s="159">
        <v>2</v>
      </c>
      <c r="I63" s="159">
        <v>2</v>
      </c>
      <c r="J63" s="159">
        <v>1</v>
      </c>
      <c r="K63" s="159">
        <v>0</v>
      </c>
      <c r="L63" s="159">
        <v>0</v>
      </c>
      <c r="M63" s="159">
        <v>10</v>
      </c>
      <c r="N63" s="159">
        <v>0</v>
      </c>
      <c r="O63" s="159">
        <v>0</v>
      </c>
      <c r="P63" s="159">
        <v>0</v>
      </c>
      <c r="Q63" s="159">
        <v>0</v>
      </c>
      <c r="R63" s="159">
        <v>1</v>
      </c>
      <c r="S63" s="159">
        <v>0</v>
      </c>
      <c r="T63" s="159">
        <v>2</v>
      </c>
      <c r="U63" s="159">
        <v>1</v>
      </c>
      <c r="V63" s="159">
        <f t="shared" si="1"/>
        <v>34</v>
      </c>
    </row>
    <row r="64" spans="1:22" ht="15" x14ac:dyDescent="0.3">
      <c r="A64" s="160" t="s">
        <v>162</v>
      </c>
      <c r="B64" s="159">
        <v>1</v>
      </c>
      <c r="C64" s="159">
        <v>0</v>
      </c>
      <c r="D64" s="159">
        <v>4</v>
      </c>
      <c r="E64" s="159">
        <v>0</v>
      </c>
      <c r="F64" s="159">
        <v>1</v>
      </c>
      <c r="G64" s="159">
        <v>1</v>
      </c>
      <c r="H64" s="159">
        <v>3</v>
      </c>
      <c r="I64" s="159">
        <v>0</v>
      </c>
      <c r="J64" s="159">
        <v>1</v>
      </c>
      <c r="K64" s="159">
        <v>0</v>
      </c>
      <c r="L64" s="159">
        <v>0</v>
      </c>
      <c r="M64" s="159">
        <v>0</v>
      </c>
      <c r="N64" s="159">
        <v>0</v>
      </c>
      <c r="O64" s="159">
        <v>0</v>
      </c>
      <c r="P64" s="159">
        <v>1</v>
      </c>
      <c r="Q64" s="159">
        <v>0</v>
      </c>
      <c r="R64" s="159">
        <v>3</v>
      </c>
      <c r="S64" s="159">
        <v>1</v>
      </c>
      <c r="T64" s="159">
        <v>0</v>
      </c>
      <c r="U64" s="159">
        <v>1</v>
      </c>
      <c r="V64" s="159">
        <f t="shared" si="1"/>
        <v>17</v>
      </c>
    </row>
    <row r="65" spans="1:22" ht="15" x14ac:dyDescent="0.3">
      <c r="A65" s="160" t="s">
        <v>154</v>
      </c>
      <c r="B65" s="159">
        <v>0</v>
      </c>
      <c r="C65" s="159">
        <v>0</v>
      </c>
      <c r="D65" s="159">
        <v>1</v>
      </c>
      <c r="E65" s="159">
        <v>0</v>
      </c>
      <c r="F65" s="159">
        <v>0</v>
      </c>
      <c r="G65" s="159">
        <v>0</v>
      </c>
      <c r="H65" s="159">
        <v>1</v>
      </c>
      <c r="I65" s="159">
        <v>0</v>
      </c>
      <c r="J65" s="159">
        <v>3</v>
      </c>
      <c r="K65" s="159">
        <v>0</v>
      </c>
      <c r="L65" s="159">
        <v>0</v>
      </c>
      <c r="M65" s="159">
        <v>6</v>
      </c>
      <c r="N65" s="159">
        <v>0</v>
      </c>
      <c r="O65" s="159">
        <v>0</v>
      </c>
      <c r="P65" s="159">
        <v>2</v>
      </c>
      <c r="Q65" s="159">
        <v>0</v>
      </c>
      <c r="R65" s="159">
        <v>0</v>
      </c>
      <c r="S65" s="159">
        <v>0</v>
      </c>
      <c r="T65" s="159">
        <v>0</v>
      </c>
      <c r="U65" s="159">
        <v>0</v>
      </c>
      <c r="V65" s="159">
        <f t="shared" si="1"/>
        <v>13</v>
      </c>
    </row>
    <row r="66" spans="1:22" ht="15" x14ac:dyDescent="0.3">
      <c r="A66" s="160" t="s">
        <v>155</v>
      </c>
      <c r="B66" s="159">
        <v>20</v>
      </c>
      <c r="C66" s="159">
        <v>0</v>
      </c>
      <c r="D66" s="159">
        <v>81</v>
      </c>
      <c r="E66" s="159">
        <v>2</v>
      </c>
      <c r="F66" s="159">
        <v>3</v>
      </c>
      <c r="G66" s="159">
        <v>4</v>
      </c>
      <c r="H66" s="159">
        <v>18</v>
      </c>
      <c r="I66" s="159">
        <v>23</v>
      </c>
      <c r="J66" s="159">
        <v>13</v>
      </c>
      <c r="K66" s="159">
        <v>1</v>
      </c>
      <c r="L66" s="159">
        <v>3</v>
      </c>
      <c r="M66" s="159">
        <v>23</v>
      </c>
      <c r="N66" s="159">
        <v>5</v>
      </c>
      <c r="O66" s="159">
        <v>0</v>
      </c>
      <c r="P66" s="159">
        <v>15</v>
      </c>
      <c r="Q66" s="159">
        <v>0</v>
      </c>
      <c r="R66" s="159">
        <v>5</v>
      </c>
      <c r="S66" s="159">
        <v>2</v>
      </c>
      <c r="T66" s="159">
        <v>3</v>
      </c>
      <c r="U66" s="159">
        <v>11</v>
      </c>
      <c r="V66" s="159">
        <f t="shared" si="1"/>
        <v>232</v>
      </c>
    </row>
    <row r="67" spans="1:22" s="166" customFormat="1" ht="24" customHeight="1" x14ac:dyDescent="0.2">
      <c r="A67" s="164" t="s">
        <v>106</v>
      </c>
      <c r="B67" s="165">
        <f>SUM(B9,B19,B28,B31,B34,B37,B38,B41,B44:B46,B50:B66,,B47)</f>
        <v>108833</v>
      </c>
      <c r="C67" s="165">
        <f t="shared" ref="C67:V67" si="9">SUM(C9,C19,C28,C31,C34,C37,C38,C41,C44:C46,C50:C66,,C47)</f>
        <v>62453</v>
      </c>
      <c r="D67" s="165">
        <f t="shared" si="9"/>
        <v>234064</v>
      </c>
      <c r="E67" s="165">
        <f t="shared" si="9"/>
        <v>29180</v>
      </c>
      <c r="F67" s="165">
        <f t="shared" si="9"/>
        <v>24876</v>
      </c>
      <c r="G67" s="165">
        <f t="shared" si="9"/>
        <v>208627</v>
      </c>
      <c r="H67" s="165">
        <f t="shared" si="9"/>
        <v>110184</v>
      </c>
      <c r="I67" s="165">
        <f t="shared" si="9"/>
        <v>108571</v>
      </c>
      <c r="J67" s="165">
        <f t="shared" si="9"/>
        <v>151671</v>
      </c>
      <c r="K67" s="165">
        <f t="shared" si="9"/>
        <v>18440</v>
      </c>
      <c r="L67" s="165">
        <f t="shared" si="9"/>
        <v>31831</v>
      </c>
      <c r="M67" s="165">
        <f t="shared" si="9"/>
        <v>120369</v>
      </c>
      <c r="N67" s="165">
        <f t="shared" si="9"/>
        <v>23313</v>
      </c>
      <c r="O67" s="165">
        <f t="shared" si="9"/>
        <v>7567</v>
      </c>
      <c r="P67" s="165">
        <f t="shared" si="9"/>
        <v>59602</v>
      </c>
      <c r="Q67" s="165">
        <f t="shared" si="9"/>
        <v>3213</v>
      </c>
      <c r="R67" s="165">
        <f t="shared" si="9"/>
        <v>47019</v>
      </c>
      <c r="S67" s="165">
        <f t="shared" si="9"/>
        <v>25986</v>
      </c>
      <c r="T67" s="165">
        <f t="shared" si="9"/>
        <v>58648</v>
      </c>
      <c r="U67" s="165">
        <f t="shared" si="9"/>
        <v>23866</v>
      </c>
      <c r="V67" s="165">
        <f t="shared" si="9"/>
        <v>1458313</v>
      </c>
    </row>
    <row r="68" spans="1:22" ht="20.25" customHeight="1" x14ac:dyDescent="0.35">
      <c r="A68" s="162"/>
      <c r="B68" s="163"/>
      <c r="C68" s="163"/>
      <c r="D68" s="163"/>
      <c r="E68" s="163"/>
      <c r="F68" s="163"/>
      <c r="G68" s="163"/>
      <c r="H68" s="163"/>
      <c r="I68" s="163"/>
      <c r="J68" s="163"/>
      <c r="K68" s="163"/>
      <c r="L68" s="163"/>
      <c r="M68" s="163"/>
      <c r="N68" s="163"/>
      <c r="V68" s="7"/>
    </row>
    <row r="69" spans="1:22" customFormat="1" ht="14.25" x14ac:dyDescent="0.3">
      <c r="A69" s="168" t="s">
        <v>107</v>
      </c>
      <c r="B69" s="168"/>
      <c r="C69" s="168"/>
      <c r="D69" s="168"/>
      <c r="E69" s="168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8"/>
      <c r="U69" s="168"/>
      <c r="V69" s="168"/>
    </row>
    <row r="70" spans="1:22" customFormat="1" ht="14.25" x14ac:dyDescent="0.3">
      <c r="A70" s="168" t="s">
        <v>136</v>
      </c>
      <c r="B70" s="168"/>
      <c r="C70" s="168"/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</row>
    <row r="71" spans="1:22" customFormat="1" ht="15" customHeight="1" x14ac:dyDescent="0.2">
      <c r="A71" s="169" t="s">
        <v>137</v>
      </c>
      <c r="B71" s="169"/>
      <c r="C71" s="169"/>
      <c r="D71" s="169"/>
      <c r="E71" s="169"/>
      <c r="F71" s="169"/>
      <c r="G71" s="169"/>
      <c r="H71" s="169"/>
      <c r="I71" s="169"/>
      <c r="J71" s="169"/>
      <c r="K71" s="169"/>
      <c r="L71" s="169"/>
      <c r="M71" s="169"/>
      <c r="N71" s="169"/>
      <c r="O71" s="169"/>
      <c r="P71" s="169"/>
      <c r="Q71" s="169"/>
      <c r="R71" s="169"/>
      <c r="S71" s="169"/>
      <c r="T71" s="169"/>
      <c r="U71" s="169"/>
      <c r="V71" s="169"/>
    </row>
    <row r="73" spans="1:22" s="147" customFormat="1" ht="15" x14ac:dyDescent="0.35">
      <c r="B73" s="148"/>
      <c r="C73" s="149"/>
      <c r="D73"/>
      <c r="E73"/>
      <c r="V73" s="150"/>
    </row>
    <row r="74" spans="1:22" s="1" customFormat="1" ht="13.15" customHeight="1" x14ac:dyDescent="0.3">
      <c r="B74" s="170" t="s">
        <v>140</v>
      </c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</row>
    <row r="75" spans="1:22" s="3" customFormat="1" ht="18" x14ac:dyDescent="0.3">
      <c r="A75" s="2"/>
      <c r="B75" s="171" t="s">
        <v>141</v>
      </c>
      <c r="C75" s="171"/>
      <c r="D75" s="171"/>
      <c r="E75" s="171"/>
      <c r="F75" s="171"/>
      <c r="G75" s="171"/>
      <c r="H75" s="171"/>
      <c r="I75" s="171"/>
      <c r="J75" s="171"/>
      <c r="K75" s="171"/>
      <c r="L75" s="171"/>
      <c r="M75" s="171"/>
      <c r="N75" s="171"/>
      <c r="O75" s="171"/>
      <c r="P75" s="171"/>
      <c r="Q75" s="171"/>
      <c r="R75" s="171"/>
      <c r="S75" s="171"/>
      <c r="T75" s="171"/>
      <c r="U75" s="171"/>
      <c r="V75" s="171"/>
    </row>
    <row r="76" spans="1:22" s="5" customFormat="1" ht="13.15" customHeight="1" x14ac:dyDescent="0.3">
      <c r="A76" s="4"/>
      <c r="V76" s="9"/>
    </row>
    <row r="77" spans="1:22" s="5" customFormat="1" ht="13.15" customHeight="1" x14ac:dyDescent="0.3">
      <c r="A77" s="4"/>
      <c r="V77" s="9"/>
    </row>
    <row r="78" spans="1:22" ht="13.15" customHeight="1" x14ac:dyDescent="0.3">
      <c r="A78" s="172" t="s">
        <v>102</v>
      </c>
      <c r="B78" s="174" t="s">
        <v>164</v>
      </c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6"/>
    </row>
    <row r="79" spans="1:22" s="10" customFormat="1" ht="13.15" customHeight="1" x14ac:dyDescent="0.3">
      <c r="A79" s="173"/>
      <c r="B79" s="36" t="s">
        <v>0</v>
      </c>
      <c r="C79" s="37" t="s">
        <v>1</v>
      </c>
      <c r="D79" s="37" t="s">
        <v>2</v>
      </c>
      <c r="E79" s="37" t="s">
        <v>3</v>
      </c>
      <c r="F79" s="37" t="s">
        <v>4</v>
      </c>
      <c r="G79" s="37" t="s">
        <v>5</v>
      </c>
      <c r="H79" s="37" t="s">
        <v>6</v>
      </c>
      <c r="I79" s="37" t="s">
        <v>7</v>
      </c>
      <c r="J79" s="37" t="s">
        <v>8</v>
      </c>
      <c r="K79" s="37" t="s">
        <v>9</v>
      </c>
      <c r="L79" s="37" t="s">
        <v>10</v>
      </c>
      <c r="M79" s="37" t="s">
        <v>11</v>
      </c>
      <c r="N79" s="37" t="s">
        <v>96</v>
      </c>
      <c r="O79" s="37" t="s">
        <v>13</v>
      </c>
      <c r="P79" s="37" t="s">
        <v>14</v>
      </c>
      <c r="Q79" s="37" t="s">
        <v>15</v>
      </c>
      <c r="R79" s="37" t="s">
        <v>16</v>
      </c>
      <c r="S79" s="37" t="s">
        <v>17</v>
      </c>
      <c r="T79" s="37" t="s">
        <v>18</v>
      </c>
      <c r="U79" s="37" t="s">
        <v>19</v>
      </c>
      <c r="V79" s="26" t="s">
        <v>112</v>
      </c>
    </row>
    <row r="80" spans="1:22" ht="15" x14ac:dyDescent="0.3">
      <c r="A80" s="38" t="s">
        <v>123</v>
      </c>
      <c r="B80" s="153">
        <v>8526</v>
      </c>
      <c r="C80" s="153">
        <v>20868</v>
      </c>
      <c r="D80" s="153">
        <v>12382</v>
      </c>
      <c r="E80" s="153">
        <v>1617</v>
      </c>
      <c r="F80" s="153">
        <v>1641</v>
      </c>
      <c r="G80" s="153">
        <v>27175</v>
      </c>
      <c r="H80" s="153">
        <v>7927</v>
      </c>
      <c r="I80" s="153">
        <v>8957</v>
      </c>
      <c r="J80" s="153">
        <v>15573</v>
      </c>
      <c r="K80" s="153">
        <v>2453</v>
      </c>
      <c r="L80" s="153">
        <v>3369</v>
      </c>
      <c r="M80" s="153">
        <v>7001</v>
      </c>
      <c r="N80" s="153">
        <v>2923</v>
      </c>
      <c r="O80" s="153">
        <v>1480</v>
      </c>
      <c r="P80" s="153">
        <v>10205</v>
      </c>
      <c r="Q80" s="153">
        <v>520</v>
      </c>
      <c r="R80" s="153">
        <v>7375</v>
      </c>
      <c r="S80" s="153">
        <v>4737</v>
      </c>
      <c r="T80" s="153">
        <v>7981</v>
      </c>
      <c r="U80" s="153">
        <v>2428</v>
      </c>
      <c r="V80" s="153">
        <f>SUM(B80:U80)</f>
        <v>155138</v>
      </c>
    </row>
    <row r="81" spans="1:22" ht="15" x14ac:dyDescent="0.3">
      <c r="A81" s="154" t="s">
        <v>54</v>
      </c>
      <c r="B81" s="155">
        <v>1897</v>
      </c>
      <c r="C81" s="155">
        <v>1767</v>
      </c>
      <c r="D81" s="155">
        <v>4429</v>
      </c>
      <c r="E81" s="155">
        <v>477</v>
      </c>
      <c r="F81" s="155">
        <v>383</v>
      </c>
      <c r="G81" s="155">
        <v>8822</v>
      </c>
      <c r="H81" s="155">
        <v>2064</v>
      </c>
      <c r="I81" s="155">
        <v>2567</v>
      </c>
      <c r="J81" s="155">
        <v>4548</v>
      </c>
      <c r="K81" s="155">
        <v>515</v>
      </c>
      <c r="L81" s="155">
        <v>897</v>
      </c>
      <c r="M81" s="155">
        <v>1661</v>
      </c>
      <c r="N81" s="155">
        <v>678</v>
      </c>
      <c r="O81" s="155">
        <v>289</v>
      </c>
      <c r="P81" s="155">
        <v>3039</v>
      </c>
      <c r="Q81" s="155">
        <v>96</v>
      </c>
      <c r="R81" s="155">
        <v>1531</v>
      </c>
      <c r="S81" s="155">
        <v>931</v>
      </c>
      <c r="T81" s="155">
        <v>1624</v>
      </c>
      <c r="U81" s="155">
        <v>470</v>
      </c>
      <c r="V81" s="155">
        <f t="shared" ref="V81:V122" si="10">SUM(B81:U81)</f>
        <v>38685</v>
      </c>
    </row>
    <row r="82" spans="1:22" ht="15" x14ac:dyDescent="0.3">
      <c r="A82" s="154" t="s">
        <v>21</v>
      </c>
      <c r="B82" s="155">
        <v>1868</v>
      </c>
      <c r="C82" s="155">
        <v>7299</v>
      </c>
      <c r="D82" s="155">
        <v>1183</v>
      </c>
      <c r="E82" s="155">
        <v>219</v>
      </c>
      <c r="F82" s="155">
        <v>229</v>
      </c>
      <c r="G82" s="155">
        <v>6872</v>
      </c>
      <c r="H82" s="155">
        <v>1428</v>
      </c>
      <c r="I82" s="155">
        <v>1555</v>
      </c>
      <c r="J82" s="155">
        <v>2736</v>
      </c>
      <c r="K82" s="155">
        <v>536</v>
      </c>
      <c r="L82" s="155">
        <v>631</v>
      </c>
      <c r="M82" s="155">
        <v>1495</v>
      </c>
      <c r="N82" s="155">
        <v>766</v>
      </c>
      <c r="O82" s="155">
        <v>443</v>
      </c>
      <c r="P82" s="155">
        <v>2460</v>
      </c>
      <c r="Q82" s="155">
        <v>140</v>
      </c>
      <c r="R82" s="155">
        <v>2150</v>
      </c>
      <c r="S82" s="155">
        <v>1582</v>
      </c>
      <c r="T82" s="155">
        <v>1776</v>
      </c>
      <c r="U82" s="155">
        <v>422</v>
      </c>
      <c r="V82" s="155">
        <f t="shared" si="10"/>
        <v>35790</v>
      </c>
    </row>
    <row r="83" spans="1:22" ht="15" x14ac:dyDescent="0.3">
      <c r="A83" s="154" t="s">
        <v>24</v>
      </c>
      <c r="B83" s="155">
        <v>2361</v>
      </c>
      <c r="C83" s="155">
        <v>4671</v>
      </c>
      <c r="D83" s="155">
        <v>1628</v>
      </c>
      <c r="E83" s="155">
        <v>225</v>
      </c>
      <c r="F83" s="155">
        <v>299</v>
      </c>
      <c r="G83" s="155">
        <v>2696</v>
      </c>
      <c r="H83" s="155">
        <v>1788</v>
      </c>
      <c r="I83" s="155">
        <v>1348</v>
      </c>
      <c r="J83" s="155">
        <v>2674</v>
      </c>
      <c r="K83" s="155">
        <v>553</v>
      </c>
      <c r="L83" s="155">
        <v>694</v>
      </c>
      <c r="M83" s="155">
        <v>1715</v>
      </c>
      <c r="N83" s="155">
        <v>655</v>
      </c>
      <c r="O83" s="155">
        <v>371</v>
      </c>
      <c r="P83" s="155">
        <v>2253</v>
      </c>
      <c r="Q83" s="155">
        <v>117</v>
      </c>
      <c r="R83" s="155">
        <v>1945</v>
      </c>
      <c r="S83" s="155">
        <v>1275</v>
      </c>
      <c r="T83" s="155">
        <v>2314</v>
      </c>
      <c r="U83" s="155">
        <v>824</v>
      </c>
      <c r="V83" s="155">
        <f t="shared" si="10"/>
        <v>30406</v>
      </c>
    </row>
    <row r="84" spans="1:22" ht="15" x14ac:dyDescent="0.3">
      <c r="A84" s="154" t="s">
        <v>35</v>
      </c>
      <c r="B84" s="155">
        <v>931</v>
      </c>
      <c r="C84" s="155">
        <v>839</v>
      </c>
      <c r="D84" s="155">
        <v>2192</v>
      </c>
      <c r="E84" s="155">
        <v>368</v>
      </c>
      <c r="F84" s="155">
        <v>285</v>
      </c>
      <c r="G84" s="155">
        <v>4336</v>
      </c>
      <c r="H84" s="155">
        <v>1130</v>
      </c>
      <c r="I84" s="155">
        <v>1537</v>
      </c>
      <c r="J84" s="155">
        <v>2360</v>
      </c>
      <c r="K84" s="155">
        <v>353</v>
      </c>
      <c r="L84" s="155">
        <v>429</v>
      </c>
      <c r="M84" s="155">
        <v>978</v>
      </c>
      <c r="N84" s="155">
        <v>389</v>
      </c>
      <c r="O84" s="155">
        <v>176</v>
      </c>
      <c r="P84" s="155">
        <v>1276</v>
      </c>
      <c r="Q84" s="155">
        <v>46</v>
      </c>
      <c r="R84" s="155">
        <v>662</v>
      </c>
      <c r="S84" s="155">
        <v>433</v>
      </c>
      <c r="T84" s="155">
        <v>1053</v>
      </c>
      <c r="U84" s="155">
        <v>420</v>
      </c>
      <c r="V84" s="155">
        <f t="shared" si="10"/>
        <v>20193</v>
      </c>
    </row>
    <row r="85" spans="1:22" ht="15" x14ac:dyDescent="0.3">
      <c r="A85" s="154" t="s">
        <v>40</v>
      </c>
      <c r="B85" s="155">
        <v>662</v>
      </c>
      <c r="C85" s="155">
        <v>1708</v>
      </c>
      <c r="D85" s="155">
        <v>1865</v>
      </c>
      <c r="E85" s="155">
        <v>221</v>
      </c>
      <c r="F85" s="155">
        <v>324</v>
      </c>
      <c r="G85" s="155">
        <v>2766</v>
      </c>
      <c r="H85" s="155">
        <v>915</v>
      </c>
      <c r="I85" s="155">
        <v>1436</v>
      </c>
      <c r="J85" s="155">
        <v>1802</v>
      </c>
      <c r="K85" s="155">
        <v>375</v>
      </c>
      <c r="L85" s="155">
        <v>556</v>
      </c>
      <c r="M85" s="155">
        <v>766</v>
      </c>
      <c r="N85" s="155">
        <v>318</v>
      </c>
      <c r="O85" s="155">
        <v>110</v>
      </c>
      <c r="P85" s="155">
        <v>832</v>
      </c>
      <c r="Q85" s="155">
        <v>95</v>
      </c>
      <c r="R85" s="155">
        <v>830</v>
      </c>
      <c r="S85" s="155">
        <v>367</v>
      </c>
      <c r="T85" s="155">
        <v>925</v>
      </c>
      <c r="U85" s="155">
        <v>170</v>
      </c>
      <c r="V85" s="155">
        <f t="shared" si="10"/>
        <v>17043</v>
      </c>
    </row>
    <row r="86" spans="1:22" ht="15" x14ac:dyDescent="0.3">
      <c r="A86" s="154" t="s">
        <v>22</v>
      </c>
      <c r="B86" s="155">
        <v>645</v>
      </c>
      <c r="C86" s="155">
        <v>4334</v>
      </c>
      <c r="D86" s="155">
        <v>553</v>
      </c>
      <c r="E86" s="155">
        <v>52</v>
      </c>
      <c r="F86" s="155">
        <v>75</v>
      </c>
      <c r="G86" s="155">
        <v>852</v>
      </c>
      <c r="H86" s="155">
        <v>348</v>
      </c>
      <c r="I86" s="155">
        <v>320</v>
      </c>
      <c r="J86" s="155">
        <v>1202</v>
      </c>
      <c r="K86" s="155">
        <v>81</v>
      </c>
      <c r="L86" s="155">
        <v>115</v>
      </c>
      <c r="M86" s="155">
        <v>286</v>
      </c>
      <c r="N86" s="155">
        <v>85</v>
      </c>
      <c r="O86" s="155">
        <v>55</v>
      </c>
      <c r="P86" s="155">
        <v>238</v>
      </c>
      <c r="Q86" s="155">
        <v>23</v>
      </c>
      <c r="R86" s="155">
        <v>155</v>
      </c>
      <c r="S86" s="155">
        <v>124</v>
      </c>
      <c r="T86" s="155">
        <v>216</v>
      </c>
      <c r="U86" s="155">
        <v>102</v>
      </c>
      <c r="V86" s="155">
        <f t="shared" si="10"/>
        <v>9861</v>
      </c>
    </row>
    <row r="87" spans="1:22" ht="15" x14ac:dyDescent="0.3">
      <c r="A87" s="154" t="s">
        <v>124</v>
      </c>
      <c r="B87" s="155">
        <v>137</v>
      </c>
      <c r="C87" s="155">
        <v>198</v>
      </c>
      <c r="D87" s="155">
        <v>457</v>
      </c>
      <c r="E87" s="155">
        <v>51</v>
      </c>
      <c r="F87" s="155">
        <v>37</v>
      </c>
      <c r="G87" s="155">
        <v>779</v>
      </c>
      <c r="H87" s="155">
        <v>186</v>
      </c>
      <c r="I87" s="155">
        <v>156</v>
      </c>
      <c r="J87" s="155">
        <v>214</v>
      </c>
      <c r="K87" s="155">
        <v>31</v>
      </c>
      <c r="L87" s="155">
        <v>45</v>
      </c>
      <c r="M87" s="155">
        <v>87</v>
      </c>
      <c r="N87" s="155">
        <v>25</v>
      </c>
      <c r="O87" s="155">
        <v>34</v>
      </c>
      <c r="P87" s="155">
        <v>99</v>
      </c>
      <c r="Q87" s="155">
        <v>2</v>
      </c>
      <c r="R87" s="155">
        <v>93</v>
      </c>
      <c r="S87" s="155">
        <v>24</v>
      </c>
      <c r="T87" s="155">
        <v>47</v>
      </c>
      <c r="U87" s="155">
        <v>17</v>
      </c>
      <c r="V87" s="155">
        <f t="shared" si="10"/>
        <v>2719</v>
      </c>
    </row>
    <row r="88" spans="1:22" ht="15" x14ac:dyDescent="0.3">
      <c r="A88" s="154" t="s">
        <v>26</v>
      </c>
      <c r="B88" s="155">
        <v>25</v>
      </c>
      <c r="C88" s="155">
        <v>52</v>
      </c>
      <c r="D88" s="155">
        <v>75</v>
      </c>
      <c r="E88" s="155">
        <v>4</v>
      </c>
      <c r="F88" s="155">
        <v>9</v>
      </c>
      <c r="G88" s="155">
        <v>52</v>
      </c>
      <c r="H88" s="155">
        <v>68</v>
      </c>
      <c r="I88" s="155">
        <v>38</v>
      </c>
      <c r="J88" s="155">
        <v>37</v>
      </c>
      <c r="K88" s="155">
        <v>9</v>
      </c>
      <c r="L88" s="155">
        <v>2</v>
      </c>
      <c r="M88" s="155">
        <v>13</v>
      </c>
      <c r="N88" s="155">
        <v>7</v>
      </c>
      <c r="O88" s="155">
        <v>1</v>
      </c>
      <c r="P88" s="155">
        <v>7</v>
      </c>
      <c r="Q88" s="155">
        <v>1</v>
      </c>
      <c r="R88" s="155">
        <v>8</v>
      </c>
      <c r="S88" s="155">
        <v>0</v>
      </c>
      <c r="T88" s="155">
        <v>26</v>
      </c>
      <c r="U88" s="155">
        <v>2</v>
      </c>
      <c r="V88" s="155">
        <f t="shared" si="10"/>
        <v>436</v>
      </c>
    </row>
    <row r="89" spans="1:22" ht="15" x14ac:dyDescent="0.3">
      <c r="A89" s="156" t="s">
        <v>67</v>
      </c>
      <c r="B89" s="157">
        <v>0</v>
      </c>
      <c r="C89" s="157">
        <v>0</v>
      </c>
      <c r="D89" s="157">
        <v>0</v>
      </c>
      <c r="E89" s="157">
        <v>0</v>
      </c>
      <c r="F89" s="157">
        <v>0</v>
      </c>
      <c r="G89" s="157">
        <v>0</v>
      </c>
      <c r="H89" s="157">
        <v>0</v>
      </c>
      <c r="I89" s="157">
        <v>0</v>
      </c>
      <c r="J89" s="157">
        <v>0</v>
      </c>
      <c r="K89" s="157">
        <v>0</v>
      </c>
      <c r="L89" s="157">
        <v>0</v>
      </c>
      <c r="M89" s="157">
        <v>0</v>
      </c>
      <c r="N89" s="157">
        <v>0</v>
      </c>
      <c r="O89" s="157">
        <v>1</v>
      </c>
      <c r="P89" s="157">
        <v>1</v>
      </c>
      <c r="Q89" s="157">
        <v>0</v>
      </c>
      <c r="R89" s="157">
        <v>1</v>
      </c>
      <c r="S89" s="157">
        <v>1</v>
      </c>
      <c r="T89" s="157">
        <v>0</v>
      </c>
      <c r="U89" s="157">
        <v>1</v>
      </c>
      <c r="V89" s="157">
        <f t="shared" si="10"/>
        <v>5</v>
      </c>
    </row>
    <row r="90" spans="1:22" ht="15" x14ac:dyDescent="0.3">
      <c r="A90" s="38" t="s">
        <v>125</v>
      </c>
      <c r="B90" s="153">
        <v>2361</v>
      </c>
      <c r="C90" s="153">
        <v>637</v>
      </c>
      <c r="D90" s="153">
        <v>4926</v>
      </c>
      <c r="E90" s="153">
        <v>757</v>
      </c>
      <c r="F90" s="153">
        <v>551</v>
      </c>
      <c r="G90" s="153">
        <v>26694</v>
      </c>
      <c r="H90" s="153">
        <v>3757</v>
      </c>
      <c r="I90" s="153">
        <v>3206</v>
      </c>
      <c r="J90" s="153">
        <v>6733</v>
      </c>
      <c r="K90" s="153">
        <v>587</v>
      </c>
      <c r="L90" s="153">
        <v>896</v>
      </c>
      <c r="M90" s="153">
        <v>1806</v>
      </c>
      <c r="N90" s="153">
        <v>640</v>
      </c>
      <c r="O90" s="153">
        <v>183</v>
      </c>
      <c r="P90" s="153">
        <v>1466</v>
      </c>
      <c r="Q90" s="153">
        <v>103</v>
      </c>
      <c r="R90" s="153">
        <v>1192</v>
      </c>
      <c r="S90" s="153">
        <v>1149</v>
      </c>
      <c r="T90" s="153">
        <v>1877</v>
      </c>
      <c r="U90" s="153">
        <v>605</v>
      </c>
      <c r="V90" s="153">
        <f t="shared" si="10"/>
        <v>60126</v>
      </c>
    </row>
    <row r="91" spans="1:22" ht="15" x14ac:dyDescent="0.3">
      <c r="A91" s="154" t="s">
        <v>64</v>
      </c>
      <c r="B91" s="155">
        <v>1248</v>
      </c>
      <c r="C91" s="155">
        <v>336</v>
      </c>
      <c r="D91" s="155">
        <v>2433</v>
      </c>
      <c r="E91" s="155">
        <v>554</v>
      </c>
      <c r="F91" s="155">
        <v>253</v>
      </c>
      <c r="G91" s="155">
        <v>13558</v>
      </c>
      <c r="H91" s="155">
        <v>2047</v>
      </c>
      <c r="I91" s="155">
        <v>1615</v>
      </c>
      <c r="J91" s="155">
        <v>3268</v>
      </c>
      <c r="K91" s="155">
        <v>319</v>
      </c>
      <c r="L91" s="155">
        <v>440</v>
      </c>
      <c r="M91" s="155">
        <v>1077</v>
      </c>
      <c r="N91" s="155">
        <v>373</v>
      </c>
      <c r="O91" s="155">
        <v>115</v>
      </c>
      <c r="P91" s="155">
        <v>744</v>
      </c>
      <c r="Q91" s="155">
        <v>60</v>
      </c>
      <c r="R91" s="155">
        <v>662</v>
      </c>
      <c r="S91" s="155">
        <v>572</v>
      </c>
      <c r="T91" s="155">
        <v>998</v>
      </c>
      <c r="U91" s="155">
        <v>467</v>
      </c>
      <c r="V91" s="155">
        <f t="shared" si="10"/>
        <v>31139</v>
      </c>
    </row>
    <row r="92" spans="1:22" ht="15" x14ac:dyDescent="0.3">
      <c r="A92" s="154" t="s">
        <v>32</v>
      </c>
      <c r="B92" s="155">
        <v>745</v>
      </c>
      <c r="C92" s="155">
        <v>120</v>
      </c>
      <c r="D92" s="155">
        <v>1530</v>
      </c>
      <c r="E92" s="155">
        <v>174</v>
      </c>
      <c r="F92" s="155">
        <v>180</v>
      </c>
      <c r="G92" s="155">
        <v>7092</v>
      </c>
      <c r="H92" s="155">
        <v>779</v>
      </c>
      <c r="I92" s="155">
        <v>995</v>
      </c>
      <c r="J92" s="155">
        <v>2085</v>
      </c>
      <c r="K92" s="155">
        <v>207</v>
      </c>
      <c r="L92" s="155">
        <v>307</v>
      </c>
      <c r="M92" s="155">
        <v>509</v>
      </c>
      <c r="N92" s="155">
        <v>169</v>
      </c>
      <c r="O92" s="155">
        <v>33</v>
      </c>
      <c r="P92" s="155">
        <v>618</v>
      </c>
      <c r="Q92" s="155">
        <v>30</v>
      </c>
      <c r="R92" s="155">
        <v>341</v>
      </c>
      <c r="S92" s="155">
        <v>408</v>
      </c>
      <c r="T92" s="155">
        <v>609</v>
      </c>
      <c r="U92" s="155">
        <v>104</v>
      </c>
      <c r="V92" s="155">
        <f t="shared" si="10"/>
        <v>17035</v>
      </c>
    </row>
    <row r="93" spans="1:22" ht="15" x14ac:dyDescent="0.3">
      <c r="A93" s="154" t="s">
        <v>58</v>
      </c>
      <c r="B93" s="155">
        <v>169</v>
      </c>
      <c r="C93" s="155">
        <v>81</v>
      </c>
      <c r="D93" s="155">
        <v>533</v>
      </c>
      <c r="E93" s="155">
        <v>17</v>
      </c>
      <c r="F93" s="155">
        <v>84</v>
      </c>
      <c r="G93" s="155">
        <v>3914</v>
      </c>
      <c r="H93" s="155">
        <v>525</v>
      </c>
      <c r="I93" s="155">
        <v>343</v>
      </c>
      <c r="J93" s="155">
        <v>1070</v>
      </c>
      <c r="K93" s="155">
        <v>36</v>
      </c>
      <c r="L93" s="155">
        <v>75</v>
      </c>
      <c r="M93" s="155">
        <v>194</v>
      </c>
      <c r="N93" s="155">
        <v>11</v>
      </c>
      <c r="O93" s="155">
        <v>13</v>
      </c>
      <c r="P93" s="155">
        <v>66</v>
      </c>
      <c r="Q93" s="155">
        <v>3</v>
      </c>
      <c r="R93" s="155">
        <v>85</v>
      </c>
      <c r="S93" s="155">
        <v>61</v>
      </c>
      <c r="T93" s="155">
        <v>107</v>
      </c>
      <c r="U93" s="155">
        <v>5</v>
      </c>
      <c r="V93" s="155">
        <f t="shared" si="10"/>
        <v>7392</v>
      </c>
    </row>
    <row r="94" spans="1:22" ht="15" x14ac:dyDescent="0.3">
      <c r="A94" s="154" t="s">
        <v>57</v>
      </c>
      <c r="B94" s="155">
        <v>125</v>
      </c>
      <c r="C94" s="155">
        <v>97</v>
      </c>
      <c r="D94" s="155">
        <v>282</v>
      </c>
      <c r="E94" s="155">
        <v>6</v>
      </c>
      <c r="F94" s="155">
        <v>21</v>
      </c>
      <c r="G94" s="155">
        <v>1666</v>
      </c>
      <c r="H94" s="155">
        <v>286</v>
      </c>
      <c r="I94" s="155">
        <v>129</v>
      </c>
      <c r="J94" s="155">
        <v>203</v>
      </c>
      <c r="K94" s="155">
        <v>13</v>
      </c>
      <c r="L94" s="155">
        <v>41</v>
      </c>
      <c r="M94" s="155">
        <v>16</v>
      </c>
      <c r="N94" s="155">
        <v>75</v>
      </c>
      <c r="O94" s="155">
        <v>14</v>
      </c>
      <c r="P94" s="155">
        <v>17</v>
      </c>
      <c r="Q94" s="155">
        <v>4</v>
      </c>
      <c r="R94" s="155">
        <v>71</v>
      </c>
      <c r="S94" s="155">
        <v>74</v>
      </c>
      <c r="T94" s="155">
        <v>113</v>
      </c>
      <c r="U94" s="155">
        <v>16</v>
      </c>
      <c r="V94" s="155">
        <f t="shared" si="10"/>
        <v>3269</v>
      </c>
    </row>
    <row r="95" spans="1:22" ht="15" x14ac:dyDescent="0.3">
      <c r="A95" s="154" t="s">
        <v>126</v>
      </c>
      <c r="B95" s="155">
        <v>74</v>
      </c>
      <c r="C95" s="155">
        <v>3</v>
      </c>
      <c r="D95" s="155">
        <v>148</v>
      </c>
      <c r="E95" s="155">
        <v>6</v>
      </c>
      <c r="F95" s="155">
        <v>13</v>
      </c>
      <c r="G95" s="155">
        <v>464</v>
      </c>
      <c r="H95" s="155">
        <v>120</v>
      </c>
      <c r="I95" s="155">
        <v>124</v>
      </c>
      <c r="J95" s="155">
        <v>107</v>
      </c>
      <c r="K95" s="155">
        <v>12</v>
      </c>
      <c r="L95" s="155">
        <v>33</v>
      </c>
      <c r="M95" s="155">
        <v>9</v>
      </c>
      <c r="N95" s="155">
        <v>12</v>
      </c>
      <c r="O95" s="155">
        <v>8</v>
      </c>
      <c r="P95" s="155">
        <v>21</v>
      </c>
      <c r="Q95" s="155">
        <v>6</v>
      </c>
      <c r="R95" s="155">
        <v>33</v>
      </c>
      <c r="S95" s="155">
        <v>34</v>
      </c>
      <c r="T95" s="155">
        <v>50</v>
      </c>
      <c r="U95" s="155">
        <v>13</v>
      </c>
      <c r="V95" s="155">
        <f t="shared" si="10"/>
        <v>1290</v>
      </c>
    </row>
    <row r="96" spans="1:22" ht="15" x14ac:dyDescent="0.3">
      <c r="A96" s="154" t="s">
        <v>55</v>
      </c>
      <c r="B96" s="155">
        <v>0</v>
      </c>
      <c r="C96" s="155">
        <v>0</v>
      </c>
      <c r="D96" s="155">
        <v>0</v>
      </c>
      <c r="E96" s="155">
        <v>0</v>
      </c>
      <c r="F96" s="155">
        <v>0</v>
      </c>
      <c r="G96" s="155">
        <v>0</v>
      </c>
      <c r="H96" s="155">
        <v>0</v>
      </c>
      <c r="I96" s="155">
        <v>0</v>
      </c>
      <c r="J96" s="155">
        <v>0</v>
      </c>
      <c r="K96" s="155">
        <v>0</v>
      </c>
      <c r="L96" s="155">
        <v>0</v>
      </c>
      <c r="M96" s="155">
        <v>1</v>
      </c>
      <c r="N96" s="155">
        <v>0</v>
      </c>
      <c r="O96" s="155">
        <v>0</v>
      </c>
      <c r="P96" s="155">
        <v>0</v>
      </c>
      <c r="Q96" s="155">
        <v>0</v>
      </c>
      <c r="R96" s="155">
        <v>0</v>
      </c>
      <c r="S96" s="155">
        <v>0</v>
      </c>
      <c r="T96" s="155">
        <v>0</v>
      </c>
      <c r="U96" s="155">
        <v>0</v>
      </c>
      <c r="V96" s="155">
        <f t="shared" si="10"/>
        <v>1</v>
      </c>
    </row>
    <row r="97" spans="1:22" ht="15" x14ac:dyDescent="0.3">
      <c r="A97" s="38" t="s">
        <v>133</v>
      </c>
      <c r="B97" s="153">
        <v>1487</v>
      </c>
      <c r="C97" s="153">
        <v>185</v>
      </c>
      <c r="D97" s="153">
        <v>4325</v>
      </c>
      <c r="E97" s="153">
        <v>622</v>
      </c>
      <c r="F97" s="153">
        <v>476</v>
      </c>
      <c r="G97" s="153">
        <v>5857</v>
      </c>
      <c r="H97" s="153">
        <v>2417</v>
      </c>
      <c r="I97" s="153">
        <v>2357</v>
      </c>
      <c r="J97" s="153">
        <v>4014</v>
      </c>
      <c r="K97" s="153">
        <v>526</v>
      </c>
      <c r="L97" s="153">
        <v>791</v>
      </c>
      <c r="M97" s="153">
        <v>2495</v>
      </c>
      <c r="N97" s="153">
        <v>560</v>
      </c>
      <c r="O97" s="153">
        <v>179</v>
      </c>
      <c r="P97" s="153">
        <v>1233</v>
      </c>
      <c r="Q97" s="153">
        <v>66</v>
      </c>
      <c r="R97" s="153">
        <v>1310</v>
      </c>
      <c r="S97" s="153">
        <v>563</v>
      </c>
      <c r="T97" s="153">
        <v>1094</v>
      </c>
      <c r="U97" s="153">
        <v>285</v>
      </c>
      <c r="V97" s="153">
        <f t="shared" si="10"/>
        <v>30842</v>
      </c>
    </row>
    <row r="98" spans="1:22" ht="15" x14ac:dyDescent="0.3">
      <c r="A98" s="154" t="s">
        <v>50</v>
      </c>
      <c r="B98" s="155">
        <v>1487</v>
      </c>
      <c r="C98" s="155">
        <v>185</v>
      </c>
      <c r="D98" s="155">
        <v>4325</v>
      </c>
      <c r="E98" s="155">
        <v>622</v>
      </c>
      <c r="F98" s="155">
        <v>476</v>
      </c>
      <c r="G98" s="155">
        <v>5857</v>
      </c>
      <c r="H98" s="155">
        <v>2417</v>
      </c>
      <c r="I98" s="155">
        <v>2357</v>
      </c>
      <c r="J98" s="155">
        <v>4014</v>
      </c>
      <c r="K98" s="155">
        <v>526</v>
      </c>
      <c r="L98" s="155">
        <v>791</v>
      </c>
      <c r="M98" s="155">
        <v>2495</v>
      </c>
      <c r="N98" s="155">
        <v>560</v>
      </c>
      <c r="O98" s="155">
        <v>179</v>
      </c>
      <c r="P98" s="155">
        <v>1233</v>
      </c>
      <c r="Q98" s="155">
        <v>66</v>
      </c>
      <c r="R98" s="155">
        <v>1310</v>
      </c>
      <c r="S98" s="155">
        <v>563</v>
      </c>
      <c r="T98" s="155">
        <v>1094</v>
      </c>
      <c r="U98" s="155">
        <v>285</v>
      </c>
      <c r="V98" s="155">
        <f t="shared" si="10"/>
        <v>30842</v>
      </c>
    </row>
    <row r="99" spans="1:22" ht="15" x14ac:dyDescent="0.3">
      <c r="A99" s="38" t="s">
        <v>132</v>
      </c>
      <c r="B99" s="153">
        <v>1673</v>
      </c>
      <c r="C99" s="153">
        <v>295</v>
      </c>
      <c r="D99" s="153">
        <v>4042</v>
      </c>
      <c r="E99" s="153">
        <v>451</v>
      </c>
      <c r="F99" s="153">
        <v>346</v>
      </c>
      <c r="G99" s="153">
        <v>6517</v>
      </c>
      <c r="H99" s="153">
        <v>2063</v>
      </c>
      <c r="I99" s="153">
        <v>1859</v>
      </c>
      <c r="J99" s="153">
        <v>3415</v>
      </c>
      <c r="K99" s="153">
        <v>338</v>
      </c>
      <c r="L99" s="153">
        <v>576</v>
      </c>
      <c r="M99" s="153">
        <v>1945</v>
      </c>
      <c r="N99" s="153">
        <v>333</v>
      </c>
      <c r="O99" s="153">
        <v>87</v>
      </c>
      <c r="P99" s="153">
        <v>882</v>
      </c>
      <c r="Q99" s="153">
        <v>26</v>
      </c>
      <c r="R99" s="153">
        <v>714</v>
      </c>
      <c r="S99" s="153">
        <v>332</v>
      </c>
      <c r="T99" s="153">
        <v>845</v>
      </c>
      <c r="U99" s="153">
        <v>188</v>
      </c>
      <c r="V99" s="153">
        <f t="shared" si="10"/>
        <v>26927</v>
      </c>
    </row>
    <row r="100" spans="1:22" ht="15" x14ac:dyDescent="0.3">
      <c r="A100" s="154" t="s">
        <v>33</v>
      </c>
      <c r="B100" s="155">
        <v>1394</v>
      </c>
      <c r="C100" s="155">
        <v>232</v>
      </c>
      <c r="D100" s="155">
        <v>3346</v>
      </c>
      <c r="E100" s="155">
        <v>370</v>
      </c>
      <c r="F100" s="155">
        <v>278</v>
      </c>
      <c r="G100" s="155">
        <v>5147</v>
      </c>
      <c r="H100" s="155">
        <v>1705</v>
      </c>
      <c r="I100" s="155">
        <v>1534</v>
      </c>
      <c r="J100" s="155">
        <v>2809</v>
      </c>
      <c r="K100" s="155">
        <v>260</v>
      </c>
      <c r="L100" s="155">
        <v>460</v>
      </c>
      <c r="M100" s="155">
        <v>1609</v>
      </c>
      <c r="N100" s="155">
        <v>260</v>
      </c>
      <c r="O100" s="155">
        <v>66</v>
      </c>
      <c r="P100" s="155">
        <v>677</v>
      </c>
      <c r="Q100" s="155">
        <v>25</v>
      </c>
      <c r="R100" s="155">
        <v>557</v>
      </c>
      <c r="S100" s="155">
        <v>276</v>
      </c>
      <c r="T100" s="155">
        <v>697</v>
      </c>
      <c r="U100" s="155">
        <v>155</v>
      </c>
      <c r="V100" s="155">
        <f t="shared" si="10"/>
        <v>21857</v>
      </c>
    </row>
    <row r="101" spans="1:22" ht="15" x14ac:dyDescent="0.3">
      <c r="A101" s="156" t="s">
        <v>51</v>
      </c>
      <c r="B101" s="157">
        <v>279</v>
      </c>
      <c r="C101" s="157">
        <v>63</v>
      </c>
      <c r="D101" s="157">
        <v>696</v>
      </c>
      <c r="E101" s="157">
        <v>81</v>
      </c>
      <c r="F101" s="157">
        <v>68</v>
      </c>
      <c r="G101" s="157">
        <v>1370</v>
      </c>
      <c r="H101" s="157">
        <v>358</v>
      </c>
      <c r="I101" s="157">
        <v>325</v>
      </c>
      <c r="J101" s="157">
        <v>606</v>
      </c>
      <c r="K101" s="157">
        <v>78</v>
      </c>
      <c r="L101" s="157">
        <v>116</v>
      </c>
      <c r="M101" s="157">
        <v>336</v>
      </c>
      <c r="N101" s="157">
        <v>73</v>
      </c>
      <c r="O101" s="157">
        <v>21</v>
      </c>
      <c r="P101" s="157">
        <v>205</v>
      </c>
      <c r="Q101" s="157">
        <v>1</v>
      </c>
      <c r="R101" s="157">
        <v>157</v>
      </c>
      <c r="S101" s="157">
        <v>56</v>
      </c>
      <c r="T101" s="157">
        <v>148</v>
      </c>
      <c r="U101" s="157">
        <v>33</v>
      </c>
      <c r="V101" s="157">
        <f t="shared" si="10"/>
        <v>5070</v>
      </c>
    </row>
    <row r="102" spans="1:22" ht="15" x14ac:dyDescent="0.3">
      <c r="A102" s="158" t="s">
        <v>131</v>
      </c>
      <c r="B102" s="159">
        <v>901</v>
      </c>
      <c r="C102" s="159">
        <v>511</v>
      </c>
      <c r="D102" s="159">
        <v>1482</v>
      </c>
      <c r="E102" s="159">
        <v>306</v>
      </c>
      <c r="F102" s="159">
        <v>197</v>
      </c>
      <c r="G102" s="159">
        <v>4591</v>
      </c>
      <c r="H102" s="159">
        <v>1157</v>
      </c>
      <c r="I102" s="159">
        <v>1554</v>
      </c>
      <c r="J102" s="159">
        <v>3069</v>
      </c>
      <c r="K102" s="159">
        <v>275</v>
      </c>
      <c r="L102" s="159">
        <v>389</v>
      </c>
      <c r="M102" s="159">
        <v>1398</v>
      </c>
      <c r="N102" s="159">
        <v>318</v>
      </c>
      <c r="O102" s="159">
        <v>97</v>
      </c>
      <c r="P102" s="159">
        <v>1068</v>
      </c>
      <c r="Q102" s="159">
        <v>35</v>
      </c>
      <c r="R102" s="159">
        <v>984</v>
      </c>
      <c r="S102" s="159">
        <v>697</v>
      </c>
      <c r="T102" s="159">
        <v>803</v>
      </c>
      <c r="U102" s="159">
        <v>503</v>
      </c>
      <c r="V102" s="159">
        <f t="shared" si="10"/>
        <v>20335</v>
      </c>
    </row>
    <row r="103" spans="1:22" ht="15" x14ac:dyDescent="0.3">
      <c r="A103" s="38" t="s">
        <v>127</v>
      </c>
      <c r="B103" s="153">
        <v>961</v>
      </c>
      <c r="C103" s="153">
        <v>83</v>
      </c>
      <c r="D103" s="153">
        <v>1959</v>
      </c>
      <c r="E103" s="153">
        <v>390</v>
      </c>
      <c r="F103" s="153">
        <v>454</v>
      </c>
      <c r="G103" s="153">
        <v>993</v>
      </c>
      <c r="H103" s="153">
        <v>854</v>
      </c>
      <c r="I103" s="153">
        <v>1292</v>
      </c>
      <c r="J103" s="153">
        <v>3234</v>
      </c>
      <c r="K103" s="153">
        <v>211</v>
      </c>
      <c r="L103" s="153">
        <v>330</v>
      </c>
      <c r="M103" s="153">
        <v>1598</v>
      </c>
      <c r="N103" s="153">
        <v>235</v>
      </c>
      <c r="O103" s="153">
        <v>66</v>
      </c>
      <c r="P103" s="153">
        <v>813</v>
      </c>
      <c r="Q103" s="153">
        <v>49</v>
      </c>
      <c r="R103" s="153">
        <v>945</v>
      </c>
      <c r="S103" s="153">
        <v>401</v>
      </c>
      <c r="T103" s="153">
        <v>942</v>
      </c>
      <c r="U103" s="153">
        <v>955</v>
      </c>
      <c r="V103" s="153">
        <f t="shared" si="10"/>
        <v>16765</v>
      </c>
    </row>
    <row r="104" spans="1:22" ht="15" x14ac:dyDescent="0.3">
      <c r="A104" s="154" t="s">
        <v>36</v>
      </c>
      <c r="B104" s="155">
        <v>541</v>
      </c>
      <c r="C104" s="155">
        <v>48</v>
      </c>
      <c r="D104" s="155">
        <v>1111</v>
      </c>
      <c r="E104" s="155">
        <v>286</v>
      </c>
      <c r="F104" s="155">
        <v>289</v>
      </c>
      <c r="G104" s="155">
        <v>246</v>
      </c>
      <c r="H104" s="155">
        <v>472</v>
      </c>
      <c r="I104" s="155">
        <v>781</v>
      </c>
      <c r="J104" s="155">
        <v>1297</v>
      </c>
      <c r="K104" s="155">
        <v>144</v>
      </c>
      <c r="L104" s="155">
        <v>172</v>
      </c>
      <c r="M104" s="155">
        <v>592</v>
      </c>
      <c r="N104" s="155">
        <v>167</v>
      </c>
      <c r="O104" s="155">
        <v>45</v>
      </c>
      <c r="P104" s="155">
        <v>360</v>
      </c>
      <c r="Q104" s="155">
        <v>32</v>
      </c>
      <c r="R104" s="155">
        <v>483</v>
      </c>
      <c r="S104" s="155">
        <v>265</v>
      </c>
      <c r="T104" s="155">
        <v>598</v>
      </c>
      <c r="U104" s="155">
        <v>583</v>
      </c>
      <c r="V104" s="155">
        <f t="shared" si="10"/>
        <v>8512</v>
      </c>
    </row>
    <row r="105" spans="1:22" ht="15" x14ac:dyDescent="0.3">
      <c r="A105" s="156" t="s">
        <v>56</v>
      </c>
      <c r="B105" s="157">
        <v>420</v>
      </c>
      <c r="C105" s="157">
        <v>35</v>
      </c>
      <c r="D105" s="157">
        <v>848</v>
      </c>
      <c r="E105" s="157">
        <v>104</v>
      </c>
      <c r="F105" s="157">
        <v>165</v>
      </c>
      <c r="G105" s="157">
        <v>747</v>
      </c>
      <c r="H105" s="157">
        <v>382</v>
      </c>
      <c r="I105" s="157">
        <v>511</v>
      </c>
      <c r="J105" s="157">
        <v>1937</v>
      </c>
      <c r="K105" s="157">
        <v>67</v>
      </c>
      <c r="L105" s="157">
        <v>158</v>
      </c>
      <c r="M105" s="157">
        <v>1006</v>
      </c>
      <c r="N105" s="157">
        <v>68</v>
      </c>
      <c r="O105" s="157">
        <v>21</v>
      </c>
      <c r="P105" s="157">
        <v>453</v>
      </c>
      <c r="Q105" s="157">
        <v>17</v>
      </c>
      <c r="R105" s="157">
        <v>462</v>
      </c>
      <c r="S105" s="157">
        <v>136</v>
      </c>
      <c r="T105" s="157">
        <v>344</v>
      </c>
      <c r="U105" s="157">
        <v>372</v>
      </c>
      <c r="V105" s="157">
        <f t="shared" si="10"/>
        <v>8253</v>
      </c>
    </row>
    <row r="106" spans="1:22" ht="15" x14ac:dyDescent="0.3">
      <c r="A106" s="38" t="s">
        <v>130</v>
      </c>
      <c r="B106" s="153">
        <v>236</v>
      </c>
      <c r="C106" s="153">
        <v>8</v>
      </c>
      <c r="D106" s="153">
        <v>336</v>
      </c>
      <c r="E106" s="153">
        <v>37</v>
      </c>
      <c r="F106" s="153">
        <v>66</v>
      </c>
      <c r="G106" s="153">
        <v>501</v>
      </c>
      <c r="H106" s="153">
        <v>218</v>
      </c>
      <c r="I106" s="153">
        <v>447</v>
      </c>
      <c r="J106" s="153">
        <v>683</v>
      </c>
      <c r="K106" s="153">
        <v>92</v>
      </c>
      <c r="L106" s="153">
        <v>100</v>
      </c>
      <c r="M106" s="153">
        <v>188</v>
      </c>
      <c r="N106" s="153">
        <v>122</v>
      </c>
      <c r="O106" s="153">
        <v>40</v>
      </c>
      <c r="P106" s="153">
        <v>342</v>
      </c>
      <c r="Q106" s="153">
        <v>17</v>
      </c>
      <c r="R106" s="153">
        <v>292</v>
      </c>
      <c r="S106" s="153">
        <v>191</v>
      </c>
      <c r="T106" s="153">
        <v>392</v>
      </c>
      <c r="U106" s="153">
        <v>115</v>
      </c>
      <c r="V106" s="153">
        <f t="shared" si="10"/>
        <v>4423</v>
      </c>
    </row>
    <row r="107" spans="1:22" ht="15" x14ac:dyDescent="0.3">
      <c r="A107" s="154" t="s">
        <v>43</v>
      </c>
      <c r="B107" s="155">
        <v>163</v>
      </c>
      <c r="C107" s="155">
        <v>6</v>
      </c>
      <c r="D107" s="155">
        <v>182</v>
      </c>
      <c r="E107" s="155">
        <v>24</v>
      </c>
      <c r="F107" s="155">
        <v>35</v>
      </c>
      <c r="G107" s="155">
        <v>476</v>
      </c>
      <c r="H107" s="155">
        <v>115</v>
      </c>
      <c r="I107" s="155">
        <v>302</v>
      </c>
      <c r="J107" s="155">
        <v>350</v>
      </c>
      <c r="K107" s="155">
        <v>56</v>
      </c>
      <c r="L107" s="155">
        <v>77</v>
      </c>
      <c r="M107" s="155">
        <v>117</v>
      </c>
      <c r="N107" s="155">
        <v>80</v>
      </c>
      <c r="O107" s="155">
        <v>22</v>
      </c>
      <c r="P107" s="155">
        <v>223</v>
      </c>
      <c r="Q107" s="155">
        <v>12</v>
      </c>
      <c r="R107" s="155">
        <v>225</v>
      </c>
      <c r="S107" s="155">
        <v>109</v>
      </c>
      <c r="T107" s="155">
        <v>163</v>
      </c>
      <c r="U107" s="155">
        <v>63</v>
      </c>
      <c r="V107" s="155">
        <f t="shared" si="10"/>
        <v>2800</v>
      </c>
    </row>
    <row r="108" spans="1:22" ht="15" x14ac:dyDescent="0.3">
      <c r="A108" s="156" t="s">
        <v>45</v>
      </c>
      <c r="B108" s="157">
        <v>73</v>
      </c>
      <c r="C108" s="157">
        <v>2</v>
      </c>
      <c r="D108" s="157">
        <v>154</v>
      </c>
      <c r="E108" s="157">
        <v>13</v>
      </c>
      <c r="F108" s="157">
        <v>31</v>
      </c>
      <c r="G108" s="157">
        <v>25</v>
      </c>
      <c r="H108" s="157">
        <v>103</v>
      </c>
      <c r="I108" s="157">
        <v>145</v>
      </c>
      <c r="J108" s="157">
        <v>333</v>
      </c>
      <c r="K108" s="157">
        <v>36</v>
      </c>
      <c r="L108" s="157">
        <v>23</v>
      </c>
      <c r="M108" s="157">
        <v>71</v>
      </c>
      <c r="N108" s="157">
        <v>42</v>
      </c>
      <c r="O108" s="157">
        <v>18</v>
      </c>
      <c r="P108" s="157">
        <v>119</v>
      </c>
      <c r="Q108" s="157">
        <v>5</v>
      </c>
      <c r="R108" s="157">
        <v>67</v>
      </c>
      <c r="S108" s="157">
        <v>82</v>
      </c>
      <c r="T108" s="157">
        <v>229</v>
      </c>
      <c r="U108" s="157">
        <v>52</v>
      </c>
      <c r="V108" s="157">
        <f t="shared" si="10"/>
        <v>1623</v>
      </c>
    </row>
    <row r="109" spans="1:22" ht="15" x14ac:dyDescent="0.3">
      <c r="A109" s="158" t="s">
        <v>142</v>
      </c>
      <c r="B109" s="159">
        <v>182</v>
      </c>
      <c r="C109" s="159">
        <v>5</v>
      </c>
      <c r="D109" s="159">
        <v>305</v>
      </c>
      <c r="E109" s="159">
        <v>68</v>
      </c>
      <c r="F109" s="159">
        <v>132</v>
      </c>
      <c r="G109" s="159">
        <v>301</v>
      </c>
      <c r="H109" s="159">
        <v>384</v>
      </c>
      <c r="I109" s="159">
        <v>270</v>
      </c>
      <c r="J109" s="159">
        <v>414</v>
      </c>
      <c r="K109" s="159">
        <v>75</v>
      </c>
      <c r="L109" s="159">
        <v>87</v>
      </c>
      <c r="M109" s="159">
        <v>489</v>
      </c>
      <c r="N109" s="159">
        <v>109</v>
      </c>
      <c r="O109" s="159">
        <v>25</v>
      </c>
      <c r="P109" s="159">
        <v>223</v>
      </c>
      <c r="Q109" s="159">
        <v>18</v>
      </c>
      <c r="R109" s="159">
        <v>246</v>
      </c>
      <c r="S109" s="159">
        <v>92</v>
      </c>
      <c r="T109" s="159">
        <v>167</v>
      </c>
      <c r="U109" s="159">
        <v>111</v>
      </c>
      <c r="V109" s="159">
        <f t="shared" si="10"/>
        <v>3703</v>
      </c>
    </row>
    <row r="110" spans="1:22" ht="15" x14ac:dyDescent="0.3">
      <c r="A110" s="38" t="s">
        <v>128</v>
      </c>
      <c r="B110" s="153">
        <v>177</v>
      </c>
      <c r="C110" s="159">
        <v>23</v>
      </c>
      <c r="D110" s="159">
        <v>290</v>
      </c>
      <c r="E110" s="159">
        <v>25</v>
      </c>
      <c r="F110" s="159">
        <v>53</v>
      </c>
      <c r="G110" s="159">
        <v>117</v>
      </c>
      <c r="H110" s="159">
        <v>211</v>
      </c>
      <c r="I110" s="159">
        <v>185</v>
      </c>
      <c r="J110" s="159">
        <v>128</v>
      </c>
      <c r="K110" s="159">
        <v>13</v>
      </c>
      <c r="L110" s="159">
        <v>46</v>
      </c>
      <c r="M110" s="159">
        <v>116</v>
      </c>
      <c r="N110" s="159">
        <v>23</v>
      </c>
      <c r="O110" s="159">
        <v>1</v>
      </c>
      <c r="P110" s="159">
        <v>16</v>
      </c>
      <c r="Q110" s="159">
        <v>0</v>
      </c>
      <c r="R110" s="159">
        <v>19</v>
      </c>
      <c r="S110" s="159">
        <v>8</v>
      </c>
      <c r="T110" s="159">
        <v>22</v>
      </c>
      <c r="U110" s="159">
        <v>25</v>
      </c>
      <c r="V110" s="159">
        <f t="shared" si="10"/>
        <v>1498</v>
      </c>
    </row>
    <row r="111" spans="1:22" ht="15" x14ac:dyDescent="0.3">
      <c r="A111" s="154" t="s">
        <v>63</v>
      </c>
      <c r="B111" s="155">
        <v>177</v>
      </c>
      <c r="C111" s="155">
        <v>23</v>
      </c>
      <c r="D111" s="155">
        <v>290</v>
      </c>
      <c r="E111" s="155">
        <v>25</v>
      </c>
      <c r="F111" s="155">
        <v>53</v>
      </c>
      <c r="G111" s="155">
        <v>117</v>
      </c>
      <c r="H111" s="155">
        <v>211</v>
      </c>
      <c r="I111" s="155">
        <v>185</v>
      </c>
      <c r="J111" s="155">
        <v>128</v>
      </c>
      <c r="K111" s="155">
        <v>13</v>
      </c>
      <c r="L111" s="155">
        <v>46</v>
      </c>
      <c r="M111" s="155">
        <v>116</v>
      </c>
      <c r="N111" s="155">
        <v>23</v>
      </c>
      <c r="O111" s="155">
        <v>1</v>
      </c>
      <c r="P111" s="155">
        <v>16</v>
      </c>
      <c r="Q111" s="155">
        <v>0</v>
      </c>
      <c r="R111" s="155">
        <v>19</v>
      </c>
      <c r="S111" s="155">
        <v>8</v>
      </c>
      <c r="T111" s="155">
        <v>22</v>
      </c>
      <c r="U111" s="155">
        <v>25</v>
      </c>
      <c r="V111" s="155">
        <f t="shared" si="10"/>
        <v>1498</v>
      </c>
    </row>
    <row r="112" spans="1:22" ht="15" x14ac:dyDescent="0.3">
      <c r="A112" s="38" t="s">
        <v>135</v>
      </c>
      <c r="B112" s="159">
        <v>83</v>
      </c>
      <c r="C112" s="159">
        <v>19</v>
      </c>
      <c r="D112" s="159">
        <v>186</v>
      </c>
      <c r="E112" s="159">
        <v>37</v>
      </c>
      <c r="F112" s="159">
        <v>31</v>
      </c>
      <c r="G112" s="159">
        <v>217</v>
      </c>
      <c r="H112" s="159">
        <v>110</v>
      </c>
      <c r="I112" s="159">
        <v>125</v>
      </c>
      <c r="J112" s="159">
        <v>181</v>
      </c>
      <c r="K112" s="159">
        <v>15</v>
      </c>
      <c r="L112" s="159">
        <v>21</v>
      </c>
      <c r="M112" s="159">
        <v>77</v>
      </c>
      <c r="N112" s="159">
        <v>31</v>
      </c>
      <c r="O112" s="159">
        <v>2</v>
      </c>
      <c r="P112" s="159">
        <v>44</v>
      </c>
      <c r="Q112" s="159">
        <v>3</v>
      </c>
      <c r="R112" s="159">
        <v>30</v>
      </c>
      <c r="S112" s="159">
        <v>33</v>
      </c>
      <c r="T112" s="159">
        <v>59</v>
      </c>
      <c r="U112" s="159">
        <v>10</v>
      </c>
      <c r="V112" s="159">
        <f t="shared" si="10"/>
        <v>1314</v>
      </c>
    </row>
    <row r="113" spans="1:22" ht="15" x14ac:dyDescent="0.3">
      <c r="A113" s="154" t="s">
        <v>47</v>
      </c>
      <c r="B113" s="155">
        <v>52</v>
      </c>
      <c r="C113" s="155">
        <v>14</v>
      </c>
      <c r="D113" s="155">
        <v>121</v>
      </c>
      <c r="E113" s="155">
        <v>26</v>
      </c>
      <c r="F113" s="155">
        <v>19</v>
      </c>
      <c r="G113" s="155">
        <v>121</v>
      </c>
      <c r="H113" s="155">
        <v>74</v>
      </c>
      <c r="I113" s="155">
        <v>89</v>
      </c>
      <c r="J113" s="155">
        <v>121</v>
      </c>
      <c r="K113" s="155">
        <v>12</v>
      </c>
      <c r="L113" s="155">
        <v>18</v>
      </c>
      <c r="M113" s="155">
        <v>55</v>
      </c>
      <c r="N113" s="155">
        <v>22</v>
      </c>
      <c r="O113" s="155">
        <v>2</v>
      </c>
      <c r="P113" s="155">
        <v>23</v>
      </c>
      <c r="Q113" s="155">
        <v>3</v>
      </c>
      <c r="R113" s="155">
        <v>22</v>
      </c>
      <c r="S113" s="155">
        <v>19</v>
      </c>
      <c r="T113" s="155">
        <v>35</v>
      </c>
      <c r="U113" s="155">
        <v>8</v>
      </c>
      <c r="V113" s="155">
        <f t="shared" si="10"/>
        <v>856</v>
      </c>
    </row>
    <row r="114" spans="1:22" ht="15" x14ac:dyDescent="0.3">
      <c r="A114" s="156" t="s">
        <v>86</v>
      </c>
      <c r="B114" s="157">
        <v>31</v>
      </c>
      <c r="C114" s="157">
        <v>5</v>
      </c>
      <c r="D114" s="157">
        <v>65</v>
      </c>
      <c r="E114" s="157">
        <v>11</v>
      </c>
      <c r="F114" s="157">
        <v>12</v>
      </c>
      <c r="G114" s="157">
        <v>96</v>
      </c>
      <c r="H114" s="157">
        <v>36</v>
      </c>
      <c r="I114" s="157">
        <v>36</v>
      </c>
      <c r="J114" s="157">
        <v>60</v>
      </c>
      <c r="K114" s="157">
        <v>3</v>
      </c>
      <c r="L114" s="157">
        <v>3</v>
      </c>
      <c r="M114" s="157">
        <v>22</v>
      </c>
      <c r="N114" s="157">
        <v>9</v>
      </c>
      <c r="O114" s="157">
        <v>0</v>
      </c>
      <c r="P114" s="157">
        <v>21</v>
      </c>
      <c r="Q114" s="157">
        <v>0</v>
      </c>
      <c r="R114" s="157">
        <v>8</v>
      </c>
      <c r="S114" s="157">
        <v>14</v>
      </c>
      <c r="T114" s="157">
        <v>24</v>
      </c>
      <c r="U114" s="157">
        <v>2</v>
      </c>
      <c r="V114" s="157">
        <f t="shared" si="10"/>
        <v>458</v>
      </c>
    </row>
    <row r="115" spans="1:22" ht="15" x14ac:dyDescent="0.3">
      <c r="A115" s="158" t="s">
        <v>143</v>
      </c>
      <c r="B115" s="159">
        <v>46</v>
      </c>
      <c r="C115" s="159">
        <v>7</v>
      </c>
      <c r="D115" s="159">
        <v>97</v>
      </c>
      <c r="E115" s="159">
        <v>11</v>
      </c>
      <c r="F115" s="159">
        <v>18</v>
      </c>
      <c r="G115" s="159">
        <v>89</v>
      </c>
      <c r="H115" s="159">
        <v>60</v>
      </c>
      <c r="I115" s="159">
        <v>120</v>
      </c>
      <c r="J115" s="159">
        <v>156</v>
      </c>
      <c r="K115" s="159">
        <v>4</v>
      </c>
      <c r="L115" s="159">
        <v>11</v>
      </c>
      <c r="M115" s="159">
        <v>66</v>
      </c>
      <c r="N115" s="159">
        <v>10</v>
      </c>
      <c r="O115" s="159">
        <v>1</v>
      </c>
      <c r="P115" s="159">
        <v>45</v>
      </c>
      <c r="Q115" s="159">
        <v>0</v>
      </c>
      <c r="R115" s="159">
        <v>32</v>
      </c>
      <c r="S115" s="159">
        <v>35</v>
      </c>
      <c r="T115" s="159">
        <v>26</v>
      </c>
      <c r="U115" s="159">
        <v>9</v>
      </c>
      <c r="V115" s="159">
        <f t="shared" si="10"/>
        <v>843</v>
      </c>
    </row>
    <row r="116" spans="1:22" ht="15" x14ac:dyDescent="0.3">
      <c r="A116" s="160" t="s">
        <v>144</v>
      </c>
      <c r="B116" s="159">
        <v>38</v>
      </c>
      <c r="C116" s="159">
        <v>0</v>
      </c>
      <c r="D116" s="159">
        <v>69</v>
      </c>
      <c r="E116" s="159">
        <v>5</v>
      </c>
      <c r="F116" s="159">
        <v>16</v>
      </c>
      <c r="G116" s="159">
        <v>62</v>
      </c>
      <c r="H116" s="159">
        <v>68</v>
      </c>
      <c r="I116" s="159">
        <v>19</v>
      </c>
      <c r="J116" s="159">
        <v>43</v>
      </c>
      <c r="K116" s="159">
        <v>4</v>
      </c>
      <c r="L116" s="159">
        <v>11</v>
      </c>
      <c r="M116" s="159">
        <v>20</v>
      </c>
      <c r="N116" s="159">
        <v>17</v>
      </c>
      <c r="O116" s="159">
        <v>1</v>
      </c>
      <c r="P116" s="159">
        <v>25</v>
      </c>
      <c r="Q116" s="159">
        <v>0</v>
      </c>
      <c r="R116" s="159">
        <v>9</v>
      </c>
      <c r="S116" s="159">
        <v>3</v>
      </c>
      <c r="T116" s="159">
        <v>21</v>
      </c>
      <c r="U116" s="159">
        <v>4</v>
      </c>
      <c r="V116" s="159">
        <f t="shared" si="10"/>
        <v>435</v>
      </c>
    </row>
    <row r="117" spans="1:22" ht="15" x14ac:dyDescent="0.3">
      <c r="A117" s="160" t="s">
        <v>145</v>
      </c>
      <c r="B117" s="159">
        <v>25</v>
      </c>
      <c r="C117" s="159">
        <v>0</v>
      </c>
      <c r="D117" s="159">
        <v>71</v>
      </c>
      <c r="E117" s="159">
        <v>5</v>
      </c>
      <c r="F117" s="159">
        <v>9</v>
      </c>
      <c r="G117" s="159">
        <v>22</v>
      </c>
      <c r="H117" s="159">
        <v>25</v>
      </c>
      <c r="I117" s="159">
        <v>45</v>
      </c>
      <c r="J117" s="159">
        <v>86</v>
      </c>
      <c r="K117" s="159">
        <v>12</v>
      </c>
      <c r="L117" s="159">
        <v>18</v>
      </c>
      <c r="M117" s="159">
        <v>23</v>
      </c>
      <c r="N117" s="159">
        <v>13</v>
      </c>
      <c r="O117" s="159">
        <v>1</v>
      </c>
      <c r="P117" s="159">
        <v>7</v>
      </c>
      <c r="Q117" s="159">
        <v>0</v>
      </c>
      <c r="R117" s="159">
        <v>14</v>
      </c>
      <c r="S117" s="159">
        <v>7</v>
      </c>
      <c r="T117" s="159">
        <v>10</v>
      </c>
      <c r="U117" s="159">
        <v>5</v>
      </c>
      <c r="V117" s="159">
        <f t="shared" si="10"/>
        <v>398</v>
      </c>
    </row>
    <row r="118" spans="1:22" ht="15" x14ac:dyDescent="0.3">
      <c r="A118" s="160" t="s">
        <v>146</v>
      </c>
      <c r="B118" s="159">
        <v>15</v>
      </c>
      <c r="C118" s="159">
        <v>0</v>
      </c>
      <c r="D118" s="159">
        <v>25</v>
      </c>
      <c r="E118" s="159">
        <v>8</v>
      </c>
      <c r="F118" s="159">
        <v>5</v>
      </c>
      <c r="G118" s="159">
        <v>5</v>
      </c>
      <c r="H118" s="159">
        <v>26</v>
      </c>
      <c r="I118" s="159">
        <v>18</v>
      </c>
      <c r="J118" s="159">
        <v>16</v>
      </c>
      <c r="K118" s="159">
        <v>1</v>
      </c>
      <c r="L118" s="159">
        <v>18</v>
      </c>
      <c r="M118" s="159">
        <v>13</v>
      </c>
      <c r="N118" s="159">
        <v>1</v>
      </c>
      <c r="O118" s="159">
        <v>0</v>
      </c>
      <c r="P118" s="159">
        <v>21</v>
      </c>
      <c r="Q118" s="159">
        <v>0</v>
      </c>
      <c r="R118" s="159">
        <v>16</v>
      </c>
      <c r="S118" s="159">
        <v>9</v>
      </c>
      <c r="T118" s="159">
        <v>14</v>
      </c>
      <c r="U118" s="159">
        <v>4</v>
      </c>
      <c r="V118" s="159">
        <f t="shared" si="10"/>
        <v>215</v>
      </c>
    </row>
    <row r="119" spans="1:22" ht="15" x14ac:dyDescent="0.3">
      <c r="A119" s="160" t="s">
        <v>147</v>
      </c>
      <c r="B119" s="159">
        <v>5</v>
      </c>
      <c r="C119" s="159">
        <v>1</v>
      </c>
      <c r="D119" s="159">
        <v>5</v>
      </c>
      <c r="E119" s="159">
        <v>0</v>
      </c>
      <c r="F119" s="159">
        <v>0</v>
      </c>
      <c r="G119" s="159">
        <v>5</v>
      </c>
      <c r="H119" s="159">
        <v>2</v>
      </c>
      <c r="I119" s="159">
        <v>1</v>
      </c>
      <c r="J119" s="159">
        <v>3</v>
      </c>
      <c r="K119" s="159">
        <v>0</v>
      </c>
      <c r="L119" s="159">
        <v>1</v>
      </c>
      <c r="M119" s="159">
        <v>3</v>
      </c>
      <c r="N119" s="159">
        <v>0</v>
      </c>
      <c r="O119" s="159">
        <v>0</v>
      </c>
      <c r="P119" s="159">
        <v>0</v>
      </c>
      <c r="Q119" s="159">
        <v>0</v>
      </c>
      <c r="R119" s="159">
        <v>0</v>
      </c>
      <c r="S119" s="159">
        <v>1</v>
      </c>
      <c r="T119" s="159">
        <v>3</v>
      </c>
      <c r="U119" s="159">
        <v>0</v>
      </c>
      <c r="V119" s="159">
        <f t="shared" si="10"/>
        <v>30</v>
      </c>
    </row>
    <row r="120" spans="1:22" ht="15" x14ac:dyDescent="0.3">
      <c r="A120" s="160" t="s">
        <v>148</v>
      </c>
      <c r="B120" s="159">
        <v>0</v>
      </c>
      <c r="C120" s="159">
        <v>1</v>
      </c>
      <c r="D120" s="159">
        <v>0</v>
      </c>
      <c r="E120" s="159">
        <v>0</v>
      </c>
      <c r="F120" s="159">
        <v>0</v>
      </c>
      <c r="G120" s="159">
        <v>0</v>
      </c>
      <c r="H120" s="159">
        <v>0</v>
      </c>
      <c r="I120" s="159">
        <v>0</v>
      </c>
      <c r="J120" s="159">
        <v>0</v>
      </c>
      <c r="K120" s="159">
        <v>0</v>
      </c>
      <c r="L120" s="159">
        <v>0</v>
      </c>
      <c r="M120" s="159">
        <v>0</v>
      </c>
      <c r="N120" s="159">
        <v>0</v>
      </c>
      <c r="O120" s="159">
        <v>0</v>
      </c>
      <c r="P120" s="159">
        <v>1</v>
      </c>
      <c r="Q120" s="159">
        <v>0</v>
      </c>
      <c r="R120" s="159">
        <v>0</v>
      </c>
      <c r="S120" s="159">
        <v>1</v>
      </c>
      <c r="T120" s="159">
        <v>0</v>
      </c>
      <c r="U120" s="159">
        <v>2</v>
      </c>
      <c r="V120" s="159">
        <f t="shared" si="10"/>
        <v>5</v>
      </c>
    </row>
    <row r="121" spans="1:22" ht="15" x14ac:dyDescent="0.3">
      <c r="A121" s="160" t="s">
        <v>149</v>
      </c>
      <c r="B121" s="159">
        <v>0</v>
      </c>
      <c r="C121" s="159">
        <v>0</v>
      </c>
      <c r="D121" s="159">
        <v>0</v>
      </c>
      <c r="E121" s="159">
        <v>0</v>
      </c>
      <c r="F121" s="159">
        <v>0</v>
      </c>
      <c r="G121" s="159">
        <v>0</v>
      </c>
      <c r="H121" s="159">
        <v>0</v>
      </c>
      <c r="I121" s="159">
        <v>0</v>
      </c>
      <c r="J121" s="159">
        <v>0</v>
      </c>
      <c r="K121" s="159">
        <v>0</v>
      </c>
      <c r="L121" s="159">
        <v>0</v>
      </c>
      <c r="M121" s="159">
        <v>0</v>
      </c>
      <c r="N121" s="159">
        <v>0</v>
      </c>
      <c r="O121" s="159">
        <v>0</v>
      </c>
      <c r="P121" s="159">
        <v>0</v>
      </c>
      <c r="Q121" s="159">
        <v>0</v>
      </c>
      <c r="R121" s="159">
        <v>0</v>
      </c>
      <c r="S121" s="159">
        <v>0</v>
      </c>
      <c r="T121" s="159">
        <v>0</v>
      </c>
      <c r="U121" s="159">
        <v>1</v>
      </c>
      <c r="V121" s="159">
        <f t="shared" si="10"/>
        <v>1</v>
      </c>
    </row>
    <row r="122" spans="1:22" ht="15" x14ac:dyDescent="0.3">
      <c r="A122" s="160" t="s">
        <v>155</v>
      </c>
      <c r="B122" s="159">
        <v>1</v>
      </c>
      <c r="C122" s="159">
        <v>0</v>
      </c>
      <c r="D122" s="159">
        <v>15</v>
      </c>
      <c r="E122" s="159">
        <v>0</v>
      </c>
      <c r="F122" s="159">
        <v>2</v>
      </c>
      <c r="G122" s="159">
        <v>1</v>
      </c>
      <c r="H122" s="159">
        <v>5</v>
      </c>
      <c r="I122" s="159">
        <v>0</v>
      </c>
      <c r="J122" s="159">
        <v>2</v>
      </c>
      <c r="K122" s="159">
        <v>0</v>
      </c>
      <c r="L122" s="159">
        <v>1</v>
      </c>
      <c r="M122" s="159">
        <v>3</v>
      </c>
      <c r="N122" s="159">
        <v>0</v>
      </c>
      <c r="O122" s="159">
        <v>0</v>
      </c>
      <c r="P122" s="159">
        <v>1</v>
      </c>
      <c r="Q122" s="159">
        <v>0</v>
      </c>
      <c r="R122" s="159">
        <v>3</v>
      </c>
      <c r="S122" s="159">
        <v>1</v>
      </c>
      <c r="T122" s="159">
        <v>0</v>
      </c>
      <c r="U122" s="159">
        <v>2</v>
      </c>
      <c r="V122" s="159">
        <f t="shared" si="10"/>
        <v>37</v>
      </c>
    </row>
    <row r="123" spans="1:22" s="166" customFormat="1" ht="24" customHeight="1" x14ac:dyDescent="0.2">
      <c r="A123" s="164" t="s">
        <v>106</v>
      </c>
      <c r="B123" s="165">
        <f t="shared" ref="B123:V123" si="11">B80+B90+B97+B99+B102+B103+B106+B109+B110+B112+B115+B116+B117+B118+B119+B120+B121+B122</f>
        <v>16717</v>
      </c>
      <c r="C123" s="165">
        <f t="shared" si="11"/>
        <v>22643</v>
      </c>
      <c r="D123" s="165">
        <f t="shared" si="11"/>
        <v>30515</v>
      </c>
      <c r="E123" s="165">
        <f t="shared" si="11"/>
        <v>4339</v>
      </c>
      <c r="F123" s="165">
        <f t="shared" si="11"/>
        <v>3997</v>
      </c>
      <c r="G123" s="165">
        <f t="shared" si="11"/>
        <v>73147</v>
      </c>
      <c r="H123" s="165">
        <f t="shared" si="11"/>
        <v>19284</v>
      </c>
      <c r="I123" s="165">
        <f t="shared" si="11"/>
        <v>20455</v>
      </c>
      <c r="J123" s="165">
        <f t="shared" si="11"/>
        <v>37750</v>
      </c>
      <c r="K123" s="165">
        <f t="shared" si="11"/>
        <v>4606</v>
      </c>
      <c r="L123" s="165">
        <f t="shared" si="11"/>
        <v>6665</v>
      </c>
      <c r="M123" s="165">
        <f t="shared" si="11"/>
        <v>17241</v>
      </c>
      <c r="N123" s="165">
        <f t="shared" si="11"/>
        <v>5335</v>
      </c>
      <c r="O123" s="165">
        <f t="shared" si="11"/>
        <v>2163</v>
      </c>
      <c r="P123" s="165">
        <f t="shared" si="11"/>
        <v>16392</v>
      </c>
      <c r="Q123" s="165">
        <f t="shared" si="11"/>
        <v>837</v>
      </c>
      <c r="R123" s="165">
        <f t="shared" si="11"/>
        <v>13181</v>
      </c>
      <c r="S123" s="165">
        <f t="shared" si="11"/>
        <v>8260</v>
      </c>
      <c r="T123" s="165">
        <f t="shared" si="11"/>
        <v>14256</v>
      </c>
      <c r="U123" s="165">
        <f t="shared" si="11"/>
        <v>5252</v>
      </c>
      <c r="V123" s="165">
        <f t="shared" si="11"/>
        <v>323035</v>
      </c>
    </row>
    <row r="124" spans="1:22" ht="20.25" customHeight="1" x14ac:dyDescent="0.35">
      <c r="A124" s="162"/>
      <c r="B124" s="163"/>
      <c r="C124" s="163"/>
      <c r="D124" s="163"/>
      <c r="E124" s="163"/>
      <c r="F124" s="163"/>
      <c r="G124" s="163"/>
      <c r="H124" s="163"/>
      <c r="I124" s="163"/>
      <c r="J124" s="163"/>
      <c r="K124" s="163"/>
      <c r="L124" s="163"/>
      <c r="M124" s="163"/>
      <c r="N124" s="163"/>
      <c r="V124" s="7"/>
    </row>
    <row r="125" spans="1:22" customFormat="1" ht="14.25" x14ac:dyDescent="0.3">
      <c r="A125" s="168" t="s">
        <v>107</v>
      </c>
      <c r="B125" s="168"/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  <c r="P125" s="168"/>
      <c r="Q125" s="168"/>
      <c r="R125" s="168"/>
      <c r="S125" s="168"/>
      <c r="T125" s="168"/>
      <c r="U125" s="168"/>
      <c r="V125" s="168"/>
    </row>
    <row r="126" spans="1:22" customFormat="1" ht="14.25" x14ac:dyDescent="0.3">
      <c r="A126" s="168" t="s">
        <v>136</v>
      </c>
      <c r="B126" s="168"/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</row>
    <row r="127" spans="1:22" customFormat="1" ht="15" customHeight="1" x14ac:dyDescent="0.2">
      <c r="A127" s="169" t="s">
        <v>137</v>
      </c>
      <c r="B127" s="169"/>
      <c r="C127" s="169"/>
      <c r="D127" s="169"/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</row>
  </sheetData>
  <mergeCells count="15">
    <mergeCell ref="A125:V125"/>
    <mergeCell ref="A126:V126"/>
    <mergeCell ref="A127:V127"/>
    <mergeCell ref="A69:V69"/>
    <mergeCell ref="B74:V74"/>
    <mergeCell ref="B75:V75"/>
    <mergeCell ref="A78:A79"/>
    <mergeCell ref="B78:V78"/>
    <mergeCell ref="A70:V70"/>
    <mergeCell ref="A71:V71"/>
    <mergeCell ref="A1:H1"/>
    <mergeCell ref="B3:V3"/>
    <mergeCell ref="B4:V4"/>
    <mergeCell ref="A7:A8"/>
    <mergeCell ref="B7:V7"/>
  </mergeCells>
  <hyperlinks>
    <hyperlink ref="A1:H1" location="'8.marche_regioni (2021)'!A75:A130" display="Vai a &quot;mercato autovetture diesel&quot; / Go on &quot;diesel car market&quot;" xr:uid="{B492F2E0-44D3-4E53-AC5B-685B70C70685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B67:V67 B49:V49" formulaRange="1"/>
    <ignoredError sqref="B19:V33 B35:V40 V34 B44:V46" formula="1"/>
    <ignoredError sqref="B34:U34 B41:V43 B47:V48" formula="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9C0EC-F0E2-4524-BDBF-EE7191C28DD6}">
  <sheetPr>
    <pageSetUpPr fitToPage="1"/>
  </sheetPr>
  <dimension ref="A1:W118"/>
  <sheetViews>
    <sheetView workbookViewId="0">
      <pane ySplit="7" topLeftCell="A8" activePane="bottomLeft" state="frozen"/>
      <selection pane="bottomLeft" sqref="A1:H1"/>
    </sheetView>
  </sheetViews>
  <sheetFormatPr defaultColWidth="11.42578125" defaultRowHeight="13.15" customHeight="1" x14ac:dyDescent="0.3"/>
  <cols>
    <col min="1" max="1" width="24.140625" style="7" bestFit="1" customWidth="1"/>
    <col min="2" max="21" width="9.7109375" style="7" customWidth="1"/>
    <col min="22" max="22" width="12.42578125" style="5" bestFit="1" customWidth="1"/>
    <col min="23" max="16384" width="11.42578125" style="7"/>
  </cols>
  <sheetData>
    <row r="1" spans="1:22" ht="15" x14ac:dyDescent="0.3">
      <c r="A1" s="177" t="s">
        <v>139</v>
      </c>
      <c r="B1" s="177"/>
      <c r="C1" s="177"/>
      <c r="D1" s="177"/>
      <c r="E1" s="177"/>
      <c r="F1" s="177"/>
      <c r="G1" s="177"/>
      <c r="H1" s="177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ht="13.15" customHeight="1" x14ac:dyDescent="0.3">
      <c r="A6" s="172" t="s">
        <v>102</v>
      </c>
      <c r="B6" s="174" t="s">
        <v>138</v>
      </c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6"/>
    </row>
    <row r="7" spans="1:22" s="10" customFormat="1" ht="13.15" customHeight="1" x14ac:dyDescent="0.3">
      <c r="A7" s="173"/>
      <c r="B7" s="36" t="s">
        <v>0</v>
      </c>
      <c r="C7" s="37" t="s">
        <v>1</v>
      </c>
      <c r="D7" s="37" t="s">
        <v>2</v>
      </c>
      <c r="E7" s="37" t="s">
        <v>3</v>
      </c>
      <c r="F7" s="37" t="s">
        <v>4</v>
      </c>
      <c r="G7" s="37" t="s">
        <v>5</v>
      </c>
      <c r="H7" s="37" t="s">
        <v>6</v>
      </c>
      <c r="I7" s="37" t="s">
        <v>7</v>
      </c>
      <c r="J7" s="37" t="s">
        <v>8</v>
      </c>
      <c r="K7" s="37" t="s">
        <v>9</v>
      </c>
      <c r="L7" s="37" t="s">
        <v>10</v>
      </c>
      <c r="M7" s="37" t="s">
        <v>11</v>
      </c>
      <c r="N7" s="37" t="s">
        <v>96</v>
      </c>
      <c r="O7" s="37" t="s">
        <v>13</v>
      </c>
      <c r="P7" s="37" t="s">
        <v>14</v>
      </c>
      <c r="Q7" s="37" t="s">
        <v>15</v>
      </c>
      <c r="R7" s="37" t="s">
        <v>16</v>
      </c>
      <c r="S7" s="37" t="s">
        <v>17</v>
      </c>
      <c r="T7" s="37" t="s">
        <v>18</v>
      </c>
      <c r="U7" s="37" t="s">
        <v>19</v>
      </c>
      <c r="V7" s="26" t="s">
        <v>112</v>
      </c>
    </row>
    <row r="8" spans="1:22" ht="15" x14ac:dyDescent="0.3">
      <c r="A8" s="38" t="s">
        <v>123</v>
      </c>
      <c r="B8" s="153">
        <v>51444</v>
      </c>
      <c r="C8" s="153">
        <v>43059</v>
      </c>
      <c r="D8" s="153">
        <v>76125</v>
      </c>
      <c r="E8" s="153">
        <v>8942</v>
      </c>
      <c r="F8" s="153">
        <v>8394</v>
      </c>
      <c r="G8" s="153">
        <v>66131</v>
      </c>
      <c r="H8" s="153">
        <v>38417</v>
      </c>
      <c r="I8" s="153">
        <v>38073</v>
      </c>
      <c r="J8" s="153">
        <v>47266</v>
      </c>
      <c r="K8" s="153">
        <v>8251</v>
      </c>
      <c r="L8" s="153">
        <v>11615</v>
      </c>
      <c r="M8" s="153">
        <v>37851</v>
      </c>
      <c r="N8" s="153">
        <v>10177</v>
      </c>
      <c r="O8" s="153">
        <v>3841</v>
      </c>
      <c r="P8" s="153">
        <v>24443</v>
      </c>
      <c r="Q8" s="153">
        <v>1288</v>
      </c>
      <c r="R8" s="153">
        <v>19177</v>
      </c>
      <c r="S8" s="153">
        <v>10635</v>
      </c>
      <c r="T8" s="153">
        <v>23745</v>
      </c>
      <c r="U8" s="153">
        <v>8255</v>
      </c>
      <c r="V8" s="153">
        <f>SUM(B8:U8)</f>
        <v>537129</v>
      </c>
    </row>
    <row r="9" spans="1:22" ht="15" x14ac:dyDescent="0.3">
      <c r="A9" s="154" t="s">
        <v>21</v>
      </c>
      <c r="B9" s="155">
        <v>22635</v>
      </c>
      <c r="C9" s="155">
        <v>20928</v>
      </c>
      <c r="D9" s="155">
        <v>23801</v>
      </c>
      <c r="E9" s="155">
        <v>4250</v>
      </c>
      <c r="F9" s="155">
        <v>2937</v>
      </c>
      <c r="G9" s="155">
        <v>25535</v>
      </c>
      <c r="H9" s="155">
        <v>13814</v>
      </c>
      <c r="I9" s="155">
        <v>13416</v>
      </c>
      <c r="J9" s="155">
        <v>17789</v>
      </c>
      <c r="K9" s="155">
        <v>3382</v>
      </c>
      <c r="L9" s="155">
        <v>4531</v>
      </c>
      <c r="M9" s="155">
        <v>15630</v>
      </c>
      <c r="N9" s="155">
        <v>4518</v>
      </c>
      <c r="O9" s="155">
        <v>1907</v>
      </c>
      <c r="P9" s="155">
        <v>9970</v>
      </c>
      <c r="Q9" s="155">
        <v>517</v>
      </c>
      <c r="R9" s="155">
        <v>8374</v>
      </c>
      <c r="S9" s="155">
        <v>4799</v>
      </c>
      <c r="T9" s="155">
        <v>9536</v>
      </c>
      <c r="U9" s="155">
        <v>3088</v>
      </c>
      <c r="V9" s="155">
        <f t="shared" ref="V9:V60" si="0">SUM(B9:U9)</f>
        <v>211357</v>
      </c>
    </row>
    <row r="10" spans="1:22" ht="15" x14ac:dyDescent="0.3">
      <c r="A10" s="154" t="s">
        <v>54</v>
      </c>
      <c r="B10" s="155">
        <v>5571</v>
      </c>
      <c r="C10" s="155">
        <v>1415</v>
      </c>
      <c r="D10" s="155">
        <v>14273</v>
      </c>
      <c r="E10" s="155">
        <v>1209</v>
      </c>
      <c r="F10" s="155">
        <v>1299</v>
      </c>
      <c r="G10" s="155">
        <v>14464</v>
      </c>
      <c r="H10" s="155">
        <v>5494</v>
      </c>
      <c r="I10" s="155">
        <v>6497</v>
      </c>
      <c r="J10" s="155">
        <v>8051</v>
      </c>
      <c r="K10" s="155">
        <v>1044</v>
      </c>
      <c r="L10" s="155">
        <v>1642</v>
      </c>
      <c r="M10" s="155">
        <v>5637</v>
      </c>
      <c r="N10" s="155">
        <v>1257</v>
      </c>
      <c r="O10" s="155">
        <v>459</v>
      </c>
      <c r="P10" s="155">
        <v>4251</v>
      </c>
      <c r="Q10" s="155">
        <v>169</v>
      </c>
      <c r="R10" s="155">
        <v>2688</v>
      </c>
      <c r="S10" s="155">
        <v>1732</v>
      </c>
      <c r="T10" s="155">
        <v>3511</v>
      </c>
      <c r="U10" s="155">
        <v>980</v>
      </c>
      <c r="V10" s="155">
        <f t="shared" si="0"/>
        <v>81643</v>
      </c>
    </row>
    <row r="11" spans="1:22" ht="15" x14ac:dyDescent="0.3">
      <c r="A11" s="154" t="s">
        <v>35</v>
      </c>
      <c r="B11" s="155">
        <v>4810</v>
      </c>
      <c r="C11" s="155">
        <v>839</v>
      </c>
      <c r="D11" s="155">
        <v>11714</v>
      </c>
      <c r="E11" s="155">
        <v>1190</v>
      </c>
      <c r="F11" s="155">
        <v>1033</v>
      </c>
      <c r="G11" s="155">
        <v>6851</v>
      </c>
      <c r="H11" s="155">
        <v>5324</v>
      </c>
      <c r="I11" s="155">
        <v>5638</v>
      </c>
      <c r="J11" s="155">
        <v>6842</v>
      </c>
      <c r="K11" s="155">
        <v>1011</v>
      </c>
      <c r="L11" s="155">
        <v>1346</v>
      </c>
      <c r="M11" s="155">
        <v>5044</v>
      </c>
      <c r="N11" s="155">
        <v>1291</v>
      </c>
      <c r="O11" s="155">
        <v>454</v>
      </c>
      <c r="P11" s="155">
        <v>3506</v>
      </c>
      <c r="Q11" s="155">
        <v>128</v>
      </c>
      <c r="R11" s="155">
        <v>1581</v>
      </c>
      <c r="S11" s="155">
        <v>1046</v>
      </c>
      <c r="T11" s="155">
        <v>3173</v>
      </c>
      <c r="U11" s="155">
        <v>1560</v>
      </c>
      <c r="V11" s="155">
        <f t="shared" si="0"/>
        <v>64381</v>
      </c>
    </row>
    <row r="12" spans="1:22" ht="15" x14ac:dyDescent="0.3">
      <c r="A12" s="154" t="s">
        <v>24</v>
      </c>
      <c r="B12" s="155">
        <v>8325</v>
      </c>
      <c r="C12" s="155">
        <v>10154</v>
      </c>
      <c r="D12" s="155">
        <v>7164</v>
      </c>
      <c r="E12" s="155">
        <v>574</v>
      </c>
      <c r="F12" s="155">
        <v>769</v>
      </c>
      <c r="G12" s="155">
        <v>4184</v>
      </c>
      <c r="H12" s="155">
        <v>4213</v>
      </c>
      <c r="I12" s="155">
        <v>3633</v>
      </c>
      <c r="J12" s="155">
        <v>4607</v>
      </c>
      <c r="K12" s="155">
        <v>811</v>
      </c>
      <c r="L12" s="155">
        <v>1162</v>
      </c>
      <c r="M12" s="155">
        <v>3305</v>
      </c>
      <c r="N12" s="155">
        <v>974</v>
      </c>
      <c r="O12" s="155">
        <v>411</v>
      </c>
      <c r="P12" s="155">
        <v>2233</v>
      </c>
      <c r="Q12" s="155">
        <v>156</v>
      </c>
      <c r="R12" s="155">
        <v>2008</v>
      </c>
      <c r="S12" s="155">
        <v>1272</v>
      </c>
      <c r="T12" s="155">
        <v>2588</v>
      </c>
      <c r="U12" s="155">
        <v>1074</v>
      </c>
      <c r="V12" s="155">
        <f t="shared" si="0"/>
        <v>59617</v>
      </c>
    </row>
    <row r="13" spans="1:22" ht="15" x14ac:dyDescent="0.3">
      <c r="A13" s="154" t="s">
        <v>40</v>
      </c>
      <c r="B13" s="155">
        <v>3168</v>
      </c>
      <c r="C13" s="155">
        <v>798</v>
      </c>
      <c r="D13" s="155">
        <v>10487</v>
      </c>
      <c r="E13" s="155">
        <v>968</v>
      </c>
      <c r="F13" s="155">
        <v>1319</v>
      </c>
      <c r="G13" s="155">
        <v>7885</v>
      </c>
      <c r="H13" s="155">
        <v>4437</v>
      </c>
      <c r="I13" s="155">
        <v>4570</v>
      </c>
      <c r="J13" s="155">
        <v>4794</v>
      </c>
      <c r="K13" s="155">
        <v>970</v>
      </c>
      <c r="L13" s="155">
        <v>1539</v>
      </c>
      <c r="M13" s="155">
        <v>3925</v>
      </c>
      <c r="N13" s="155">
        <v>887</v>
      </c>
      <c r="O13" s="155">
        <v>206</v>
      </c>
      <c r="P13" s="155">
        <v>2035</v>
      </c>
      <c r="Q13" s="155">
        <v>175</v>
      </c>
      <c r="R13" s="155">
        <v>1813</v>
      </c>
      <c r="S13" s="155">
        <v>714</v>
      </c>
      <c r="T13" s="155">
        <v>2570</v>
      </c>
      <c r="U13" s="155">
        <v>628</v>
      </c>
      <c r="V13" s="155">
        <f t="shared" si="0"/>
        <v>53888</v>
      </c>
    </row>
    <row r="14" spans="1:22" ht="15" x14ac:dyDescent="0.3">
      <c r="A14" s="154" t="s">
        <v>67</v>
      </c>
      <c r="B14" s="155">
        <v>4813</v>
      </c>
      <c r="C14" s="155">
        <v>3651</v>
      </c>
      <c r="D14" s="155">
        <v>5567</v>
      </c>
      <c r="E14" s="155">
        <v>586</v>
      </c>
      <c r="F14" s="155">
        <v>676</v>
      </c>
      <c r="G14" s="155">
        <v>4042</v>
      </c>
      <c r="H14" s="155">
        <v>3554</v>
      </c>
      <c r="I14" s="155">
        <v>3066</v>
      </c>
      <c r="J14" s="155">
        <v>3079</v>
      </c>
      <c r="K14" s="155">
        <v>801</v>
      </c>
      <c r="L14" s="155">
        <v>1056</v>
      </c>
      <c r="M14" s="155">
        <v>3361</v>
      </c>
      <c r="N14" s="155">
        <v>983</v>
      </c>
      <c r="O14" s="155">
        <v>305</v>
      </c>
      <c r="P14" s="155">
        <v>1816</v>
      </c>
      <c r="Q14" s="155">
        <v>102</v>
      </c>
      <c r="R14" s="155">
        <v>2239</v>
      </c>
      <c r="S14" s="155">
        <v>826</v>
      </c>
      <c r="T14" s="155">
        <v>1835</v>
      </c>
      <c r="U14" s="155">
        <v>668</v>
      </c>
      <c r="V14" s="155">
        <f t="shared" si="0"/>
        <v>43026</v>
      </c>
    </row>
    <row r="15" spans="1:22" ht="15" x14ac:dyDescent="0.3">
      <c r="A15" s="154" t="s">
        <v>22</v>
      </c>
      <c r="B15" s="155">
        <v>1724</v>
      </c>
      <c r="C15" s="155">
        <v>4927</v>
      </c>
      <c r="D15" s="155">
        <v>2037</v>
      </c>
      <c r="E15" s="155">
        <v>132</v>
      </c>
      <c r="F15" s="155">
        <v>249</v>
      </c>
      <c r="G15" s="155">
        <v>1498</v>
      </c>
      <c r="H15" s="155">
        <v>1097</v>
      </c>
      <c r="I15" s="155">
        <v>846</v>
      </c>
      <c r="J15" s="155">
        <v>1601</v>
      </c>
      <c r="K15" s="155">
        <v>180</v>
      </c>
      <c r="L15" s="155">
        <v>259</v>
      </c>
      <c r="M15" s="155">
        <v>726</v>
      </c>
      <c r="N15" s="155">
        <v>194</v>
      </c>
      <c r="O15" s="155">
        <v>64</v>
      </c>
      <c r="P15" s="155">
        <v>503</v>
      </c>
      <c r="Q15" s="155">
        <v>34</v>
      </c>
      <c r="R15" s="155">
        <v>316</v>
      </c>
      <c r="S15" s="155">
        <v>204</v>
      </c>
      <c r="T15" s="155">
        <v>409</v>
      </c>
      <c r="U15" s="155">
        <v>225</v>
      </c>
      <c r="V15" s="155">
        <f t="shared" si="0"/>
        <v>17225</v>
      </c>
    </row>
    <row r="16" spans="1:22" ht="15" x14ac:dyDescent="0.3">
      <c r="A16" s="154" t="s">
        <v>124</v>
      </c>
      <c r="B16" s="155">
        <v>324</v>
      </c>
      <c r="C16" s="155">
        <v>43</v>
      </c>
      <c r="D16" s="155">
        <v>856</v>
      </c>
      <c r="E16" s="155">
        <v>18</v>
      </c>
      <c r="F16" s="155">
        <v>92</v>
      </c>
      <c r="G16" s="155">
        <v>1583</v>
      </c>
      <c r="H16" s="155">
        <v>320</v>
      </c>
      <c r="I16" s="155">
        <v>288</v>
      </c>
      <c r="J16" s="155">
        <v>411</v>
      </c>
      <c r="K16" s="155">
        <v>33</v>
      </c>
      <c r="L16" s="155">
        <v>69</v>
      </c>
      <c r="M16" s="155">
        <v>152</v>
      </c>
      <c r="N16" s="155">
        <v>67</v>
      </c>
      <c r="O16" s="155">
        <v>31</v>
      </c>
      <c r="P16" s="155">
        <v>98</v>
      </c>
      <c r="Q16" s="155">
        <v>5</v>
      </c>
      <c r="R16" s="155">
        <v>119</v>
      </c>
      <c r="S16" s="155">
        <v>37</v>
      </c>
      <c r="T16" s="155">
        <v>62</v>
      </c>
      <c r="U16" s="155">
        <v>25</v>
      </c>
      <c r="V16" s="155">
        <f t="shared" si="0"/>
        <v>4633</v>
      </c>
    </row>
    <row r="17" spans="1:22" ht="15" x14ac:dyDescent="0.3">
      <c r="A17" s="156" t="s">
        <v>26</v>
      </c>
      <c r="B17" s="157">
        <v>74</v>
      </c>
      <c r="C17" s="157">
        <v>304</v>
      </c>
      <c r="D17" s="157">
        <v>226</v>
      </c>
      <c r="E17" s="157">
        <v>15</v>
      </c>
      <c r="F17" s="157">
        <v>20</v>
      </c>
      <c r="G17" s="157">
        <v>89</v>
      </c>
      <c r="H17" s="157">
        <v>164</v>
      </c>
      <c r="I17" s="157">
        <v>119</v>
      </c>
      <c r="J17" s="157">
        <v>92</v>
      </c>
      <c r="K17" s="157">
        <v>19</v>
      </c>
      <c r="L17" s="157">
        <v>11</v>
      </c>
      <c r="M17" s="157">
        <v>71</v>
      </c>
      <c r="N17" s="157">
        <v>6</v>
      </c>
      <c r="O17" s="157">
        <v>4</v>
      </c>
      <c r="P17" s="157">
        <v>31</v>
      </c>
      <c r="Q17" s="157">
        <v>2</v>
      </c>
      <c r="R17" s="157">
        <v>39</v>
      </c>
      <c r="S17" s="157">
        <v>5</v>
      </c>
      <c r="T17" s="157">
        <v>61</v>
      </c>
      <c r="U17" s="157">
        <v>7</v>
      </c>
      <c r="V17" s="157">
        <f t="shared" si="0"/>
        <v>1359</v>
      </c>
    </row>
    <row r="18" spans="1:22" ht="15" x14ac:dyDescent="0.3">
      <c r="A18" s="38" t="s">
        <v>125</v>
      </c>
      <c r="B18" s="153">
        <v>13643</v>
      </c>
      <c r="C18" s="153">
        <v>1048</v>
      </c>
      <c r="D18" s="153">
        <v>37396</v>
      </c>
      <c r="E18" s="153">
        <v>4857</v>
      </c>
      <c r="F18" s="153">
        <v>3944</v>
      </c>
      <c r="G18" s="153">
        <v>56235</v>
      </c>
      <c r="H18" s="153">
        <v>22050</v>
      </c>
      <c r="I18" s="153">
        <v>17542</v>
      </c>
      <c r="J18" s="153">
        <v>24999</v>
      </c>
      <c r="K18" s="153">
        <v>3368</v>
      </c>
      <c r="L18" s="153">
        <v>6392</v>
      </c>
      <c r="M18" s="153">
        <v>11457</v>
      </c>
      <c r="N18" s="153">
        <v>2944</v>
      </c>
      <c r="O18" s="153">
        <v>757</v>
      </c>
      <c r="P18" s="153">
        <v>5161</v>
      </c>
      <c r="Q18" s="153">
        <v>285</v>
      </c>
      <c r="R18" s="153">
        <v>5058</v>
      </c>
      <c r="S18" s="153">
        <v>3451</v>
      </c>
      <c r="T18" s="153">
        <v>7728</v>
      </c>
      <c r="U18" s="153">
        <v>2719</v>
      </c>
      <c r="V18" s="153">
        <f>SUM(B18:U18)</f>
        <v>231034</v>
      </c>
    </row>
    <row r="19" spans="1:22" ht="15" x14ac:dyDescent="0.3">
      <c r="A19" s="154" t="s">
        <v>64</v>
      </c>
      <c r="B19" s="155">
        <v>7947</v>
      </c>
      <c r="C19" s="155">
        <v>403</v>
      </c>
      <c r="D19" s="155">
        <v>21368</v>
      </c>
      <c r="E19" s="155">
        <v>3820</v>
      </c>
      <c r="F19" s="155">
        <v>2409</v>
      </c>
      <c r="G19" s="155">
        <v>25763</v>
      </c>
      <c r="H19" s="155">
        <v>12389</v>
      </c>
      <c r="I19" s="155">
        <v>9399</v>
      </c>
      <c r="J19" s="155">
        <v>13371</v>
      </c>
      <c r="K19" s="155">
        <v>2097</v>
      </c>
      <c r="L19" s="155">
        <v>3365</v>
      </c>
      <c r="M19" s="155">
        <v>8375</v>
      </c>
      <c r="N19" s="155">
        <v>1924</v>
      </c>
      <c r="O19" s="155">
        <v>473</v>
      </c>
      <c r="P19" s="155">
        <v>2976</v>
      </c>
      <c r="Q19" s="155">
        <v>169</v>
      </c>
      <c r="R19" s="155">
        <v>2923</v>
      </c>
      <c r="S19" s="155">
        <v>2006</v>
      </c>
      <c r="T19" s="155">
        <v>4804</v>
      </c>
      <c r="U19" s="155">
        <v>2207</v>
      </c>
      <c r="V19" s="155">
        <f t="shared" si="0"/>
        <v>128188</v>
      </c>
    </row>
    <row r="20" spans="1:22" ht="15" x14ac:dyDescent="0.3">
      <c r="A20" s="154" t="s">
        <v>32</v>
      </c>
      <c r="B20" s="155">
        <v>2667</v>
      </c>
      <c r="C20" s="155">
        <v>426</v>
      </c>
      <c r="D20" s="155">
        <v>6574</v>
      </c>
      <c r="E20" s="155">
        <v>655</v>
      </c>
      <c r="F20" s="155">
        <v>594</v>
      </c>
      <c r="G20" s="155">
        <v>18714</v>
      </c>
      <c r="H20" s="155">
        <v>3071</v>
      </c>
      <c r="I20" s="155">
        <v>2990</v>
      </c>
      <c r="J20" s="155">
        <v>5922</v>
      </c>
      <c r="K20" s="155">
        <v>553</v>
      </c>
      <c r="L20" s="155">
        <v>945</v>
      </c>
      <c r="M20" s="155">
        <v>1714</v>
      </c>
      <c r="N20" s="155">
        <v>395</v>
      </c>
      <c r="O20" s="155">
        <v>79</v>
      </c>
      <c r="P20" s="155">
        <v>1185</v>
      </c>
      <c r="Q20" s="155">
        <v>51</v>
      </c>
      <c r="R20" s="155">
        <v>838</v>
      </c>
      <c r="S20" s="155">
        <v>797</v>
      </c>
      <c r="T20" s="155">
        <v>1387</v>
      </c>
      <c r="U20" s="155">
        <v>287</v>
      </c>
      <c r="V20" s="155">
        <f t="shared" si="0"/>
        <v>49844</v>
      </c>
    </row>
    <row r="21" spans="1:22" ht="15" x14ac:dyDescent="0.3">
      <c r="A21" s="154" t="s">
        <v>58</v>
      </c>
      <c r="B21" s="155">
        <v>1339</v>
      </c>
      <c r="C21" s="155">
        <v>127</v>
      </c>
      <c r="D21" s="155">
        <v>4176</v>
      </c>
      <c r="E21" s="155">
        <v>197</v>
      </c>
      <c r="F21" s="155">
        <v>432</v>
      </c>
      <c r="G21" s="155">
        <v>5539</v>
      </c>
      <c r="H21" s="155">
        <v>3067</v>
      </c>
      <c r="I21" s="155">
        <v>2515</v>
      </c>
      <c r="J21" s="155">
        <v>2803</v>
      </c>
      <c r="K21" s="155">
        <v>376</v>
      </c>
      <c r="L21" s="155">
        <v>890</v>
      </c>
      <c r="M21" s="155">
        <v>687</v>
      </c>
      <c r="N21" s="155">
        <v>205</v>
      </c>
      <c r="O21" s="155">
        <v>79</v>
      </c>
      <c r="P21" s="155">
        <v>601</v>
      </c>
      <c r="Q21" s="155">
        <v>16</v>
      </c>
      <c r="R21" s="155">
        <v>522</v>
      </c>
      <c r="S21" s="155">
        <v>250</v>
      </c>
      <c r="T21" s="155">
        <v>771</v>
      </c>
      <c r="U21" s="155">
        <v>72</v>
      </c>
      <c r="V21" s="155">
        <f t="shared" si="0"/>
        <v>24664</v>
      </c>
    </row>
    <row r="22" spans="1:22" ht="15" x14ac:dyDescent="0.3">
      <c r="A22" s="154" t="s">
        <v>57</v>
      </c>
      <c r="B22" s="155">
        <v>1257</v>
      </c>
      <c r="C22" s="155">
        <v>35</v>
      </c>
      <c r="D22" s="155">
        <v>3479</v>
      </c>
      <c r="E22" s="155">
        <v>82</v>
      </c>
      <c r="F22" s="155">
        <v>410</v>
      </c>
      <c r="G22" s="155">
        <v>5845</v>
      </c>
      <c r="H22" s="155">
        <v>2710</v>
      </c>
      <c r="I22" s="155">
        <v>2068</v>
      </c>
      <c r="J22" s="155">
        <v>2207</v>
      </c>
      <c r="K22" s="155">
        <v>287</v>
      </c>
      <c r="L22" s="155">
        <v>1080</v>
      </c>
      <c r="M22" s="155">
        <v>255</v>
      </c>
      <c r="N22" s="155">
        <v>348</v>
      </c>
      <c r="O22" s="155">
        <v>108</v>
      </c>
      <c r="P22" s="155">
        <v>206</v>
      </c>
      <c r="Q22" s="155">
        <v>43</v>
      </c>
      <c r="R22" s="155">
        <v>629</v>
      </c>
      <c r="S22" s="155">
        <v>357</v>
      </c>
      <c r="T22" s="155">
        <v>583</v>
      </c>
      <c r="U22" s="155">
        <v>129</v>
      </c>
      <c r="V22" s="155">
        <f t="shared" si="0"/>
        <v>22118</v>
      </c>
    </row>
    <row r="23" spans="1:22" ht="15" x14ac:dyDescent="0.3">
      <c r="A23" s="154" t="s">
        <v>55</v>
      </c>
      <c r="B23" s="155">
        <v>394</v>
      </c>
      <c r="C23" s="155">
        <v>56</v>
      </c>
      <c r="D23" s="155">
        <v>1656</v>
      </c>
      <c r="E23" s="155">
        <v>99</v>
      </c>
      <c r="F23" s="155">
        <v>86</v>
      </c>
      <c r="G23" s="155">
        <v>336</v>
      </c>
      <c r="H23" s="155">
        <v>762</v>
      </c>
      <c r="I23" s="155">
        <v>470</v>
      </c>
      <c r="J23" s="155">
        <v>669</v>
      </c>
      <c r="K23" s="155">
        <v>49</v>
      </c>
      <c r="L23" s="155">
        <v>101</v>
      </c>
      <c r="M23" s="155">
        <v>403</v>
      </c>
      <c r="N23" s="155">
        <v>66</v>
      </c>
      <c r="O23" s="155">
        <v>13</v>
      </c>
      <c r="P23" s="155">
        <v>178</v>
      </c>
      <c r="Q23" s="155">
        <v>4</v>
      </c>
      <c r="R23" s="155">
        <v>132</v>
      </c>
      <c r="S23" s="155">
        <v>35</v>
      </c>
      <c r="T23" s="155">
        <v>167</v>
      </c>
      <c r="U23" s="155">
        <v>21</v>
      </c>
      <c r="V23" s="155">
        <f t="shared" si="0"/>
        <v>5697</v>
      </c>
    </row>
    <row r="24" spans="1:22" ht="15" x14ac:dyDescent="0.3">
      <c r="A24" s="154" t="s">
        <v>29</v>
      </c>
      <c r="B24" s="155">
        <v>18</v>
      </c>
      <c r="C24" s="155">
        <v>1</v>
      </c>
      <c r="D24" s="155">
        <v>77</v>
      </c>
      <c r="E24" s="155">
        <v>2</v>
      </c>
      <c r="F24" s="155">
        <v>3</v>
      </c>
      <c r="G24" s="155">
        <v>7</v>
      </c>
      <c r="H24" s="155">
        <v>16</v>
      </c>
      <c r="I24" s="155">
        <v>81</v>
      </c>
      <c r="J24" s="155">
        <v>11</v>
      </c>
      <c r="K24" s="155">
        <v>2</v>
      </c>
      <c r="L24" s="155">
        <v>5</v>
      </c>
      <c r="M24" s="155">
        <v>20</v>
      </c>
      <c r="N24" s="155">
        <v>2</v>
      </c>
      <c r="O24" s="155">
        <v>2</v>
      </c>
      <c r="P24" s="155">
        <v>8</v>
      </c>
      <c r="Q24" s="155">
        <v>1</v>
      </c>
      <c r="R24" s="155">
        <v>7</v>
      </c>
      <c r="S24" s="155">
        <v>0</v>
      </c>
      <c r="T24" s="155">
        <v>6</v>
      </c>
      <c r="U24" s="155">
        <v>1</v>
      </c>
      <c r="V24" s="155">
        <f t="shared" si="0"/>
        <v>270</v>
      </c>
    </row>
    <row r="25" spans="1:22" ht="15" x14ac:dyDescent="0.3">
      <c r="A25" s="154" t="s">
        <v>126</v>
      </c>
      <c r="B25" s="155">
        <v>19</v>
      </c>
      <c r="C25" s="155">
        <v>0</v>
      </c>
      <c r="D25" s="155">
        <v>46</v>
      </c>
      <c r="E25" s="155">
        <v>1</v>
      </c>
      <c r="F25" s="155">
        <v>10</v>
      </c>
      <c r="G25" s="155">
        <v>29</v>
      </c>
      <c r="H25" s="155">
        <v>29</v>
      </c>
      <c r="I25" s="155">
        <v>17</v>
      </c>
      <c r="J25" s="155">
        <v>12</v>
      </c>
      <c r="K25" s="155">
        <v>4</v>
      </c>
      <c r="L25" s="155">
        <v>4</v>
      </c>
      <c r="M25" s="155">
        <v>2</v>
      </c>
      <c r="N25" s="155">
        <v>4</v>
      </c>
      <c r="O25" s="155">
        <v>2</v>
      </c>
      <c r="P25" s="155">
        <v>4</v>
      </c>
      <c r="Q25" s="155">
        <v>1</v>
      </c>
      <c r="R25" s="155">
        <v>6</v>
      </c>
      <c r="S25" s="155">
        <v>6</v>
      </c>
      <c r="T25" s="155">
        <v>10</v>
      </c>
      <c r="U25" s="155">
        <v>2</v>
      </c>
      <c r="V25" s="155">
        <f t="shared" si="0"/>
        <v>208</v>
      </c>
    </row>
    <row r="26" spans="1:22" ht="15" x14ac:dyDescent="0.3">
      <c r="A26" s="154" t="s">
        <v>118</v>
      </c>
      <c r="B26" s="155">
        <v>2</v>
      </c>
      <c r="C26" s="155">
        <v>0</v>
      </c>
      <c r="D26" s="155">
        <v>20</v>
      </c>
      <c r="E26" s="155">
        <v>1</v>
      </c>
      <c r="F26" s="155">
        <v>0</v>
      </c>
      <c r="G26" s="155">
        <v>0</v>
      </c>
      <c r="H26" s="155">
        <v>6</v>
      </c>
      <c r="I26" s="155">
        <v>2</v>
      </c>
      <c r="J26" s="155">
        <v>4</v>
      </c>
      <c r="K26" s="155">
        <v>0</v>
      </c>
      <c r="L26" s="155">
        <v>2</v>
      </c>
      <c r="M26" s="155">
        <v>1</v>
      </c>
      <c r="N26" s="155">
        <v>0</v>
      </c>
      <c r="O26" s="155">
        <v>1</v>
      </c>
      <c r="P26" s="155">
        <v>3</v>
      </c>
      <c r="Q26" s="155">
        <v>0</v>
      </c>
      <c r="R26" s="155">
        <v>1</v>
      </c>
      <c r="S26" s="155">
        <v>0</v>
      </c>
      <c r="T26" s="155">
        <v>0</v>
      </c>
      <c r="U26" s="155">
        <v>0</v>
      </c>
      <c r="V26" s="155">
        <f t="shared" si="0"/>
        <v>43</v>
      </c>
    </row>
    <row r="27" spans="1:22" ht="15" x14ac:dyDescent="0.3">
      <c r="A27" s="38" t="s">
        <v>127</v>
      </c>
      <c r="B27" s="153">
        <v>10092</v>
      </c>
      <c r="C27" s="153">
        <v>902</v>
      </c>
      <c r="D27" s="153">
        <v>27305</v>
      </c>
      <c r="E27" s="153">
        <v>2492</v>
      </c>
      <c r="F27" s="153">
        <v>2369</v>
      </c>
      <c r="G27" s="153">
        <v>8960</v>
      </c>
      <c r="H27" s="153">
        <v>9508</v>
      </c>
      <c r="I27" s="153">
        <v>12194</v>
      </c>
      <c r="J27" s="153">
        <v>16470</v>
      </c>
      <c r="K27" s="153">
        <v>1204</v>
      </c>
      <c r="L27" s="153">
        <v>3041</v>
      </c>
      <c r="M27" s="153">
        <v>18476</v>
      </c>
      <c r="N27" s="153">
        <v>1792</v>
      </c>
      <c r="O27" s="153">
        <v>648</v>
      </c>
      <c r="P27" s="153">
        <v>6872</v>
      </c>
      <c r="Q27" s="153">
        <v>295</v>
      </c>
      <c r="R27" s="153">
        <v>5049</v>
      </c>
      <c r="S27" s="153">
        <v>1925</v>
      </c>
      <c r="T27" s="153">
        <v>6134</v>
      </c>
      <c r="U27" s="153">
        <v>3595</v>
      </c>
      <c r="V27" s="153">
        <f t="shared" si="0"/>
        <v>139323</v>
      </c>
    </row>
    <row r="28" spans="1:22" ht="15" x14ac:dyDescent="0.3">
      <c r="A28" s="154" t="s">
        <v>56</v>
      </c>
      <c r="B28" s="155">
        <v>5503</v>
      </c>
      <c r="C28" s="155">
        <v>510</v>
      </c>
      <c r="D28" s="155">
        <v>16820</v>
      </c>
      <c r="E28" s="155">
        <v>1354</v>
      </c>
      <c r="F28" s="155">
        <v>1496</v>
      </c>
      <c r="G28" s="155">
        <v>7444</v>
      </c>
      <c r="H28" s="155">
        <v>5460</v>
      </c>
      <c r="I28" s="155">
        <v>6663</v>
      </c>
      <c r="J28" s="155">
        <v>10716</v>
      </c>
      <c r="K28" s="155">
        <v>620</v>
      </c>
      <c r="L28" s="155">
        <v>1715</v>
      </c>
      <c r="M28" s="155">
        <v>12851</v>
      </c>
      <c r="N28" s="155">
        <v>1044</v>
      </c>
      <c r="O28" s="155">
        <v>385</v>
      </c>
      <c r="P28" s="155">
        <v>4038</v>
      </c>
      <c r="Q28" s="155">
        <v>143</v>
      </c>
      <c r="R28" s="155">
        <v>2965</v>
      </c>
      <c r="S28" s="155">
        <v>961</v>
      </c>
      <c r="T28" s="155">
        <v>3266</v>
      </c>
      <c r="U28" s="155">
        <v>1954</v>
      </c>
      <c r="V28" s="155">
        <f t="shared" si="0"/>
        <v>85908</v>
      </c>
    </row>
    <row r="29" spans="1:22" ht="15" x14ac:dyDescent="0.3">
      <c r="A29" s="156" t="s">
        <v>36</v>
      </c>
      <c r="B29" s="157">
        <v>4589</v>
      </c>
      <c r="C29" s="157">
        <v>392</v>
      </c>
      <c r="D29" s="157">
        <v>10485</v>
      </c>
      <c r="E29" s="157">
        <v>1138</v>
      </c>
      <c r="F29" s="157">
        <v>873</v>
      </c>
      <c r="G29" s="157">
        <v>1516</v>
      </c>
      <c r="H29" s="157">
        <v>4048</v>
      </c>
      <c r="I29" s="157">
        <v>5531</v>
      </c>
      <c r="J29" s="157">
        <v>5754</v>
      </c>
      <c r="K29" s="157">
        <v>584</v>
      </c>
      <c r="L29" s="157">
        <v>1326</v>
      </c>
      <c r="M29" s="157">
        <v>5625</v>
      </c>
      <c r="N29" s="157">
        <v>748</v>
      </c>
      <c r="O29" s="157">
        <v>263</v>
      </c>
      <c r="P29" s="157">
        <v>2834</v>
      </c>
      <c r="Q29" s="157">
        <v>152</v>
      </c>
      <c r="R29" s="157">
        <v>2084</v>
      </c>
      <c r="S29" s="157">
        <v>964</v>
      </c>
      <c r="T29" s="157">
        <v>2868</v>
      </c>
      <c r="U29" s="157">
        <v>1641</v>
      </c>
      <c r="V29" s="157">
        <f t="shared" si="0"/>
        <v>53415</v>
      </c>
    </row>
    <row r="30" spans="1:22" ht="15" x14ac:dyDescent="0.3">
      <c r="A30" s="158" t="s">
        <v>131</v>
      </c>
      <c r="B30" s="159">
        <v>7144</v>
      </c>
      <c r="C30" s="159">
        <v>1083</v>
      </c>
      <c r="D30" s="159">
        <v>14842</v>
      </c>
      <c r="E30" s="159">
        <v>2748</v>
      </c>
      <c r="F30" s="159">
        <v>1444</v>
      </c>
      <c r="G30" s="159">
        <v>12394</v>
      </c>
      <c r="H30" s="159">
        <v>7142</v>
      </c>
      <c r="I30" s="159">
        <v>8288</v>
      </c>
      <c r="J30" s="159">
        <v>8314</v>
      </c>
      <c r="K30" s="159">
        <v>1068</v>
      </c>
      <c r="L30" s="159">
        <v>1646</v>
      </c>
      <c r="M30" s="159">
        <v>8345</v>
      </c>
      <c r="N30" s="159">
        <v>1120</v>
      </c>
      <c r="O30" s="159">
        <v>290</v>
      </c>
      <c r="P30" s="159">
        <v>3172</v>
      </c>
      <c r="Q30" s="159">
        <v>130</v>
      </c>
      <c r="R30" s="159">
        <v>2931</v>
      </c>
      <c r="S30" s="159">
        <v>1810</v>
      </c>
      <c r="T30" s="159">
        <v>3161</v>
      </c>
      <c r="U30" s="159">
        <v>2519</v>
      </c>
      <c r="V30" s="159">
        <f t="shared" si="0"/>
        <v>89591</v>
      </c>
    </row>
    <row r="31" spans="1:22" ht="15" x14ac:dyDescent="0.3">
      <c r="A31" s="38" t="s">
        <v>128</v>
      </c>
      <c r="B31" s="153">
        <v>5389</v>
      </c>
      <c r="C31" s="153">
        <v>737</v>
      </c>
      <c r="D31" s="153">
        <v>16482</v>
      </c>
      <c r="E31" s="153">
        <v>1591</v>
      </c>
      <c r="F31" s="153">
        <v>1819</v>
      </c>
      <c r="G31" s="153">
        <v>7697</v>
      </c>
      <c r="H31" s="153">
        <v>6625</v>
      </c>
      <c r="I31" s="153">
        <v>6120</v>
      </c>
      <c r="J31" s="153">
        <v>6779</v>
      </c>
      <c r="K31" s="153">
        <v>775</v>
      </c>
      <c r="L31" s="153">
        <v>1196</v>
      </c>
      <c r="M31" s="153">
        <v>10476</v>
      </c>
      <c r="N31" s="153">
        <v>957</v>
      </c>
      <c r="O31" s="153">
        <v>93</v>
      </c>
      <c r="P31" s="153">
        <v>1905</v>
      </c>
      <c r="Q31" s="153">
        <v>126</v>
      </c>
      <c r="R31" s="153">
        <v>1564</v>
      </c>
      <c r="S31" s="153">
        <v>1055</v>
      </c>
      <c r="T31" s="153">
        <v>2508</v>
      </c>
      <c r="U31" s="153">
        <v>1316</v>
      </c>
      <c r="V31" s="153">
        <f t="shared" si="0"/>
        <v>75210</v>
      </c>
    </row>
    <row r="32" spans="1:22" ht="15" x14ac:dyDescent="0.3">
      <c r="A32" s="154" t="s">
        <v>63</v>
      </c>
      <c r="B32" s="155">
        <v>5200</v>
      </c>
      <c r="C32" s="155">
        <v>725</v>
      </c>
      <c r="D32" s="155">
        <v>15693</v>
      </c>
      <c r="E32" s="155">
        <v>1532</v>
      </c>
      <c r="F32" s="155">
        <v>1734</v>
      </c>
      <c r="G32" s="155">
        <v>6507</v>
      </c>
      <c r="H32" s="155">
        <v>6220</v>
      </c>
      <c r="I32" s="155">
        <v>5827</v>
      </c>
      <c r="J32" s="155">
        <v>6406</v>
      </c>
      <c r="K32" s="155">
        <v>744</v>
      </c>
      <c r="L32" s="155">
        <v>1139</v>
      </c>
      <c r="M32" s="155">
        <v>10043</v>
      </c>
      <c r="N32" s="155">
        <v>912</v>
      </c>
      <c r="O32" s="155">
        <v>91</v>
      </c>
      <c r="P32" s="155">
        <v>1896</v>
      </c>
      <c r="Q32" s="155">
        <v>120</v>
      </c>
      <c r="R32" s="155">
        <v>1525</v>
      </c>
      <c r="S32" s="155">
        <v>1050</v>
      </c>
      <c r="T32" s="155">
        <v>2492</v>
      </c>
      <c r="U32" s="155">
        <v>1310</v>
      </c>
      <c r="V32" s="155">
        <f t="shared" si="0"/>
        <v>71166</v>
      </c>
    </row>
    <row r="33" spans="1:22" ht="15" x14ac:dyDescent="0.3">
      <c r="A33" s="156" t="s">
        <v>129</v>
      </c>
      <c r="B33" s="157">
        <v>189</v>
      </c>
      <c r="C33" s="157">
        <v>12</v>
      </c>
      <c r="D33" s="157">
        <v>789</v>
      </c>
      <c r="E33" s="157">
        <v>59</v>
      </c>
      <c r="F33" s="157">
        <v>85</v>
      </c>
      <c r="G33" s="157">
        <v>1190</v>
      </c>
      <c r="H33" s="157">
        <v>405</v>
      </c>
      <c r="I33" s="157">
        <v>293</v>
      </c>
      <c r="J33" s="157">
        <v>373</v>
      </c>
      <c r="K33" s="157">
        <v>31</v>
      </c>
      <c r="L33" s="157">
        <v>57</v>
      </c>
      <c r="M33" s="157">
        <v>433</v>
      </c>
      <c r="N33" s="157">
        <v>45</v>
      </c>
      <c r="O33" s="157">
        <v>2</v>
      </c>
      <c r="P33" s="157">
        <v>9</v>
      </c>
      <c r="Q33" s="157">
        <v>6</v>
      </c>
      <c r="R33" s="157">
        <v>39</v>
      </c>
      <c r="S33" s="157">
        <v>5</v>
      </c>
      <c r="T33" s="157">
        <v>16</v>
      </c>
      <c r="U33" s="157">
        <v>6</v>
      </c>
      <c r="V33" s="157">
        <f t="shared" si="0"/>
        <v>4044</v>
      </c>
    </row>
    <row r="34" spans="1:22" ht="15" x14ac:dyDescent="0.3">
      <c r="A34" s="38" t="s">
        <v>130</v>
      </c>
      <c r="B34" s="153">
        <v>5834</v>
      </c>
      <c r="C34" s="153">
        <v>309</v>
      </c>
      <c r="D34" s="153">
        <v>13482</v>
      </c>
      <c r="E34" s="153">
        <v>1586</v>
      </c>
      <c r="F34" s="153">
        <v>1856</v>
      </c>
      <c r="G34" s="153">
        <v>1308</v>
      </c>
      <c r="H34" s="153">
        <v>6098</v>
      </c>
      <c r="I34" s="153">
        <v>7697</v>
      </c>
      <c r="J34" s="153">
        <v>6954</v>
      </c>
      <c r="K34" s="153">
        <v>1073</v>
      </c>
      <c r="L34" s="153">
        <v>1868</v>
      </c>
      <c r="M34" s="153">
        <v>6159</v>
      </c>
      <c r="N34" s="153">
        <v>1378</v>
      </c>
      <c r="O34" s="153">
        <v>377</v>
      </c>
      <c r="P34" s="153">
        <v>4203</v>
      </c>
      <c r="Q34" s="153">
        <v>262</v>
      </c>
      <c r="R34" s="153">
        <v>2806</v>
      </c>
      <c r="S34" s="153">
        <v>1086</v>
      </c>
      <c r="T34" s="153">
        <v>3371</v>
      </c>
      <c r="U34" s="153">
        <v>1153</v>
      </c>
      <c r="V34" s="153">
        <f t="shared" si="0"/>
        <v>68860</v>
      </c>
    </row>
    <row r="35" spans="1:22" ht="15" x14ac:dyDescent="0.3">
      <c r="A35" s="154" t="s">
        <v>45</v>
      </c>
      <c r="B35" s="155">
        <v>2729</v>
      </c>
      <c r="C35" s="155">
        <v>80</v>
      </c>
      <c r="D35" s="155">
        <v>7111</v>
      </c>
      <c r="E35" s="155">
        <v>740</v>
      </c>
      <c r="F35" s="155">
        <v>835</v>
      </c>
      <c r="G35" s="155">
        <v>563</v>
      </c>
      <c r="H35" s="155">
        <v>3873</v>
      </c>
      <c r="I35" s="155">
        <v>3997</v>
      </c>
      <c r="J35" s="155">
        <v>3773</v>
      </c>
      <c r="K35" s="155">
        <v>606</v>
      </c>
      <c r="L35" s="155">
        <v>971</v>
      </c>
      <c r="M35" s="155">
        <v>3300</v>
      </c>
      <c r="N35" s="155">
        <v>572</v>
      </c>
      <c r="O35" s="155">
        <v>218</v>
      </c>
      <c r="P35" s="155">
        <v>1954</v>
      </c>
      <c r="Q35" s="155">
        <v>176</v>
      </c>
      <c r="R35" s="155">
        <v>1223</v>
      </c>
      <c r="S35" s="155">
        <v>511</v>
      </c>
      <c r="T35" s="155">
        <v>1728</v>
      </c>
      <c r="U35" s="155">
        <v>501</v>
      </c>
      <c r="V35" s="155">
        <f t="shared" si="0"/>
        <v>35461</v>
      </c>
    </row>
    <row r="36" spans="1:22" ht="15" x14ac:dyDescent="0.3">
      <c r="A36" s="156" t="s">
        <v>43</v>
      </c>
      <c r="B36" s="157">
        <v>3105</v>
      </c>
      <c r="C36" s="157">
        <v>229</v>
      </c>
      <c r="D36" s="157">
        <v>6371</v>
      </c>
      <c r="E36" s="157">
        <v>846</v>
      </c>
      <c r="F36" s="157">
        <v>1021</v>
      </c>
      <c r="G36" s="157">
        <v>745</v>
      </c>
      <c r="H36" s="157">
        <v>2225</v>
      </c>
      <c r="I36" s="157">
        <v>3700</v>
      </c>
      <c r="J36" s="157">
        <v>3181</v>
      </c>
      <c r="K36" s="157">
        <v>467</v>
      </c>
      <c r="L36" s="157">
        <v>897</v>
      </c>
      <c r="M36" s="157">
        <v>2859</v>
      </c>
      <c r="N36" s="157">
        <v>806</v>
      </c>
      <c r="O36" s="157">
        <v>159</v>
      </c>
      <c r="P36" s="157">
        <v>2249</v>
      </c>
      <c r="Q36" s="157">
        <v>86</v>
      </c>
      <c r="R36" s="157">
        <v>1583</v>
      </c>
      <c r="S36" s="157">
        <v>575</v>
      </c>
      <c r="T36" s="157">
        <v>1643</v>
      </c>
      <c r="U36" s="157">
        <v>652</v>
      </c>
      <c r="V36" s="157">
        <f t="shared" si="0"/>
        <v>33399</v>
      </c>
    </row>
    <row r="37" spans="1:22" ht="15" x14ac:dyDescent="0.3">
      <c r="A37" s="38" t="s">
        <v>132</v>
      </c>
      <c r="B37" s="153">
        <v>3974</v>
      </c>
      <c r="C37" s="153">
        <v>302</v>
      </c>
      <c r="D37" s="153">
        <v>12117</v>
      </c>
      <c r="E37" s="153">
        <v>1165</v>
      </c>
      <c r="F37" s="153">
        <v>634</v>
      </c>
      <c r="G37" s="153">
        <v>16069</v>
      </c>
      <c r="H37" s="153">
        <v>4155</v>
      </c>
      <c r="I37" s="153">
        <v>4279</v>
      </c>
      <c r="J37" s="153">
        <v>7630</v>
      </c>
      <c r="K37" s="153">
        <v>650</v>
      </c>
      <c r="L37" s="153">
        <v>1084</v>
      </c>
      <c r="M37" s="153">
        <v>4723</v>
      </c>
      <c r="N37" s="153">
        <v>716</v>
      </c>
      <c r="O37" s="153">
        <v>145</v>
      </c>
      <c r="P37" s="153">
        <v>1442</v>
      </c>
      <c r="Q37" s="153">
        <v>77</v>
      </c>
      <c r="R37" s="153">
        <v>1337</v>
      </c>
      <c r="S37" s="153">
        <v>496</v>
      </c>
      <c r="T37" s="153">
        <v>1279</v>
      </c>
      <c r="U37" s="153">
        <v>346</v>
      </c>
      <c r="V37" s="153">
        <f t="shared" si="0"/>
        <v>62620</v>
      </c>
    </row>
    <row r="38" spans="1:22" ht="15" x14ac:dyDescent="0.3">
      <c r="A38" s="154" t="s">
        <v>33</v>
      </c>
      <c r="B38" s="155">
        <v>2727</v>
      </c>
      <c r="C38" s="155">
        <v>217</v>
      </c>
      <c r="D38" s="155">
        <v>8378</v>
      </c>
      <c r="E38" s="155">
        <v>741</v>
      </c>
      <c r="F38" s="155">
        <v>426</v>
      </c>
      <c r="G38" s="155">
        <v>13188</v>
      </c>
      <c r="H38" s="155">
        <v>2919</v>
      </c>
      <c r="I38" s="155">
        <v>3047</v>
      </c>
      <c r="J38" s="155">
        <v>5789</v>
      </c>
      <c r="K38" s="155">
        <v>425</v>
      </c>
      <c r="L38" s="155">
        <v>717</v>
      </c>
      <c r="M38" s="155">
        <v>3175</v>
      </c>
      <c r="N38" s="155">
        <v>491</v>
      </c>
      <c r="O38" s="155">
        <v>109</v>
      </c>
      <c r="P38" s="155">
        <v>1032</v>
      </c>
      <c r="Q38" s="155">
        <v>64</v>
      </c>
      <c r="R38" s="155">
        <v>1032</v>
      </c>
      <c r="S38" s="155">
        <v>366</v>
      </c>
      <c r="T38" s="155">
        <v>949</v>
      </c>
      <c r="U38" s="155">
        <v>236</v>
      </c>
      <c r="V38" s="155">
        <f t="shared" si="0"/>
        <v>46028</v>
      </c>
    </row>
    <row r="39" spans="1:22" ht="15" x14ac:dyDescent="0.3">
      <c r="A39" s="156" t="s">
        <v>51</v>
      </c>
      <c r="B39" s="157">
        <v>1247</v>
      </c>
      <c r="C39" s="157">
        <v>85</v>
      </c>
      <c r="D39" s="157">
        <v>3739</v>
      </c>
      <c r="E39" s="157">
        <v>424</v>
      </c>
      <c r="F39" s="157">
        <v>208</v>
      </c>
      <c r="G39" s="157">
        <v>2881</v>
      </c>
      <c r="H39" s="157">
        <v>1236</v>
      </c>
      <c r="I39" s="157">
        <v>1232</v>
      </c>
      <c r="J39" s="157">
        <v>1841</v>
      </c>
      <c r="K39" s="157">
        <v>225</v>
      </c>
      <c r="L39" s="157">
        <v>367</v>
      </c>
      <c r="M39" s="157">
        <v>1548</v>
      </c>
      <c r="N39" s="157">
        <v>225</v>
      </c>
      <c r="O39" s="157">
        <v>36</v>
      </c>
      <c r="P39" s="157">
        <v>410</v>
      </c>
      <c r="Q39" s="157">
        <v>13</v>
      </c>
      <c r="R39" s="157">
        <v>305</v>
      </c>
      <c r="S39" s="157">
        <v>130</v>
      </c>
      <c r="T39" s="157">
        <v>330</v>
      </c>
      <c r="U39" s="157">
        <v>110</v>
      </c>
      <c r="V39" s="157">
        <f t="shared" si="0"/>
        <v>16592</v>
      </c>
    </row>
    <row r="40" spans="1:22" ht="15" x14ac:dyDescent="0.3">
      <c r="A40" s="38" t="s">
        <v>133</v>
      </c>
      <c r="B40" s="153">
        <v>2409</v>
      </c>
      <c r="C40" s="153">
        <v>270</v>
      </c>
      <c r="D40" s="153">
        <v>8142</v>
      </c>
      <c r="E40" s="153">
        <v>1050</v>
      </c>
      <c r="F40" s="153">
        <v>899</v>
      </c>
      <c r="G40" s="153">
        <v>11002</v>
      </c>
      <c r="H40" s="153">
        <v>3868</v>
      </c>
      <c r="I40" s="153">
        <v>3777</v>
      </c>
      <c r="J40" s="153">
        <v>5587</v>
      </c>
      <c r="K40" s="153">
        <v>783</v>
      </c>
      <c r="L40" s="153">
        <v>1149</v>
      </c>
      <c r="M40" s="153">
        <v>4557</v>
      </c>
      <c r="N40" s="153">
        <v>801</v>
      </c>
      <c r="O40" s="153">
        <v>222</v>
      </c>
      <c r="P40" s="153">
        <v>1642</v>
      </c>
      <c r="Q40" s="153">
        <v>83</v>
      </c>
      <c r="R40" s="153">
        <v>1729</v>
      </c>
      <c r="S40" s="153">
        <v>672</v>
      </c>
      <c r="T40" s="153">
        <v>1474</v>
      </c>
      <c r="U40" s="153">
        <v>395</v>
      </c>
      <c r="V40" s="153">
        <f t="shared" si="0"/>
        <v>50511</v>
      </c>
    </row>
    <row r="41" spans="1:22" ht="15" x14ac:dyDescent="0.3">
      <c r="A41" s="154" t="s">
        <v>50</v>
      </c>
      <c r="B41" s="155">
        <v>2374</v>
      </c>
      <c r="C41" s="155">
        <v>267</v>
      </c>
      <c r="D41" s="155">
        <v>7921</v>
      </c>
      <c r="E41" s="155">
        <v>1040</v>
      </c>
      <c r="F41" s="155">
        <v>875</v>
      </c>
      <c r="G41" s="155">
        <v>7876</v>
      </c>
      <c r="H41" s="155">
        <v>3830</v>
      </c>
      <c r="I41" s="155">
        <v>3696</v>
      </c>
      <c r="J41" s="155">
        <v>5034</v>
      </c>
      <c r="K41" s="155">
        <v>775</v>
      </c>
      <c r="L41" s="155">
        <v>1118</v>
      </c>
      <c r="M41" s="155">
        <v>4272</v>
      </c>
      <c r="N41" s="155">
        <v>789</v>
      </c>
      <c r="O41" s="155">
        <v>218</v>
      </c>
      <c r="P41" s="155">
        <v>1629</v>
      </c>
      <c r="Q41" s="155">
        <v>82</v>
      </c>
      <c r="R41" s="155">
        <v>1687</v>
      </c>
      <c r="S41" s="155">
        <v>655</v>
      </c>
      <c r="T41" s="155">
        <v>1438</v>
      </c>
      <c r="U41" s="155">
        <v>360</v>
      </c>
      <c r="V41" s="155">
        <f t="shared" si="0"/>
        <v>45936</v>
      </c>
    </row>
    <row r="42" spans="1:22" ht="15" x14ac:dyDescent="0.3">
      <c r="A42" s="156" t="s">
        <v>134</v>
      </c>
      <c r="B42" s="157">
        <v>35</v>
      </c>
      <c r="C42" s="157">
        <v>3</v>
      </c>
      <c r="D42" s="157">
        <v>221</v>
      </c>
      <c r="E42" s="157">
        <v>10</v>
      </c>
      <c r="F42" s="157">
        <v>24</v>
      </c>
      <c r="G42" s="157">
        <v>3126</v>
      </c>
      <c r="H42" s="157">
        <v>38</v>
      </c>
      <c r="I42" s="157">
        <v>81</v>
      </c>
      <c r="J42" s="157">
        <v>553</v>
      </c>
      <c r="K42" s="157">
        <v>8</v>
      </c>
      <c r="L42" s="157">
        <v>31</v>
      </c>
      <c r="M42" s="157">
        <v>285</v>
      </c>
      <c r="N42" s="157">
        <v>12</v>
      </c>
      <c r="O42" s="157">
        <v>4</v>
      </c>
      <c r="P42" s="157">
        <v>13</v>
      </c>
      <c r="Q42" s="157">
        <v>1</v>
      </c>
      <c r="R42" s="157">
        <v>42</v>
      </c>
      <c r="S42" s="157">
        <v>17</v>
      </c>
      <c r="T42" s="157">
        <v>36</v>
      </c>
      <c r="U42" s="157">
        <v>35</v>
      </c>
      <c r="V42" s="157">
        <f t="shared" si="0"/>
        <v>4575</v>
      </c>
    </row>
    <row r="43" spans="1:22" ht="15" x14ac:dyDescent="0.3">
      <c r="A43" s="160" t="s">
        <v>148</v>
      </c>
      <c r="B43" s="159">
        <v>4097</v>
      </c>
      <c r="C43" s="159">
        <v>628</v>
      </c>
      <c r="D43" s="159">
        <v>7347</v>
      </c>
      <c r="E43" s="159">
        <v>1484</v>
      </c>
      <c r="F43" s="159">
        <v>1281</v>
      </c>
      <c r="G43" s="159">
        <v>863</v>
      </c>
      <c r="H43" s="159">
        <v>2494</v>
      </c>
      <c r="I43" s="159">
        <v>2993</v>
      </c>
      <c r="J43" s="159">
        <v>2545</v>
      </c>
      <c r="K43" s="159">
        <v>533</v>
      </c>
      <c r="L43" s="159">
        <v>907</v>
      </c>
      <c r="M43" s="159">
        <v>2957</v>
      </c>
      <c r="N43" s="159">
        <v>542</v>
      </c>
      <c r="O43" s="159">
        <v>184</v>
      </c>
      <c r="P43" s="159">
        <v>1164</v>
      </c>
      <c r="Q43" s="159">
        <v>95</v>
      </c>
      <c r="R43" s="159">
        <v>1272</v>
      </c>
      <c r="S43" s="159">
        <v>486</v>
      </c>
      <c r="T43" s="159">
        <v>1193</v>
      </c>
      <c r="U43" s="159">
        <v>391</v>
      </c>
      <c r="V43" s="159">
        <f t="shared" si="0"/>
        <v>33456</v>
      </c>
    </row>
    <row r="44" spans="1:22" ht="15" x14ac:dyDescent="0.3">
      <c r="A44" s="160" t="s">
        <v>142</v>
      </c>
      <c r="B44" s="159">
        <v>1575</v>
      </c>
      <c r="C44" s="159">
        <v>99</v>
      </c>
      <c r="D44" s="159">
        <v>3499</v>
      </c>
      <c r="E44" s="159">
        <v>588</v>
      </c>
      <c r="F44" s="159">
        <v>643</v>
      </c>
      <c r="G44" s="159">
        <v>4050</v>
      </c>
      <c r="H44" s="159">
        <v>2122</v>
      </c>
      <c r="I44" s="159">
        <v>1786</v>
      </c>
      <c r="J44" s="159">
        <v>4254</v>
      </c>
      <c r="K44" s="159">
        <v>352</v>
      </c>
      <c r="L44" s="159">
        <v>562</v>
      </c>
      <c r="M44" s="159">
        <v>4252</v>
      </c>
      <c r="N44" s="159">
        <v>577</v>
      </c>
      <c r="O44" s="159">
        <v>84</v>
      </c>
      <c r="P44" s="159">
        <v>895</v>
      </c>
      <c r="Q44" s="159">
        <v>90</v>
      </c>
      <c r="R44" s="159">
        <v>824</v>
      </c>
      <c r="S44" s="159">
        <v>385</v>
      </c>
      <c r="T44" s="159">
        <v>975</v>
      </c>
      <c r="U44" s="159">
        <v>744</v>
      </c>
      <c r="V44" s="159">
        <f t="shared" si="0"/>
        <v>28356</v>
      </c>
    </row>
    <row r="45" spans="1:22" ht="15" x14ac:dyDescent="0.3">
      <c r="A45" s="160" t="s">
        <v>145</v>
      </c>
      <c r="B45" s="159">
        <v>598</v>
      </c>
      <c r="C45" s="159">
        <v>99</v>
      </c>
      <c r="D45" s="159">
        <v>2047</v>
      </c>
      <c r="E45" s="159">
        <v>224</v>
      </c>
      <c r="F45" s="159">
        <v>318</v>
      </c>
      <c r="G45" s="159">
        <v>3797</v>
      </c>
      <c r="H45" s="159">
        <v>1235</v>
      </c>
      <c r="I45" s="159">
        <v>1925</v>
      </c>
      <c r="J45" s="159">
        <v>4671</v>
      </c>
      <c r="K45" s="159">
        <v>277</v>
      </c>
      <c r="L45" s="159">
        <v>264</v>
      </c>
      <c r="M45" s="159">
        <v>726</v>
      </c>
      <c r="N45" s="159">
        <v>129</v>
      </c>
      <c r="O45" s="159">
        <v>21</v>
      </c>
      <c r="P45" s="159">
        <v>171</v>
      </c>
      <c r="Q45" s="159">
        <v>21</v>
      </c>
      <c r="R45" s="159">
        <v>233</v>
      </c>
      <c r="S45" s="159">
        <v>90</v>
      </c>
      <c r="T45" s="159">
        <v>150</v>
      </c>
      <c r="U45" s="159">
        <v>64</v>
      </c>
      <c r="V45" s="159">
        <f t="shared" si="0"/>
        <v>17060</v>
      </c>
    </row>
    <row r="46" spans="1:22" ht="15" x14ac:dyDescent="0.3">
      <c r="A46" s="161" t="s">
        <v>135</v>
      </c>
      <c r="B46" s="159">
        <v>779</v>
      </c>
      <c r="C46" s="159">
        <v>341</v>
      </c>
      <c r="D46" s="159">
        <v>2492</v>
      </c>
      <c r="E46" s="159">
        <v>254</v>
      </c>
      <c r="F46" s="159">
        <v>226</v>
      </c>
      <c r="G46" s="159">
        <v>2906</v>
      </c>
      <c r="H46" s="159">
        <v>1253</v>
      </c>
      <c r="I46" s="159">
        <v>1459</v>
      </c>
      <c r="J46" s="159">
        <v>1979</v>
      </c>
      <c r="K46" s="159">
        <v>165</v>
      </c>
      <c r="L46" s="159">
        <v>243</v>
      </c>
      <c r="M46" s="159">
        <v>1228</v>
      </c>
      <c r="N46" s="159">
        <v>219</v>
      </c>
      <c r="O46" s="159">
        <v>30</v>
      </c>
      <c r="P46" s="159">
        <v>418</v>
      </c>
      <c r="Q46" s="159">
        <v>16</v>
      </c>
      <c r="R46" s="159">
        <v>198</v>
      </c>
      <c r="S46" s="159">
        <v>148</v>
      </c>
      <c r="T46" s="159">
        <v>370</v>
      </c>
      <c r="U46" s="159">
        <v>137</v>
      </c>
      <c r="V46" s="159">
        <f t="shared" si="0"/>
        <v>14861</v>
      </c>
    </row>
    <row r="47" spans="1:22" ht="15" x14ac:dyDescent="0.3">
      <c r="A47" s="154" t="s">
        <v>47</v>
      </c>
      <c r="B47" s="155">
        <v>565</v>
      </c>
      <c r="C47" s="155">
        <v>261</v>
      </c>
      <c r="D47" s="155">
        <v>1955</v>
      </c>
      <c r="E47" s="155">
        <v>213</v>
      </c>
      <c r="F47" s="155">
        <v>169</v>
      </c>
      <c r="G47" s="155">
        <v>2064</v>
      </c>
      <c r="H47" s="155">
        <v>945</v>
      </c>
      <c r="I47" s="155">
        <v>1146</v>
      </c>
      <c r="J47" s="155">
        <v>1613</v>
      </c>
      <c r="K47" s="155">
        <v>137</v>
      </c>
      <c r="L47" s="155">
        <v>205</v>
      </c>
      <c r="M47" s="155">
        <v>905</v>
      </c>
      <c r="N47" s="155">
        <v>176</v>
      </c>
      <c r="O47" s="155">
        <v>26</v>
      </c>
      <c r="P47" s="155">
        <v>308</v>
      </c>
      <c r="Q47" s="155">
        <v>11</v>
      </c>
      <c r="R47" s="155">
        <v>148</v>
      </c>
      <c r="S47" s="155">
        <v>105</v>
      </c>
      <c r="T47" s="155">
        <v>266</v>
      </c>
      <c r="U47" s="155">
        <v>107</v>
      </c>
      <c r="V47" s="155">
        <f t="shared" si="0"/>
        <v>11325</v>
      </c>
    </row>
    <row r="48" spans="1:22" ht="15" x14ac:dyDescent="0.3">
      <c r="A48" s="156" t="s">
        <v>86</v>
      </c>
      <c r="B48" s="157">
        <v>214</v>
      </c>
      <c r="C48" s="157">
        <v>80</v>
      </c>
      <c r="D48" s="157">
        <v>537</v>
      </c>
      <c r="E48" s="157">
        <v>41</v>
      </c>
      <c r="F48" s="157">
        <v>57</v>
      </c>
      <c r="G48" s="157">
        <v>842</v>
      </c>
      <c r="H48" s="157">
        <v>308</v>
      </c>
      <c r="I48" s="157">
        <v>313</v>
      </c>
      <c r="J48" s="157">
        <v>366</v>
      </c>
      <c r="K48" s="157">
        <v>28</v>
      </c>
      <c r="L48" s="157">
        <v>38</v>
      </c>
      <c r="M48" s="157">
        <v>323</v>
      </c>
      <c r="N48" s="157">
        <v>43</v>
      </c>
      <c r="O48" s="157">
        <v>4</v>
      </c>
      <c r="P48" s="157">
        <v>110</v>
      </c>
      <c r="Q48" s="157">
        <v>5</v>
      </c>
      <c r="R48" s="157">
        <v>50</v>
      </c>
      <c r="S48" s="157">
        <v>43</v>
      </c>
      <c r="T48" s="157">
        <v>104</v>
      </c>
      <c r="U48" s="157">
        <v>30</v>
      </c>
      <c r="V48" s="157">
        <f t="shared" si="0"/>
        <v>3536</v>
      </c>
    </row>
    <row r="49" spans="1:22" ht="15" x14ac:dyDescent="0.3">
      <c r="A49" s="158" t="s">
        <v>143</v>
      </c>
      <c r="B49" s="159">
        <v>808</v>
      </c>
      <c r="C49" s="159">
        <v>29</v>
      </c>
      <c r="D49" s="159">
        <v>2307</v>
      </c>
      <c r="E49" s="159">
        <v>196</v>
      </c>
      <c r="F49" s="159">
        <v>387</v>
      </c>
      <c r="G49" s="159">
        <v>428</v>
      </c>
      <c r="H49" s="159">
        <v>1207</v>
      </c>
      <c r="I49" s="159">
        <v>1198</v>
      </c>
      <c r="J49" s="159">
        <v>1112</v>
      </c>
      <c r="K49" s="159">
        <v>98</v>
      </c>
      <c r="L49" s="159">
        <v>270</v>
      </c>
      <c r="M49" s="159">
        <v>813</v>
      </c>
      <c r="N49" s="159">
        <v>130</v>
      </c>
      <c r="O49" s="159">
        <v>34</v>
      </c>
      <c r="P49" s="159">
        <v>313</v>
      </c>
      <c r="Q49" s="159">
        <v>10</v>
      </c>
      <c r="R49" s="159">
        <v>183</v>
      </c>
      <c r="S49" s="159">
        <v>175</v>
      </c>
      <c r="T49" s="159">
        <v>274</v>
      </c>
      <c r="U49" s="159">
        <v>126</v>
      </c>
      <c r="V49" s="159">
        <f t="shared" si="0"/>
        <v>10098</v>
      </c>
    </row>
    <row r="50" spans="1:22" ht="15" x14ac:dyDescent="0.3">
      <c r="A50" s="158" t="s">
        <v>146</v>
      </c>
      <c r="B50" s="159">
        <v>632</v>
      </c>
      <c r="C50" s="159">
        <v>20</v>
      </c>
      <c r="D50" s="159">
        <v>1815</v>
      </c>
      <c r="E50" s="159">
        <v>297</v>
      </c>
      <c r="F50" s="159">
        <v>269</v>
      </c>
      <c r="G50" s="159">
        <v>104</v>
      </c>
      <c r="H50" s="159">
        <v>692</v>
      </c>
      <c r="I50" s="159">
        <v>692</v>
      </c>
      <c r="J50" s="159">
        <v>530</v>
      </c>
      <c r="K50" s="159">
        <v>95</v>
      </c>
      <c r="L50" s="159">
        <v>159</v>
      </c>
      <c r="M50" s="159">
        <v>623</v>
      </c>
      <c r="N50" s="159">
        <v>66</v>
      </c>
      <c r="O50" s="159">
        <v>13</v>
      </c>
      <c r="P50" s="159">
        <v>208</v>
      </c>
      <c r="Q50" s="159">
        <v>7</v>
      </c>
      <c r="R50" s="159">
        <v>150</v>
      </c>
      <c r="S50" s="159">
        <v>78</v>
      </c>
      <c r="T50" s="159">
        <v>190</v>
      </c>
      <c r="U50" s="159">
        <v>66</v>
      </c>
      <c r="V50" s="159">
        <f>SUM(B50:U50)</f>
        <v>6706</v>
      </c>
    </row>
    <row r="51" spans="1:22" ht="15" x14ac:dyDescent="0.3">
      <c r="A51" s="160" t="s">
        <v>149</v>
      </c>
      <c r="B51" s="159">
        <v>445</v>
      </c>
      <c r="C51" s="159">
        <v>6</v>
      </c>
      <c r="D51" s="159">
        <v>1375</v>
      </c>
      <c r="E51" s="159">
        <v>54</v>
      </c>
      <c r="F51" s="159">
        <v>108</v>
      </c>
      <c r="G51" s="159">
        <v>98</v>
      </c>
      <c r="H51" s="159">
        <v>298</v>
      </c>
      <c r="I51" s="159">
        <v>350</v>
      </c>
      <c r="J51" s="159">
        <v>283</v>
      </c>
      <c r="K51" s="159">
        <v>37</v>
      </c>
      <c r="L51" s="159">
        <v>62</v>
      </c>
      <c r="M51" s="159">
        <v>322</v>
      </c>
      <c r="N51" s="159">
        <v>65</v>
      </c>
      <c r="O51" s="159">
        <v>2</v>
      </c>
      <c r="P51" s="159">
        <v>174</v>
      </c>
      <c r="Q51" s="159">
        <v>17</v>
      </c>
      <c r="R51" s="159">
        <v>65</v>
      </c>
      <c r="S51" s="159">
        <v>60</v>
      </c>
      <c r="T51" s="159">
        <v>159</v>
      </c>
      <c r="U51" s="159">
        <v>56</v>
      </c>
      <c r="V51" s="159">
        <f t="shared" si="0"/>
        <v>4036</v>
      </c>
    </row>
    <row r="52" spans="1:22" ht="15" x14ac:dyDescent="0.3">
      <c r="A52" s="160" t="s">
        <v>150</v>
      </c>
      <c r="B52" s="159">
        <v>290</v>
      </c>
      <c r="C52" s="159">
        <v>18</v>
      </c>
      <c r="D52" s="159">
        <v>1337</v>
      </c>
      <c r="E52" s="159">
        <v>62</v>
      </c>
      <c r="F52" s="159">
        <v>76</v>
      </c>
      <c r="G52" s="159">
        <v>398</v>
      </c>
      <c r="H52" s="159">
        <v>518</v>
      </c>
      <c r="I52" s="159">
        <v>317</v>
      </c>
      <c r="J52" s="159">
        <v>236</v>
      </c>
      <c r="K52" s="159">
        <v>25</v>
      </c>
      <c r="L52" s="159">
        <v>52</v>
      </c>
      <c r="M52" s="159">
        <v>259</v>
      </c>
      <c r="N52" s="159">
        <v>31</v>
      </c>
      <c r="O52" s="159">
        <v>7</v>
      </c>
      <c r="P52" s="159">
        <v>57</v>
      </c>
      <c r="Q52" s="159">
        <v>9</v>
      </c>
      <c r="R52" s="159">
        <v>39</v>
      </c>
      <c r="S52" s="159">
        <v>13</v>
      </c>
      <c r="T52" s="159">
        <v>47</v>
      </c>
      <c r="U52" s="159">
        <v>20</v>
      </c>
      <c r="V52" s="159">
        <f t="shared" si="0"/>
        <v>3811</v>
      </c>
    </row>
    <row r="53" spans="1:22" ht="15" x14ac:dyDescent="0.3">
      <c r="A53" s="160" t="s">
        <v>151</v>
      </c>
      <c r="B53" s="159">
        <v>471</v>
      </c>
      <c r="C53" s="159">
        <v>0</v>
      </c>
      <c r="D53" s="159">
        <v>889</v>
      </c>
      <c r="E53" s="159">
        <v>23</v>
      </c>
      <c r="F53" s="159">
        <v>23</v>
      </c>
      <c r="G53" s="159">
        <v>45</v>
      </c>
      <c r="H53" s="159">
        <v>251</v>
      </c>
      <c r="I53" s="159">
        <v>314</v>
      </c>
      <c r="J53" s="159">
        <v>173</v>
      </c>
      <c r="K53" s="159">
        <v>39</v>
      </c>
      <c r="L53" s="159">
        <v>225</v>
      </c>
      <c r="M53" s="159">
        <v>364</v>
      </c>
      <c r="N53" s="159">
        <v>77</v>
      </c>
      <c r="O53" s="159">
        <v>9</v>
      </c>
      <c r="P53" s="159">
        <v>222</v>
      </c>
      <c r="Q53" s="159">
        <v>72</v>
      </c>
      <c r="R53" s="159">
        <v>124</v>
      </c>
      <c r="S53" s="159">
        <v>65</v>
      </c>
      <c r="T53" s="159">
        <v>103</v>
      </c>
      <c r="U53" s="159">
        <v>20</v>
      </c>
      <c r="V53" s="159">
        <f t="shared" si="0"/>
        <v>3509</v>
      </c>
    </row>
    <row r="54" spans="1:22" ht="15" x14ac:dyDescent="0.3">
      <c r="A54" s="160" t="s">
        <v>152</v>
      </c>
      <c r="B54" s="159">
        <v>137</v>
      </c>
      <c r="C54" s="159">
        <v>9</v>
      </c>
      <c r="D54" s="159">
        <v>562</v>
      </c>
      <c r="E54" s="159">
        <v>67</v>
      </c>
      <c r="F54" s="159">
        <v>91</v>
      </c>
      <c r="G54" s="159">
        <v>155</v>
      </c>
      <c r="H54" s="159">
        <v>371</v>
      </c>
      <c r="I54" s="159">
        <v>208</v>
      </c>
      <c r="J54" s="159">
        <v>191</v>
      </c>
      <c r="K54" s="159">
        <v>26</v>
      </c>
      <c r="L54" s="159">
        <v>67</v>
      </c>
      <c r="M54" s="159">
        <v>134</v>
      </c>
      <c r="N54" s="159">
        <v>17</v>
      </c>
      <c r="O54" s="159">
        <v>1</v>
      </c>
      <c r="P54" s="159">
        <v>18</v>
      </c>
      <c r="Q54" s="159">
        <v>3</v>
      </c>
      <c r="R54" s="159">
        <v>13</v>
      </c>
      <c r="S54" s="159">
        <v>8</v>
      </c>
      <c r="T54" s="159">
        <v>21</v>
      </c>
      <c r="U54" s="159">
        <v>3</v>
      </c>
      <c r="V54" s="159">
        <f t="shared" si="0"/>
        <v>2102</v>
      </c>
    </row>
    <row r="55" spans="1:22" ht="15" x14ac:dyDescent="0.3">
      <c r="A55" s="160" t="s">
        <v>147</v>
      </c>
      <c r="B55" s="159">
        <v>86</v>
      </c>
      <c r="C55" s="159">
        <v>0</v>
      </c>
      <c r="D55" s="159">
        <v>185</v>
      </c>
      <c r="E55" s="159">
        <v>19</v>
      </c>
      <c r="F55" s="159">
        <v>11</v>
      </c>
      <c r="G55" s="159">
        <v>4</v>
      </c>
      <c r="H55" s="159">
        <v>41</v>
      </c>
      <c r="I55" s="159">
        <v>55</v>
      </c>
      <c r="J55" s="159">
        <v>163</v>
      </c>
      <c r="K55" s="159">
        <v>26</v>
      </c>
      <c r="L55" s="159">
        <v>38</v>
      </c>
      <c r="M55" s="159">
        <v>137</v>
      </c>
      <c r="N55" s="159">
        <v>63</v>
      </c>
      <c r="O55" s="159">
        <v>6</v>
      </c>
      <c r="P55" s="159">
        <v>153</v>
      </c>
      <c r="Q55" s="159">
        <v>0</v>
      </c>
      <c r="R55" s="159">
        <v>110</v>
      </c>
      <c r="S55" s="159">
        <v>26</v>
      </c>
      <c r="T55" s="159">
        <v>126</v>
      </c>
      <c r="U55" s="159">
        <v>0</v>
      </c>
      <c r="V55" s="159">
        <f t="shared" si="0"/>
        <v>1249</v>
      </c>
    </row>
    <row r="56" spans="1:22" ht="15" x14ac:dyDescent="0.3">
      <c r="A56" s="160" t="s">
        <v>144</v>
      </c>
      <c r="B56" s="159">
        <v>188</v>
      </c>
      <c r="C56" s="159">
        <v>3</v>
      </c>
      <c r="D56" s="159">
        <v>260</v>
      </c>
      <c r="E56" s="159">
        <v>20</v>
      </c>
      <c r="F56" s="159">
        <v>61</v>
      </c>
      <c r="G56" s="159">
        <v>45</v>
      </c>
      <c r="H56" s="159">
        <v>104</v>
      </c>
      <c r="I56" s="159">
        <v>75</v>
      </c>
      <c r="J56" s="159">
        <v>112</v>
      </c>
      <c r="K56" s="159">
        <v>36</v>
      </c>
      <c r="L56" s="159">
        <v>46</v>
      </c>
      <c r="M56" s="159">
        <v>55</v>
      </c>
      <c r="N56" s="159">
        <v>43</v>
      </c>
      <c r="O56" s="159">
        <v>1</v>
      </c>
      <c r="P56" s="159">
        <v>22</v>
      </c>
      <c r="Q56" s="159">
        <v>2</v>
      </c>
      <c r="R56" s="159">
        <v>23</v>
      </c>
      <c r="S56" s="159">
        <v>16</v>
      </c>
      <c r="T56" s="159">
        <v>27</v>
      </c>
      <c r="U56" s="159">
        <v>11</v>
      </c>
      <c r="V56" s="159">
        <f t="shared" si="0"/>
        <v>1150</v>
      </c>
    </row>
    <row r="57" spans="1:22" ht="15" x14ac:dyDescent="0.3">
      <c r="A57" s="160" t="s">
        <v>153</v>
      </c>
      <c r="B57" s="159">
        <v>29</v>
      </c>
      <c r="C57" s="159">
        <v>1</v>
      </c>
      <c r="D57" s="159">
        <v>145</v>
      </c>
      <c r="E57" s="159">
        <v>8</v>
      </c>
      <c r="F57" s="159">
        <v>8</v>
      </c>
      <c r="G57" s="159">
        <v>12</v>
      </c>
      <c r="H57" s="159">
        <v>55</v>
      </c>
      <c r="I57" s="159">
        <v>76</v>
      </c>
      <c r="J57" s="159">
        <v>28</v>
      </c>
      <c r="K57" s="159">
        <v>13</v>
      </c>
      <c r="L57" s="159">
        <v>6</v>
      </c>
      <c r="M57" s="159">
        <v>65</v>
      </c>
      <c r="N57" s="159">
        <v>1</v>
      </c>
      <c r="O57" s="159">
        <v>1</v>
      </c>
      <c r="P57" s="159">
        <v>33</v>
      </c>
      <c r="Q57" s="159">
        <v>0</v>
      </c>
      <c r="R57" s="159">
        <v>10</v>
      </c>
      <c r="S57" s="159">
        <v>4</v>
      </c>
      <c r="T57" s="159">
        <v>9</v>
      </c>
      <c r="U57" s="159">
        <v>2</v>
      </c>
      <c r="V57" s="159">
        <f t="shared" si="0"/>
        <v>506</v>
      </c>
    </row>
    <row r="58" spans="1:22" ht="15" x14ac:dyDescent="0.3">
      <c r="A58" s="160" t="s">
        <v>156</v>
      </c>
      <c r="B58" s="159">
        <v>43</v>
      </c>
      <c r="C58" s="159">
        <v>0</v>
      </c>
      <c r="D58" s="159">
        <v>72</v>
      </c>
      <c r="E58" s="159">
        <v>2</v>
      </c>
      <c r="F58" s="159">
        <v>20</v>
      </c>
      <c r="G58" s="159">
        <v>5</v>
      </c>
      <c r="H58" s="159">
        <v>53</v>
      </c>
      <c r="I58" s="159">
        <v>35</v>
      </c>
      <c r="J58" s="159">
        <v>19</v>
      </c>
      <c r="K58" s="159">
        <v>16</v>
      </c>
      <c r="L58" s="159">
        <v>27</v>
      </c>
      <c r="M58" s="159">
        <v>27</v>
      </c>
      <c r="N58" s="159">
        <v>4</v>
      </c>
      <c r="O58" s="159">
        <v>1</v>
      </c>
      <c r="P58" s="159">
        <v>26</v>
      </c>
      <c r="Q58" s="159">
        <v>0</v>
      </c>
      <c r="R58" s="159">
        <v>11</v>
      </c>
      <c r="S58" s="159">
        <v>1</v>
      </c>
      <c r="T58" s="159">
        <v>4</v>
      </c>
      <c r="U58" s="159">
        <v>3</v>
      </c>
      <c r="V58" s="159">
        <f t="shared" si="0"/>
        <v>369</v>
      </c>
    </row>
    <row r="59" spans="1:22" ht="15" x14ac:dyDescent="0.3">
      <c r="A59" s="160" t="s">
        <v>154</v>
      </c>
      <c r="B59" s="159">
        <v>1</v>
      </c>
      <c r="C59" s="159">
        <v>0</v>
      </c>
      <c r="D59" s="159">
        <v>4</v>
      </c>
      <c r="E59" s="159">
        <v>0</v>
      </c>
      <c r="F59" s="159">
        <v>0</v>
      </c>
      <c r="G59" s="159">
        <v>0</v>
      </c>
      <c r="H59" s="159">
        <v>1</v>
      </c>
      <c r="I59" s="159">
        <v>0</v>
      </c>
      <c r="J59" s="159">
        <v>1</v>
      </c>
      <c r="K59" s="159">
        <v>1</v>
      </c>
      <c r="L59" s="159">
        <v>1</v>
      </c>
      <c r="M59" s="159">
        <v>5</v>
      </c>
      <c r="N59" s="159">
        <v>0</v>
      </c>
      <c r="O59" s="159">
        <v>0</v>
      </c>
      <c r="P59" s="159">
        <v>1</v>
      </c>
      <c r="Q59" s="159">
        <v>0</v>
      </c>
      <c r="R59" s="159">
        <v>1</v>
      </c>
      <c r="S59" s="159">
        <v>0</v>
      </c>
      <c r="T59" s="159">
        <v>0</v>
      </c>
      <c r="U59" s="159">
        <v>0</v>
      </c>
      <c r="V59" s="159">
        <f t="shared" si="0"/>
        <v>16</v>
      </c>
    </row>
    <row r="60" spans="1:22" ht="15" x14ac:dyDescent="0.3">
      <c r="A60" s="160" t="s">
        <v>155</v>
      </c>
      <c r="B60" s="159">
        <v>31</v>
      </c>
      <c r="C60" s="159">
        <v>0</v>
      </c>
      <c r="D60" s="159">
        <v>100</v>
      </c>
      <c r="E60" s="159">
        <v>2</v>
      </c>
      <c r="F60" s="159">
        <v>4</v>
      </c>
      <c r="G60" s="159">
        <v>6</v>
      </c>
      <c r="H60" s="159">
        <v>34</v>
      </c>
      <c r="I60" s="159">
        <v>37</v>
      </c>
      <c r="J60" s="159">
        <v>17</v>
      </c>
      <c r="K60" s="159">
        <v>5</v>
      </c>
      <c r="L60" s="159">
        <v>6</v>
      </c>
      <c r="M60" s="159">
        <v>27</v>
      </c>
      <c r="N60" s="159">
        <v>1</v>
      </c>
      <c r="O60" s="159">
        <v>0</v>
      </c>
      <c r="P60" s="159">
        <v>5</v>
      </c>
      <c r="Q60" s="159">
        <v>1</v>
      </c>
      <c r="R60" s="159">
        <v>9</v>
      </c>
      <c r="S60" s="159">
        <v>1</v>
      </c>
      <c r="T60" s="159">
        <v>4</v>
      </c>
      <c r="U60" s="159">
        <v>2</v>
      </c>
      <c r="V60" s="159">
        <f t="shared" si="0"/>
        <v>292</v>
      </c>
    </row>
    <row r="61" spans="1:22" s="166" customFormat="1" ht="24" customHeight="1" x14ac:dyDescent="0.2">
      <c r="A61" s="164" t="s">
        <v>106</v>
      </c>
      <c r="B61" s="165">
        <f>B8+B18+B27+B30+B31+B34+B37+B40+B44+B45+B46+B50+B51+B52+B53+B54+B55+B56+B57+B58+B59+B60+B43+B49</f>
        <v>110139</v>
      </c>
      <c r="C61" s="165">
        <f t="shared" ref="C61:U61" si="1">C8+C18+C27+C30+C31+C34+C37+C40+C44+C45+C46+C50+C51+C52+C53+C54+C55+C56+C57+C58+C59+C60+C43+C49</f>
        <v>48963</v>
      </c>
      <c r="D61" s="165">
        <f t="shared" si="1"/>
        <v>230327</v>
      </c>
      <c r="E61" s="165">
        <f t="shared" si="1"/>
        <v>27731</v>
      </c>
      <c r="F61" s="165">
        <f t="shared" si="1"/>
        <v>24885</v>
      </c>
      <c r="G61" s="165">
        <f t="shared" si="1"/>
        <v>192712</v>
      </c>
      <c r="H61" s="165">
        <f t="shared" si="1"/>
        <v>108592</v>
      </c>
      <c r="I61" s="165">
        <f t="shared" si="1"/>
        <v>109490</v>
      </c>
      <c r="J61" s="165">
        <f t="shared" si="1"/>
        <v>140313</v>
      </c>
      <c r="K61" s="165">
        <f t="shared" si="1"/>
        <v>18916</v>
      </c>
      <c r="L61" s="165">
        <f t="shared" si="1"/>
        <v>30926</v>
      </c>
      <c r="M61" s="165">
        <f t="shared" si="1"/>
        <v>114038</v>
      </c>
      <c r="N61" s="165">
        <f t="shared" si="1"/>
        <v>21850</v>
      </c>
      <c r="O61" s="165">
        <f t="shared" si="1"/>
        <v>6767</v>
      </c>
      <c r="P61" s="165">
        <f t="shared" si="1"/>
        <v>52720</v>
      </c>
      <c r="Q61" s="165">
        <f t="shared" si="1"/>
        <v>2889</v>
      </c>
      <c r="R61" s="165">
        <f t="shared" si="1"/>
        <v>42916</v>
      </c>
      <c r="S61" s="165">
        <f t="shared" si="1"/>
        <v>22686</v>
      </c>
      <c r="T61" s="165">
        <f t="shared" si="1"/>
        <v>53052</v>
      </c>
      <c r="U61" s="165">
        <f t="shared" si="1"/>
        <v>21943</v>
      </c>
      <c r="V61" s="165">
        <f>V8+V18+V27+V30+V31+V34+V37+V40+V44+V45+V46+V50+V51+V52+V53+V54+V55+V56+V57+V58+V59+V60+V43+V49</f>
        <v>1381855</v>
      </c>
    </row>
    <row r="62" spans="1:22" ht="20.25" customHeight="1" x14ac:dyDescent="0.35">
      <c r="A62" s="162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V62" s="7"/>
    </row>
    <row r="63" spans="1:22" customFormat="1" ht="14.25" x14ac:dyDescent="0.3">
      <c r="A63" s="168" t="s">
        <v>107</v>
      </c>
      <c r="B63" s="168"/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</row>
    <row r="64" spans="1:22" customFormat="1" ht="14.25" x14ac:dyDescent="0.3">
      <c r="A64" s="168" t="s">
        <v>136</v>
      </c>
      <c r="B64" s="168"/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68"/>
    </row>
    <row r="65" spans="1:23" customFormat="1" ht="15" customHeight="1" x14ac:dyDescent="0.2">
      <c r="A65" s="169" t="s">
        <v>137</v>
      </c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</row>
    <row r="66" spans="1:23" customFormat="1" ht="15" customHeight="1" x14ac:dyDescent="0.2">
      <c r="A66" s="152"/>
      <c r="B66" s="152"/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</row>
    <row r="67" spans="1:23" s="147" customFormat="1" ht="15" x14ac:dyDescent="0.35">
      <c r="B67" s="148"/>
      <c r="C67" s="149"/>
      <c r="D67"/>
      <c r="E67"/>
      <c r="V67" s="150"/>
    </row>
    <row r="68" spans="1:23" s="1" customFormat="1" ht="13.15" customHeight="1" x14ac:dyDescent="0.3">
      <c r="B68" s="170" t="s">
        <v>140</v>
      </c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</row>
    <row r="69" spans="1:23" s="3" customFormat="1" ht="18" x14ac:dyDescent="0.3">
      <c r="A69" s="2"/>
      <c r="B69" s="171" t="s">
        <v>141</v>
      </c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</row>
    <row r="70" spans="1:23" s="5" customFormat="1" ht="13.15" customHeight="1" x14ac:dyDescent="0.3">
      <c r="A70" s="4"/>
      <c r="V70" s="9"/>
    </row>
    <row r="71" spans="1:23" ht="13.15" customHeight="1" x14ac:dyDescent="0.3">
      <c r="A71" s="172" t="s">
        <v>102</v>
      </c>
      <c r="B71" s="174" t="s">
        <v>138</v>
      </c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6"/>
    </row>
    <row r="72" spans="1:23" ht="13.15" customHeight="1" x14ac:dyDescent="0.3">
      <c r="A72" s="173"/>
      <c r="B72" s="36" t="s">
        <v>0</v>
      </c>
      <c r="C72" s="37" t="s">
        <v>1</v>
      </c>
      <c r="D72" s="37" t="s">
        <v>2</v>
      </c>
      <c r="E72" s="37" t="s">
        <v>3</v>
      </c>
      <c r="F72" s="37" t="s">
        <v>4</v>
      </c>
      <c r="G72" s="37" t="s">
        <v>5</v>
      </c>
      <c r="H72" s="37" t="s">
        <v>6</v>
      </c>
      <c r="I72" s="37" t="s">
        <v>7</v>
      </c>
      <c r="J72" s="37" t="s">
        <v>8</v>
      </c>
      <c r="K72" s="37" t="s">
        <v>9</v>
      </c>
      <c r="L72" s="37" t="s">
        <v>10</v>
      </c>
      <c r="M72" s="37" t="s">
        <v>11</v>
      </c>
      <c r="N72" s="37" t="s">
        <v>96</v>
      </c>
      <c r="O72" s="37" t="s">
        <v>13</v>
      </c>
      <c r="P72" s="37" t="s">
        <v>14</v>
      </c>
      <c r="Q72" s="37" t="s">
        <v>15</v>
      </c>
      <c r="R72" s="37" t="s">
        <v>16</v>
      </c>
      <c r="S72" s="37" t="s">
        <v>17</v>
      </c>
      <c r="T72" s="37" t="s">
        <v>18</v>
      </c>
      <c r="U72" s="37" t="s">
        <v>19</v>
      </c>
      <c r="V72" s="26" t="s">
        <v>112</v>
      </c>
      <c r="W72" s="10"/>
    </row>
    <row r="73" spans="1:23" ht="13.15" customHeight="1" x14ac:dyDescent="0.3">
      <c r="A73" s="38" t="s">
        <v>123</v>
      </c>
      <c r="B73" s="153">
        <v>13115</v>
      </c>
      <c r="C73" s="153">
        <v>21733</v>
      </c>
      <c r="D73" s="153">
        <v>15808</v>
      </c>
      <c r="E73" s="153">
        <v>1731</v>
      </c>
      <c r="F73" s="153">
        <v>2113</v>
      </c>
      <c r="G73" s="153">
        <v>29668</v>
      </c>
      <c r="H73" s="153">
        <v>10064</v>
      </c>
      <c r="I73" s="153">
        <v>11284</v>
      </c>
      <c r="J73" s="153">
        <v>19199</v>
      </c>
      <c r="K73" s="153">
        <v>2951</v>
      </c>
      <c r="L73" s="153">
        <v>4179</v>
      </c>
      <c r="M73" s="153">
        <v>8571</v>
      </c>
      <c r="N73" s="153">
        <v>3537</v>
      </c>
      <c r="O73" s="153">
        <v>1525</v>
      </c>
      <c r="P73" s="153">
        <v>9537</v>
      </c>
      <c r="Q73" s="153">
        <v>549</v>
      </c>
      <c r="R73" s="153">
        <v>7636</v>
      </c>
      <c r="S73" s="153">
        <v>4669</v>
      </c>
      <c r="T73" s="153">
        <v>8640</v>
      </c>
      <c r="U73" s="153">
        <v>2582</v>
      </c>
      <c r="V73" s="153">
        <f>SUM(B73:U73)</f>
        <v>179091</v>
      </c>
    </row>
    <row r="74" spans="1:23" ht="13.15" customHeight="1" x14ac:dyDescent="0.3">
      <c r="A74" s="154" t="s">
        <v>24</v>
      </c>
      <c r="B74" s="155">
        <v>4695</v>
      </c>
      <c r="C74" s="155">
        <v>7988</v>
      </c>
      <c r="D74" s="155">
        <v>3136</v>
      </c>
      <c r="E74" s="155">
        <v>329</v>
      </c>
      <c r="F74" s="155">
        <v>420</v>
      </c>
      <c r="G74" s="155">
        <v>2797</v>
      </c>
      <c r="H74" s="155">
        <v>2444</v>
      </c>
      <c r="I74" s="155">
        <v>2243</v>
      </c>
      <c r="J74" s="155">
        <v>3108</v>
      </c>
      <c r="K74" s="155">
        <v>600</v>
      </c>
      <c r="L74" s="155">
        <v>814</v>
      </c>
      <c r="M74" s="155">
        <v>1905</v>
      </c>
      <c r="N74" s="155">
        <v>777</v>
      </c>
      <c r="O74" s="155">
        <v>366</v>
      </c>
      <c r="P74" s="155">
        <v>1864</v>
      </c>
      <c r="Q74" s="155">
        <v>136</v>
      </c>
      <c r="R74" s="155">
        <v>1728</v>
      </c>
      <c r="S74" s="155">
        <v>1174</v>
      </c>
      <c r="T74" s="155">
        <v>2147</v>
      </c>
      <c r="U74" s="155">
        <v>792</v>
      </c>
      <c r="V74" s="155">
        <f t="shared" ref="V74:V112" si="2">SUM(B74:U74)</f>
        <v>39463</v>
      </c>
    </row>
    <row r="75" spans="1:23" ht="13.15" customHeight="1" x14ac:dyDescent="0.3">
      <c r="A75" s="154" t="s">
        <v>54</v>
      </c>
      <c r="B75" s="155">
        <v>2146</v>
      </c>
      <c r="C75" s="155">
        <v>951</v>
      </c>
      <c r="D75" s="155">
        <v>4107</v>
      </c>
      <c r="E75" s="155">
        <v>388</v>
      </c>
      <c r="F75" s="155">
        <v>463</v>
      </c>
      <c r="G75" s="155">
        <v>9441</v>
      </c>
      <c r="H75" s="155">
        <v>2137</v>
      </c>
      <c r="I75" s="155">
        <v>2814</v>
      </c>
      <c r="J75" s="155">
        <v>5368</v>
      </c>
      <c r="K75" s="155">
        <v>539</v>
      </c>
      <c r="L75" s="155">
        <v>882</v>
      </c>
      <c r="M75" s="155">
        <v>1988</v>
      </c>
      <c r="N75" s="155">
        <v>652</v>
      </c>
      <c r="O75" s="155">
        <v>279</v>
      </c>
      <c r="P75" s="155">
        <v>2354</v>
      </c>
      <c r="Q75" s="155">
        <v>95</v>
      </c>
      <c r="R75" s="155">
        <v>1557</v>
      </c>
      <c r="S75" s="155">
        <v>924</v>
      </c>
      <c r="T75" s="155">
        <v>1499</v>
      </c>
      <c r="U75" s="155">
        <v>411</v>
      </c>
      <c r="V75" s="155">
        <f t="shared" si="2"/>
        <v>38995</v>
      </c>
    </row>
    <row r="76" spans="1:23" ht="13.15" customHeight="1" x14ac:dyDescent="0.3">
      <c r="A76" s="154" t="s">
        <v>21</v>
      </c>
      <c r="B76" s="155">
        <v>2553</v>
      </c>
      <c r="C76" s="155">
        <v>7065</v>
      </c>
      <c r="D76" s="155">
        <v>1454</v>
      </c>
      <c r="E76" s="155">
        <v>308</v>
      </c>
      <c r="F76" s="155">
        <v>288</v>
      </c>
      <c r="G76" s="155">
        <v>7400</v>
      </c>
      <c r="H76" s="155">
        <v>1510</v>
      </c>
      <c r="I76" s="155">
        <v>1880</v>
      </c>
      <c r="J76" s="155">
        <v>3586</v>
      </c>
      <c r="K76" s="155">
        <v>688</v>
      </c>
      <c r="L76" s="155">
        <v>866</v>
      </c>
      <c r="M76" s="155">
        <v>1538</v>
      </c>
      <c r="N76" s="155">
        <v>886</v>
      </c>
      <c r="O76" s="155">
        <v>404</v>
      </c>
      <c r="P76" s="155">
        <v>2240</v>
      </c>
      <c r="Q76" s="155">
        <v>111</v>
      </c>
      <c r="R76" s="155">
        <v>2101</v>
      </c>
      <c r="S76" s="155">
        <v>1389</v>
      </c>
      <c r="T76" s="155">
        <v>1808</v>
      </c>
      <c r="U76" s="155">
        <v>352</v>
      </c>
      <c r="V76" s="155">
        <f t="shared" si="2"/>
        <v>38427</v>
      </c>
    </row>
    <row r="77" spans="1:23" ht="13.15" customHeight="1" x14ac:dyDescent="0.3">
      <c r="A77" s="154" t="s">
        <v>40</v>
      </c>
      <c r="B77" s="155">
        <v>958</v>
      </c>
      <c r="C77" s="155">
        <v>492</v>
      </c>
      <c r="D77" s="155">
        <v>2575</v>
      </c>
      <c r="E77" s="155">
        <v>336</v>
      </c>
      <c r="F77" s="155">
        <v>413</v>
      </c>
      <c r="G77" s="155">
        <v>4156</v>
      </c>
      <c r="H77" s="155">
        <v>1480</v>
      </c>
      <c r="I77" s="155">
        <v>1838</v>
      </c>
      <c r="J77" s="155">
        <v>2646</v>
      </c>
      <c r="K77" s="155">
        <v>558</v>
      </c>
      <c r="L77" s="155">
        <v>824</v>
      </c>
      <c r="M77" s="155">
        <v>1317</v>
      </c>
      <c r="N77" s="155">
        <v>499</v>
      </c>
      <c r="O77" s="155">
        <v>140</v>
      </c>
      <c r="P77" s="155">
        <v>1152</v>
      </c>
      <c r="Q77" s="155">
        <v>112</v>
      </c>
      <c r="R77" s="155">
        <v>1134</v>
      </c>
      <c r="S77" s="155">
        <v>499</v>
      </c>
      <c r="T77" s="155">
        <v>1464</v>
      </c>
      <c r="U77" s="155">
        <v>298</v>
      </c>
      <c r="V77" s="155">
        <f t="shared" si="2"/>
        <v>22891</v>
      </c>
    </row>
    <row r="78" spans="1:23" ht="13.15" customHeight="1" x14ac:dyDescent="0.3">
      <c r="A78" s="154" t="s">
        <v>35</v>
      </c>
      <c r="B78" s="155">
        <v>1280</v>
      </c>
      <c r="C78" s="155">
        <v>373</v>
      </c>
      <c r="D78" s="155">
        <v>2865</v>
      </c>
      <c r="E78" s="155">
        <v>257</v>
      </c>
      <c r="F78" s="155">
        <v>292</v>
      </c>
      <c r="G78" s="155">
        <v>3237</v>
      </c>
      <c r="H78" s="155">
        <v>1483</v>
      </c>
      <c r="I78" s="155">
        <v>1667</v>
      </c>
      <c r="J78" s="155">
        <v>2770</v>
      </c>
      <c r="K78" s="155">
        <v>390</v>
      </c>
      <c r="L78" s="155">
        <v>534</v>
      </c>
      <c r="M78" s="155">
        <v>1241</v>
      </c>
      <c r="N78" s="155">
        <v>525</v>
      </c>
      <c r="O78" s="155">
        <v>254</v>
      </c>
      <c r="P78" s="155">
        <v>1383</v>
      </c>
      <c r="Q78" s="155">
        <v>62</v>
      </c>
      <c r="R78" s="155">
        <v>726</v>
      </c>
      <c r="S78" s="155">
        <v>460</v>
      </c>
      <c r="T78" s="155">
        <v>1282</v>
      </c>
      <c r="U78" s="155">
        <v>526</v>
      </c>
      <c r="V78" s="155">
        <f t="shared" si="2"/>
        <v>21607</v>
      </c>
    </row>
    <row r="79" spans="1:23" ht="13.15" customHeight="1" x14ac:dyDescent="0.3">
      <c r="A79" s="154" t="s">
        <v>22</v>
      </c>
      <c r="B79" s="155">
        <v>1215</v>
      </c>
      <c r="C79" s="155">
        <v>4637</v>
      </c>
      <c r="D79" s="155">
        <v>1067</v>
      </c>
      <c r="E79" s="155">
        <v>92</v>
      </c>
      <c r="F79" s="155">
        <v>158</v>
      </c>
      <c r="G79" s="155">
        <v>1400</v>
      </c>
      <c r="H79" s="155">
        <v>695</v>
      </c>
      <c r="I79" s="155">
        <v>603</v>
      </c>
      <c r="J79" s="155">
        <v>1313</v>
      </c>
      <c r="K79" s="155">
        <v>136</v>
      </c>
      <c r="L79" s="155">
        <v>198</v>
      </c>
      <c r="M79" s="155">
        <v>449</v>
      </c>
      <c r="N79" s="155">
        <v>150</v>
      </c>
      <c r="O79" s="155">
        <v>55</v>
      </c>
      <c r="P79" s="155">
        <v>435</v>
      </c>
      <c r="Q79" s="155">
        <v>29</v>
      </c>
      <c r="R79" s="155">
        <v>270</v>
      </c>
      <c r="S79" s="155">
        <v>188</v>
      </c>
      <c r="T79" s="155">
        <v>347</v>
      </c>
      <c r="U79" s="155">
        <v>185</v>
      </c>
      <c r="V79" s="155">
        <f t="shared" si="2"/>
        <v>13622</v>
      </c>
    </row>
    <row r="80" spans="1:23" ht="13.15" customHeight="1" x14ac:dyDescent="0.3">
      <c r="A80" s="154" t="s">
        <v>124</v>
      </c>
      <c r="B80" s="155">
        <v>213</v>
      </c>
      <c r="C80" s="155">
        <v>38</v>
      </c>
      <c r="D80" s="155">
        <v>460</v>
      </c>
      <c r="E80" s="155">
        <v>14</v>
      </c>
      <c r="F80" s="155">
        <v>67</v>
      </c>
      <c r="G80" s="155">
        <v>1175</v>
      </c>
      <c r="H80" s="155">
        <v>203</v>
      </c>
      <c r="I80" s="155">
        <v>181</v>
      </c>
      <c r="J80" s="155">
        <v>330</v>
      </c>
      <c r="K80" s="155">
        <v>25</v>
      </c>
      <c r="L80" s="155">
        <v>52</v>
      </c>
      <c r="M80" s="155">
        <v>86</v>
      </c>
      <c r="N80" s="155">
        <v>44</v>
      </c>
      <c r="O80" s="155">
        <v>24</v>
      </c>
      <c r="P80" s="155">
        <v>83</v>
      </c>
      <c r="Q80" s="155">
        <v>2</v>
      </c>
      <c r="R80" s="155">
        <v>85</v>
      </c>
      <c r="S80" s="155">
        <v>30</v>
      </c>
      <c r="T80" s="155">
        <v>43</v>
      </c>
      <c r="U80" s="155">
        <v>12</v>
      </c>
      <c r="V80" s="155">
        <f t="shared" si="2"/>
        <v>3167</v>
      </c>
    </row>
    <row r="81" spans="1:22" ht="13.15" customHeight="1" x14ac:dyDescent="0.3">
      <c r="A81" s="154" t="s">
        <v>26</v>
      </c>
      <c r="B81" s="155">
        <v>53</v>
      </c>
      <c r="C81" s="155">
        <v>189</v>
      </c>
      <c r="D81" s="155">
        <v>144</v>
      </c>
      <c r="E81" s="155">
        <v>7</v>
      </c>
      <c r="F81" s="155">
        <v>12</v>
      </c>
      <c r="G81" s="155">
        <v>62</v>
      </c>
      <c r="H81" s="155">
        <v>112</v>
      </c>
      <c r="I81" s="155">
        <v>58</v>
      </c>
      <c r="J81" s="155">
        <v>78</v>
      </c>
      <c r="K81" s="155">
        <v>15</v>
      </c>
      <c r="L81" s="155">
        <v>9</v>
      </c>
      <c r="M81" s="155">
        <v>46</v>
      </c>
      <c r="N81" s="155">
        <v>4</v>
      </c>
      <c r="O81" s="155">
        <v>3</v>
      </c>
      <c r="P81" s="155">
        <v>26</v>
      </c>
      <c r="Q81" s="155">
        <v>2</v>
      </c>
      <c r="R81" s="155">
        <v>35</v>
      </c>
      <c r="S81" s="155">
        <v>5</v>
      </c>
      <c r="T81" s="155">
        <v>50</v>
      </c>
      <c r="U81" s="155">
        <v>6</v>
      </c>
      <c r="V81" s="155">
        <f t="shared" si="2"/>
        <v>916</v>
      </c>
    </row>
    <row r="82" spans="1:22" ht="13.15" customHeight="1" x14ac:dyDescent="0.3">
      <c r="A82" s="156" t="s">
        <v>67</v>
      </c>
      <c r="B82" s="157">
        <v>2</v>
      </c>
      <c r="C82" s="157">
        <v>0</v>
      </c>
      <c r="D82" s="157">
        <v>0</v>
      </c>
      <c r="E82" s="157">
        <v>0</v>
      </c>
      <c r="F82" s="157">
        <v>0</v>
      </c>
      <c r="G82" s="157">
        <v>0</v>
      </c>
      <c r="H82" s="157">
        <v>0</v>
      </c>
      <c r="I82" s="157">
        <v>0</v>
      </c>
      <c r="J82" s="157">
        <v>0</v>
      </c>
      <c r="K82" s="157">
        <v>0</v>
      </c>
      <c r="L82" s="157">
        <v>0</v>
      </c>
      <c r="M82" s="157">
        <v>1</v>
      </c>
      <c r="N82" s="157">
        <v>0</v>
      </c>
      <c r="O82" s="157">
        <v>0</v>
      </c>
      <c r="P82" s="157">
        <v>0</v>
      </c>
      <c r="Q82" s="157">
        <v>0</v>
      </c>
      <c r="R82" s="157">
        <v>0</v>
      </c>
      <c r="S82" s="157">
        <v>0</v>
      </c>
      <c r="T82" s="157">
        <v>0</v>
      </c>
      <c r="U82" s="157">
        <v>0</v>
      </c>
      <c r="V82" s="157">
        <f t="shared" si="2"/>
        <v>3</v>
      </c>
    </row>
    <row r="83" spans="1:22" ht="13.15" customHeight="1" x14ac:dyDescent="0.3">
      <c r="A83" s="38" t="s">
        <v>125</v>
      </c>
      <c r="B83" s="153">
        <v>3718</v>
      </c>
      <c r="C83" s="153">
        <v>548</v>
      </c>
      <c r="D83" s="153">
        <v>7855</v>
      </c>
      <c r="E83" s="153">
        <v>1162</v>
      </c>
      <c r="F83" s="153">
        <v>910</v>
      </c>
      <c r="G83" s="153">
        <v>34633</v>
      </c>
      <c r="H83" s="153">
        <v>6293</v>
      </c>
      <c r="I83" s="153">
        <v>4528</v>
      </c>
      <c r="J83" s="153">
        <v>10132</v>
      </c>
      <c r="K83" s="153">
        <v>954</v>
      </c>
      <c r="L83" s="153">
        <v>1326</v>
      </c>
      <c r="M83" s="153">
        <v>2449</v>
      </c>
      <c r="N83" s="153">
        <v>946</v>
      </c>
      <c r="O83" s="153">
        <v>297</v>
      </c>
      <c r="P83" s="153">
        <v>2327</v>
      </c>
      <c r="Q83" s="153">
        <v>124</v>
      </c>
      <c r="R83" s="153">
        <v>2008</v>
      </c>
      <c r="S83" s="153">
        <v>1766</v>
      </c>
      <c r="T83" s="153">
        <v>3236</v>
      </c>
      <c r="U83" s="153">
        <v>1071</v>
      </c>
      <c r="V83" s="153">
        <f t="shared" si="2"/>
        <v>86283</v>
      </c>
    </row>
    <row r="84" spans="1:22" ht="13.15" customHeight="1" x14ac:dyDescent="0.3">
      <c r="A84" s="154" t="s">
        <v>64</v>
      </c>
      <c r="B84" s="155">
        <v>2114</v>
      </c>
      <c r="C84" s="155">
        <v>239</v>
      </c>
      <c r="D84" s="155">
        <v>4338</v>
      </c>
      <c r="E84" s="155">
        <v>862</v>
      </c>
      <c r="F84" s="155">
        <v>490</v>
      </c>
      <c r="G84" s="155">
        <v>17349</v>
      </c>
      <c r="H84" s="155">
        <v>3604</v>
      </c>
      <c r="I84" s="155">
        <v>2583</v>
      </c>
      <c r="J84" s="155">
        <v>5267</v>
      </c>
      <c r="K84" s="155">
        <v>606</v>
      </c>
      <c r="L84" s="155">
        <v>776</v>
      </c>
      <c r="M84" s="155">
        <v>1597</v>
      </c>
      <c r="N84" s="155">
        <v>655</v>
      </c>
      <c r="O84" s="155">
        <v>202</v>
      </c>
      <c r="P84" s="155">
        <v>1459</v>
      </c>
      <c r="Q84" s="155">
        <v>81</v>
      </c>
      <c r="R84" s="155">
        <v>1309</v>
      </c>
      <c r="S84" s="155">
        <v>1008</v>
      </c>
      <c r="T84" s="155">
        <v>2028</v>
      </c>
      <c r="U84" s="155">
        <v>851</v>
      </c>
      <c r="V84" s="155">
        <f t="shared" si="2"/>
        <v>47418</v>
      </c>
    </row>
    <row r="85" spans="1:22" ht="13.15" customHeight="1" x14ac:dyDescent="0.3">
      <c r="A85" s="154" t="s">
        <v>32</v>
      </c>
      <c r="B85" s="155">
        <v>974</v>
      </c>
      <c r="C85" s="155">
        <v>228</v>
      </c>
      <c r="D85" s="155">
        <v>2063</v>
      </c>
      <c r="E85" s="155">
        <v>231</v>
      </c>
      <c r="F85" s="155">
        <v>208</v>
      </c>
      <c r="G85" s="155">
        <v>10023</v>
      </c>
      <c r="H85" s="155">
        <v>1145</v>
      </c>
      <c r="I85" s="155">
        <v>1220</v>
      </c>
      <c r="J85" s="155">
        <v>3119</v>
      </c>
      <c r="K85" s="155">
        <v>264</v>
      </c>
      <c r="L85" s="155">
        <v>404</v>
      </c>
      <c r="M85" s="155">
        <v>551</v>
      </c>
      <c r="N85" s="155">
        <v>196</v>
      </c>
      <c r="O85" s="155">
        <v>44</v>
      </c>
      <c r="P85" s="155">
        <v>673</v>
      </c>
      <c r="Q85" s="155">
        <v>26</v>
      </c>
      <c r="R85" s="155">
        <v>390</v>
      </c>
      <c r="S85" s="155">
        <v>460</v>
      </c>
      <c r="T85" s="155">
        <v>762</v>
      </c>
      <c r="U85" s="155">
        <v>139</v>
      </c>
      <c r="V85" s="155">
        <f t="shared" si="2"/>
        <v>23120</v>
      </c>
    </row>
    <row r="86" spans="1:22" ht="13.15" customHeight="1" x14ac:dyDescent="0.3">
      <c r="A86" s="154" t="s">
        <v>58</v>
      </c>
      <c r="B86" s="155">
        <v>286</v>
      </c>
      <c r="C86" s="155">
        <v>74</v>
      </c>
      <c r="D86" s="155">
        <v>785</v>
      </c>
      <c r="E86" s="155">
        <v>49</v>
      </c>
      <c r="F86" s="155">
        <v>94</v>
      </c>
      <c r="G86" s="155">
        <v>3952</v>
      </c>
      <c r="H86" s="155">
        <v>697</v>
      </c>
      <c r="I86" s="155">
        <v>419</v>
      </c>
      <c r="J86" s="155">
        <v>1180</v>
      </c>
      <c r="K86" s="155">
        <v>66</v>
      </c>
      <c r="L86" s="155">
        <v>86</v>
      </c>
      <c r="M86" s="155">
        <v>253</v>
      </c>
      <c r="N86" s="155">
        <v>28</v>
      </c>
      <c r="O86" s="155">
        <v>22</v>
      </c>
      <c r="P86" s="155">
        <v>143</v>
      </c>
      <c r="Q86" s="155">
        <v>7</v>
      </c>
      <c r="R86" s="155">
        <v>107</v>
      </c>
      <c r="S86" s="155">
        <v>96</v>
      </c>
      <c r="T86" s="155">
        <v>201</v>
      </c>
      <c r="U86" s="155">
        <v>9</v>
      </c>
      <c r="V86" s="155">
        <f t="shared" si="2"/>
        <v>8554</v>
      </c>
    </row>
    <row r="87" spans="1:22" ht="13.15" customHeight="1" x14ac:dyDescent="0.3">
      <c r="A87" s="154" t="s">
        <v>57</v>
      </c>
      <c r="B87" s="155">
        <v>344</v>
      </c>
      <c r="C87" s="155">
        <v>7</v>
      </c>
      <c r="D87" s="155">
        <v>669</v>
      </c>
      <c r="E87" s="155">
        <v>20</v>
      </c>
      <c r="F87" s="155">
        <v>118</v>
      </c>
      <c r="G87" s="155">
        <v>3309</v>
      </c>
      <c r="H87" s="155">
        <v>847</v>
      </c>
      <c r="I87" s="155">
        <v>306</v>
      </c>
      <c r="J87" s="155">
        <v>566</v>
      </c>
      <c r="K87" s="155">
        <v>18</v>
      </c>
      <c r="L87" s="155">
        <v>60</v>
      </c>
      <c r="M87" s="155">
        <v>48</v>
      </c>
      <c r="N87" s="155">
        <v>67</v>
      </c>
      <c r="O87" s="155">
        <v>29</v>
      </c>
      <c r="P87" s="155">
        <v>52</v>
      </c>
      <c r="Q87" s="155">
        <v>10</v>
      </c>
      <c r="R87" s="155">
        <v>202</v>
      </c>
      <c r="S87" s="155">
        <v>202</v>
      </c>
      <c r="T87" s="155">
        <v>245</v>
      </c>
      <c r="U87" s="155">
        <v>72</v>
      </c>
      <c r="V87" s="155">
        <f t="shared" si="2"/>
        <v>7191</v>
      </c>
    </row>
    <row r="88" spans="1:22" ht="13.15" customHeight="1" x14ac:dyDescent="0.3">
      <c r="A88" s="38" t="s">
        <v>127</v>
      </c>
      <c r="B88" s="153">
        <v>2259</v>
      </c>
      <c r="C88" s="153">
        <v>693</v>
      </c>
      <c r="D88" s="153">
        <v>5222</v>
      </c>
      <c r="E88" s="153">
        <v>695</v>
      </c>
      <c r="F88" s="153">
        <v>841</v>
      </c>
      <c r="G88" s="153">
        <v>4725</v>
      </c>
      <c r="H88" s="153">
        <v>2437</v>
      </c>
      <c r="I88" s="153">
        <v>3434</v>
      </c>
      <c r="J88" s="153">
        <v>6542</v>
      </c>
      <c r="K88" s="153">
        <v>427</v>
      </c>
      <c r="L88" s="153">
        <v>1013</v>
      </c>
      <c r="M88" s="153">
        <v>4775</v>
      </c>
      <c r="N88" s="153">
        <v>651</v>
      </c>
      <c r="O88" s="153">
        <v>307</v>
      </c>
      <c r="P88" s="153">
        <v>2436</v>
      </c>
      <c r="Q88" s="153">
        <v>115</v>
      </c>
      <c r="R88" s="153">
        <v>2414</v>
      </c>
      <c r="S88" s="153">
        <v>1033</v>
      </c>
      <c r="T88" s="153">
        <v>3209</v>
      </c>
      <c r="U88" s="153">
        <v>1897</v>
      </c>
      <c r="V88" s="153">
        <f t="shared" si="2"/>
        <v>45125</v>
      </c>
    </row>
    <row r="89" spans="1:22" ht="13.15" customHeight="1" x14ac:dyDescent="0.3">
      <c r="A89" s="154" t="s">
        <v>56</v>
      </c>
      <c r="B89" s="155">
        <v>1289</v>
      </c>
      <c r="C89" s="155">
        <v>350</v>
      </c>
      <c r="D89" s="155">
        <v>3157</v>
      </c>
      <c r="E89" s="155">
        <v>318</v>
      </c>
      <c r="F89" s="155">
        <v>481</v>
      </c>
      <c r="G89" s="155">
        <v>3880</v>
      </c>
      <c r="H89" s="155">
        <v>1521</v>
      </c>
      <c r="I89" s="155">
        <v>2097</v>
      </c>
      <c r="J89" s="155">
        <v>4555</v>
      </c>
      <c r="K89" s="155">
        <v>256</v>
      </c>
      <c r="L89" s="155">
        <v>623</v>
      </c>
      <c r="M89" s="155">
        <v>3671</v>
      </c>
      <c r="N89" s="155">
        <v>396</v>
      </c>
      <c r="O89" s="155">
        <v>189</v>
      </c>
      <c r="P89" s="155">
        <v>1616</v>
      </c>
      <c r="Q89" s="155">
        <v>52</v>
      </c>
      <c r="R89" s="155">
        <v>1544</v>
      </c>
      <c r="S89" s="155">
        <v>489</v>
      </c>
      <c r="T89" s="155">
        <v>1656</v>
      </c>
      <c r="U89" s="155">
        <v>931</v>
      </c>
      <c r="V89" s="155">
        <f t="shared" si="2"/>
        <v>29071</v>
      </c>
    </row>
    <row r="90" spans="1:22" ht="13.15" customHeight="1" x14ac:dyDescent="0.3">
      <c r="A90" s="156" t="s">
        <v>36</v>
      </c>
      <c r="B90" s="157">
        <v>970</v>
      </c>
      <c r="C90" s="157">
        <v>343</v>
      </c>
      <c r="D90" s="157">
        <v>2065</v>
      </c>
      <c r="E90" s="157">
        <v>377</v>
      </c>
      <c r="F90" s="157">
        <v>360</v>
      </c>
      <c r="G90" s="157">
        <v>845</v>
      </c>
      <c r="H90" s="157">
        <v>916</v>
      </c>
      <c r="I90" s="157">
        <v>1337</v>
      </c>
      <c r="J90" s="157">
        <v>1987</v>
      </c>
      <c r="K90" s="157">
        <v>171</v>
      </c>
      <c r="L90" s="157">
        <v>390</v>
      </c>
      <c r="M90" s="157">
        <v>1104</v>
      </c>
      <c r="N90" s="157">
        <v>255</v>
      </c>
      <c r="O90" s="157">
        <v>118</v>
      </c>
      <c r="P90" s="157">
        <v>820</v>
      </c>
      <c r="Q90" s="157">
        <v>63</v>
      </c>
      <c r="R90" s="157">
        <v>870</v>
      </c>
      <c r="S90" s="157">
        <v>544</v>
      </c>
      <c r="T90" s="157">
        <v>1553</v>
      </c>
      <c r="U90" s="157">
        <v>966</v>
      </c>
      <c r="V90" s="157">
        <f t="shared" si="2"/>
        <v>16054</v>
      </c>
    </row>
    <row r="91" spans="1:22" ht="13.15" customHeight="1" x14ac:dyDescent="0.3">
      <c r="A91" s="38" t="s">
        <v>132</v>
      </c>
      <c r="B91" s="153">
        <v>2262</v>
      </c>
      <c r="C91" s="153">
        <v>180</v>
      </c>
      <c r="D91" s="153">
        <v>5734</v>
      </c>
      <c r="E91" s="153">
        <v>608</v>
      </c>
      <c r="F91" s="153">
        <v>322</v>
      </c>
      <c r="G91" s="153">
        <v>10457</v>
      </c>
      <c r="H91" s="153">
        <v>2337</v>
      </c>
      <c r="I91" s="153">
        <v>2426</v>
      </c>
      <c r="J91" s="153">
        <v>4103</v>
      </c>
      <c r="K91" s="153">
        <v>403</v>
      </c>
      <c r="L91" s="153">
        <v>652</v>
      </c>
      <c r="M91" s="153">
        <v>2369</v>
      </c>
      <c r="N91" s="153">
        <v>440</v>
      </c>
      <c r="O91" s="153">
        <v>109</v>
      </c>
      <c r="P91" s="153">
        <v>1051</v>
      </c>
      <c r="Q91" s="153">
        <v>56</v>
      </c>
      <c r="R91" s="153">
        <v>1012</v>
      </c>
      <c r="S91" s="153">
        <v>371</v>
      </c>
      <c r="T91" s="153">
        <v>863</v>
      </c>
      <c r="U91" s="153">
        <v>192</v>
      </c>
      <c r="V91" s="153">
        <f t="shared" si="2"/>
        <v>35947</v>
      </c>
    </row>
    <row r="92" spans="1:22" ht="13.15" customHeight="1" x14ac:dyDescent="0.3">
      <c r="A92" s="154" t="s">
        <v>33</v>
      </c>
      <c r="B92" s="155">
        <v>1897</v>
      </c>
      <c r="C92" s="155">
        <v>144</v>
      </c>
      <c r="D92" s="155">
        <v>5083</v>
      </c>
      <c r="E92" s="155">
        <v>518</v>
      </c>
      <c r="F92" s="155">
        <v>279</v>
      </c>
      <c r="G92" s="155">
        <v>9421</v>
      </c>
      <c r="H92" s="155">
        <v>1994</v>
      </c>
      <c r="I92" s="155">
        <v>2108</v>
      </c>
      <c r="J92" s="155">
        <v>3618</v>
      </c>
      <c r="K92" s="155">
        <v>313</v>
      </c>
      <c r="L92" s="155">
        <v>545</v>
      </c>
      <c r="M92" s="155">
        <v>2014</v>
      </c>
      <c r="N92" s="155">
        <v>350</v>
      </c>
      <c r="O92" s="155">
        <v>87</v>
      </c>
      <c r="P92" s="155">
        <v>843</v>
      </c>
      <c r="Q92" s="155">
        <v>52</v>
      </c>
      <c r="R92" s="155">
        <v>833</v>
      </c>
      <c r="S92" s="155">
        <v>306</v>
      </c>
      <c r="T92" s="155">
        <v>746</v>
      </c>
      <c r="U92" s="155">
        <v>168</v>
      </c>
      <c r="V92" s="155">
        <f t="shared" si="2"/>
        <v>31319</v>
      </c>
    </row>
    <row r="93" spans="1:22" ht="13.15" customHeight="1" x14ac:dyDescent="0.3">
      <c r="A93" s="156" t="s">
        <v>51</v>
      </c>
      <c r="B93" s="157">
        <v>365</v>
      </c>
      <c r="C93" s="157">
        <v>36</v>
      </c>
      <c r="D93" s="157">
        <v>651</v>
      </c>
      <c r="E93" s="157">
        <v>90</v>
      </c>
      <c r="F93" s="157">
        <v>43</v>
      </c>
      <c r="G93" s="157">
        <v>1036</v>
      </c>
      <c r="H93" s="157">
        <v>343</v>
      </c>
      <c r="I93" s="157">
        <v>318</v>
      </c>
      <c r="J93" s="157">
        <v>485</v>
      </c>
      <c r="K93" s="157">
        <v>90</v>
      </c>
      <c r="L93" s="157">
        <v>107</v>
      </c>
      <c r="M93" s="157">
        <v>355</v>
      </c>
      <c r="N93" s="157">
        <v>90</v>
      </c>
      <c r="O93" s="157">
        <v>22</v>
      </c>
      <c r="P93" s="157">
        <v>208</v>
      </c>
      <c r="Q93" s="157">
        <v>4</v>
      </c>
      <c r="R93" s="157">
        <v>179</v>
      </c>
      <c r="S93" s="157">
        <v>65</v>
      </c>
      <c r="T93" s="157">
        <v>117</v>
      </c>
      <c r="U93" s="157">
        <v>24</v>
      </c>
      <c r="V93" s="157">
        <f t="shared" si="2"/>
        <v>4628</v>
      </c>
    </row>
    <row r="94" spans="1:22" ht="13.15" customHeight="1" x14ac:dyDescent="0.3">
      <c r="A94" s="38" t="s">
        <v>133</v>
      </c>
      <c r="B94" s="153">
        <v>1590</v>
      </c>
      <c r="C94" s="153">
        <v>236</v>
      </c>
      <c r="D94" s="153">
        <v>4896</v>
      </c>
      <c r="E94" s="153">
        <v>669</v>
      </c>
      <c r="F94" s="153">
        <v>538</v>
      </c>
      <c r="G94" s="153">
        <v>6247</v>
      </c>
      <c r="H94" s="153">
        <v>2825</v>
      </c>
      <c r="I94" s="153">
        <v>2787</v>
      </c>
      <c r="J94" s="153">
        <v>4011</v>
      </c>
      <c r="K94" s="153">
        <v>674</v>
      </c>
      <c r="L94" s="153">
        <v>956</v>
      </c>
      <c r="M94" s="153">
        <v>2986</v>
      </c>
      <c r="N94" s="153">
        <v>654</v>
      </c>
      <c r="O94" s="153">
        <v>185</v>
      </c>
      <c r="P94" s="153">
        <v>1418</v>
      </c>
      <c r="Q94" s="153">
        <v>71</v>
      </c>
      <c r="R94" s="153">
        <v>1539</v>
      </c>
      <c r="S94" s="153">
        <v>609</v>
      </c>
      <c r="T94" s="153">
        <v>1301</v>
      </c>
      <c r="U94" s="153">
        <v>310</v>
      </c>
      <c r="V94" s="153">
        <f t="shared" si="2"/>
        <v>34502</v>
      </c>
    </row>
    <row r="95" spans="1:22" ht="13.15" customHeight="1" x14ac:dyDescent="0.3">
      <c r="A95" s="154" t="s">
        <v>50</v>
      </c>
      <c r="B95" s="155">
        <v>1590</v>
      </c>
      <c r="C95" s="155">
        <v>236</v>
      </c>
      <c r="D95" s="155">
        <v>4896</v>
      </c>
      <c r="E95" s="155">
        <v>669</v>
      </c>
      <c r="F95" s="155">
        <v>538</v>
      </c>
      <c r="G95" s="155">
        <v>6247</v>
      </c>
      <c r="H95" s="155">
        <v>2825</v>
      </c>
      <c r="I95" s="155">
        <v>2787</v>
      </c>
      <c r="J95" s="155">
        <v>4011</v>
      </c>
      <c r="K95" s="155">
        <v>674</v>
      </c>
      <c r="L95" s="155">
        <v>956</v>
      </c>
      <c r="M95" s="155">
        <v>2986</v>
      </c>
      <c r="N95" s="155">
        <v>654</v>
      </c>
      <c r="O95" s="155">
        <v>185</v>
      </c>
      <c r="P95" s="155">
        <v>1418</v>
      </c>
      <c r="Q95" s="155">
        <v>71</v>
      </c>
      <c r="R95" s="155">
        <v>1539</v>
      </c>
      <c r="S95" s="155">
        <v>609</v>
      </c>
      <c r="T95" s="155">
        <v>1301</v>
      </c>
      <c r="U95" s="155">
        <v>310</v>
      </c>
      <c r="V95" s="155">
        <f t="shared" si="2"/>
        <v>34502</v>
      </c>
    </row>
    <row r="96" spans="1:22" ht="13.15" customHeight="1" x14ac:dyDescent="0.3">
      <c r="A96" s="160" t="s">
        <v>131</v>
      </c>
      <c r="B96" s="159">
        <v>1955</v>
      </c>
      <c r="C96" s="159">
        <v>619</v>
      </c>
      <c r="D96" s="159">
        <v>2304</v>
      </c>
      <c r="E96" s="159">
        <v>609</v>
      </c>
      <c r="F96" s="159">
        <v>330</v>
      </c>
      <c r="G96" s="159">
        <v>6797</v>
      </c>
      <c r="H96" s="159">
        <v>1765</v>
      </c>
      <c r="I96" s="159">
        <v>2240</v>
      </c>
      <c r="J96" s="159">
        <v>3803</v>
      </c>
      <c r="K96" s="159">
        <v>435</v>
      </c>
      <c r="L96" s="159">
        <v>652</v>
      </c>
      <c r="M96" s="159">
        <v>2168</v>
      </c>
      <c r="N96" s="159">
        <v>409</v>
      </c>
      <c r="O96" s="159">
        <v>120</v>
      </c>
      <c r="P96" s="159">
        <v>1412</v>
      </c>
      <c r="Q96" s="159">
        <v>54</v>
      </c>
      <c r="R96" s="159">
        <v>1490</v>
      </c>
      <c r="S96" s="159">
        <v>997</v>
      </c>
      <c r="T96" s="159">
        <v>1209</v>
      </c>
      <c r="U96" s="159">
        <v>996</v>
      </c>
      <c r="V96" s="159">
        <f t="shared" si="2"/>
        <v>30364</v>
      </c>
    </row>
    <row r="97" spans="1:22" ht="13.15" customHeight="1" x14ac:dyDescent="0.3">
      <c r="A97" s="160" t="s">
        <v>142</v>
      </c>
      <c r="B97" s="159">
        <v>454</v>
      </c>
      <c r="C97" s="159">
        <v>75</v>
      </c>
      <c r="D97" s="159">
        <v>756</v>
      </c>
      <c r="E97" s="159">
        <v>209</v>
      </c>
      <c r="F97" s="159">
        <v>219</v>
      </c>
      <c r="G97" s="159">
        <v>2895</v>
      </c>
      <c r="H97" s="159">
        <v>769</v>
      </c>
      <c r="I97" s="159">
        <v>700</v>
      </c>
      <c r="J97" s="159">
        <v>2265</v>
      </c>
      <c r="K97" s="159">
        <v>174</v>
      </c>
      <c r="L97" s="159">
        <v>308</v>
      </c>
      <c r="M97" s="159">
        <v>1632</v>
      </c>
      <c r="N97" s="159">
        <v>296</v>
      </c>
      <c r="O97" s="159">
        <v>43</v>
      </c>
      <c r="P97" s="159">
        <v>502</v>
      </c>
      <c r="Q97" s="159">
        <v>53</v>
      </c>
      <c r="R97" s="159">
        <v>481</v>
      </c>
      <c r="S97" s="159">
        <v>242</v>
      </c>
      <c r="T97" s="159">
        <v>530</v>
      </c>
      <c r="U97" s="159">
        <v>447</v>
      </c>
      <c r="V97" s="159">
        <f t="shared" si="2"/>
        <v>13050</v>
      </c>
    </row>
    <row r="98" spans="1:22" ht="13.15" customHeight="1" x14ac:dyDescent="0.3">
      <c r="A98" s="38" t="s">
        <v>130</v>
      </c>
      <c r="B98" s="153">
        <v>535</v>
      </c>
      <c r="C98" s="153">
        <v>37</v>
      </c>
      <c r="D98" s="153">
        <v>988</v>
      </c>
      <c r="E98" s="153">
        <v>137</v>
      </c>
      <c r="F98" s="153">
        <v>232</v>
      </c>
      <c r="G98" s="153">
        <v>157</v>
      </c>
      <c r="H98" s="153">
        <v>673</v>
      </c>
      <c r="I98" s="153">
        <v>960</v>
      </c>
      <c r="J98" s="153">
        <v>1167</v>
      </c>
      <c r="K98" s="153">
        <v>195</v>
      </c>
      <c r="L98" s="153">
        <v>299</v>
      </c>
      <c r="M98" s="153">
        <v>511</v>
      </c>
      <c r="N98" s="153">
        <v>243</v>
      </c>
      <c r="O98" s="153">
        <v>85</v>
      </c>
      <c r="P98" s="153">
        <v>713</v>
      </c>
      <c r="Q98" s="153">
        <v>72</v>
      </c>
      <c r="R98" s="153">
        <v>671</v>
      </c>
      <c r="S98" s="153">
        <v>304</v>
      </c>
      <c r="T98" s="153">
        <v>840</v>
      </c>
      <c r="U98" s="153">
        <v>329</v>
      </c>
      <c r="V98" s="153">
        <f t="shared" si="2"/>
        <v>9148</v>
      </c>
    </row>
    <row r="99" spans="1:22" ht="13.15" customHeight="1" x14ac:dyDescent="0.3">
      <c r="A99" s="154" t="s">
        <v>43</v>
      </c>
      <c r="B99" s="155">
        <v>312</v>
      </c>
      <c r="C99" s="155">
        <v>29</v>
      </c>
      <c r="D99" s="155">
        <v>413</v>
      </c>
      <c r="E99" s="155">
        <v>71</v>
      </c>
      <c r="F99" s="155">
        <v>120</v>
      </c>
      <c r="G99" s="155">
        <v>89</v>
      </c>
      <c r="H99" s="155">
        <v>261</v>
      </c>
      <c r="I99" s="155">
        <v>531</v>
      </c>
      <c r="J99" s="155">
        <v>537</v>
      </c>
      <c r="K99" s="155">
        <v>85</v>
      </c>
      <c r="L99" s="155">
        <v>171</v>
      </c>
      <c r="M99" s="155">
        <v>263</v>
      </c>
      <c r="N99" s="155">
        <v>166</v>
      </c>
      <c r="O99" s="155">
        <v>39</v>
      </c>
      <c r="P99" s="155">
        <v>436</v>
      </c>
      <c r="Q99" s="155">
        <v>19</v>
      </c>
      <c r="R99" s="155">
        <v>426</v>
      </c>
      <c r="S99" s="155">
        <v>179</v>
      </c>
      <c r="T99" s="155">
        <v>409</v>
      </c>
      <c r="U99" s="155">
        <v>207</v>
      </c>
      <c r="V99" s="155">
        <f t="shared" si="2"/>
        <v>4763</v>
      </c>
    </row>
    <row r="100" spans="1:22" ht="13.15" customHeight="1" x14ac:dyDescent="0.3">
      <c r="A100" s="156" t="s">
        <v>45</v>
      </c>
      <c r="B100" s="157">
        <v>223</v>
      </c>
      <c r="C100" s="157">
        <v>8</v>
      </c>
      <c r="D100" s="157">
        <v>575</v>
      </c>
      <c r="E100" s="157">
        <v>66</v>
      </c>
      <c r="F100" s="157">
        <v>112</v>
      </c>
      <c r="G100" s="157">
        <v>68</v>
      </c>
      <c r="H100" s="157">
        <v>412</v>
      </c>
      <c r="I100" s="157">
        <v>429</v>
      </c>
      <c r="J100" s="157">
        <v>630</v>
      </c>
      <c r="K100" s="157">
        <v>110</v>
      </c>
      <c r="L100" s="157">
        <v>128</v>
      </c>
      <c r="M100" s="157">
        <v>248</v>
      </c>
      <c r="N100" s="157">
        <v>77</v>
      </c>
      <c r="O100" s="157">
        <v>46</v>
      </c>
      <c r="P100" s="157">
        <v>277</v>
      </c>
      <c r="Q100" s="157">
        <v>53</v>
      </c>
      <c r="R100" s="157">
        <v>245</v>
      </c>
      <c r="S100" s="157">
        <v>125</v>
      </c>
      <c r="T100" s="157">
        <v>431</v>
      </c>
      <c r="U100" s="157">
        <v>122</v>
      </c>
      <c r="V100" s="157">
        <f t="shared" si="2"/>
        <v>4385</v>
      </c>
    </row>
    <row r="101" spans="1:22" ht="13.15" customHeight="1" x14ac:dyDescent="0.3">
      <c r="A101" s="38" t="s">
        <v>135</v>
      </c>
      <c r="B101" s="153">
        <v>355</v>
      </c>
      <c r="C101" s="153">
        <v>180</v>
      </c>
      <c r="D101" s="153">
        <v>1125</v>
      </c>
      <c r="E101" s="153">
        <v>114</v>
      </c>
      <c r="F101" s="153">
        <v>110</v>
      </c>
      <c r="G101" s="153">
        <v>1617</v>
      </c>
      <c r="H101" s="153">
        <v>649</v>
      </c>
      <c r="I101" s="153">
        <v>673</v>
      </c>
      <c r="J101" s="153">
        <v>906</v>
      </c>
      <c r="K101" s="153">
        <v>84</v>
      </c>
      <c r="L101" s="153">
        <v>112</v>
      </c>
      <c r="M101" s="153">
        <v>594</v>
      </c>
      <c r="N101" s="153">
        <v>98</v>
      </c>
      <c r="O101" s="153">
        <v>13</v>
      </c>
      <c r="P101" s="153">
        <v>218</v>
      </c>
      <c r="Q101" s="153">
        <v>10</v>
      </c>
      <c r="R101" s="153">
        <v>110</v>
      </c>
      <c r="S101" s="153">
        <v>67</v>
      </c>
      <c r="T101" s="153">
        <v>201</v>
      </c>
      <c r="U101" s="153">
        <v>62</v>
      </c>
      <c r="V101" s="153">
        <f t="shared" si="2"/>
        <v>7298</v>
      </c>
    </row>
    <row r="102" spans="1:22" ht="13.15" customHeight="1" x14ac:dyDescent="0.3">
      <c r="A102" s="154" t="s">
        <v>47</v>
      </c>
      <c r="B102" s="155">
        <v>185</v>
      </c>
      <c r="C102" s="155">
        <v>105</v>
      </c>
      <c r="D102" s="155">
        <v>706</v>
      </c>
      <c r="E102" s="155">
        <v>78</v>
      </c>
      <c r="F102" s="155">
        <v>62</v>
      </c>
      <c r="G102" s="155">
        <v>855</v>
      </c>
      <c r="H102" s="155">
        <v>376</v>
      </c>
      <c r="I102" s="155">
        <v>421</v>
      </c>
      <c r="J102" s="155">
        <v>597</v>
      </c>
      <c r="K102" s="155">
        <v>59</v>
      </c>
      <c r="L102" s="155">
        <v>78</v>
      </c>
      <c r="M102" s="155">
        <v>349</v>
      </c>
      <c r="N102" s="155">
        <v>66</v>
      </c>
      <c r="O102" s="155">
        <v>11</v>
      </c>
      <c r="P102" s="155">
        <v>123</v>
      </c>
      <c r="Q102" s="155">
        <v>5</v>
      </c>
      <c r="R102" s="155">
        <v>66</v>
      </c>
      <c r="S102" s="155">
        <v>28</v>
      </c>
      <c r="T102" s="155">
        <v>110</v>
      </c>
      <c r="U102" s="155">
        <v>37</v>
      </c>
      <c r="V102" s="155">
        <f t="shared" si="2"/>
        <v>4317</v>
      </c>
    </row>
    <row r="103" spans="1:22" ht="13.15" customHeight="1" x14ac:dyDescent="0.3">
      <c r="A103" s="156" t="s">
        <v>86</v>
      </c>
      <c r="B103" s="157">
        <v>170</v>
      </c>
      <c r="C103" s="157">
        <v>75</v>
      </c>
      <c r="D103" s="157">
        <v>419</v>
      </c>
      <c r="E103" s="157">
        <v>36</v>
      </c>
      <c r="F103" s="157">
        <v>48</v>
      </c>
      <c r="G103" s="157">
        <v>762</v>
      </c>
      <c r="H103" s="157">
        <v>273</v>
      </c>
      <c r="I103" s="157">
        <v>252</v>
      </c>
      <c r="J103" s="157">
        <v>309</v>
      </c>
      <c r="K103" s="157">
        <v>25</v>
      </c>
      <c r="L103" s="157">
        <v>34</v>
      </c>
      <c r="M103" s="157">
        <v>245</v>
      </c>
      <c r="N103" s="157">
        <v>32</v>
      </c>
      <c r="O103" s="157">
        <v>2</v>
      </c>
      <c r="P103" s="157">
        <v>95</v>
      </c>
      <c r="Q103" s="157">
        <v>5</v>
      </c>
      <c r="R103" s="157">
        <v>44</v>
      </c>
      <c r="S103" s="157">
        <v>39</v>
      </c>
      <c r="T103" s="157">
        <v>91</v>
      </c>
      <c r="U103" s="157">
        <v>25</v>
      </c>
      <c r="V103" s="157">
        <f t="shared" si="2"/>
        <v>2981</v>
      </c>
    </row>
    <row r="104" spans="1:22" ht="13.15" customHeight="1" x14ac:dyDescent="0.3">
      <c r="A104" s="158" t="s">
        <v>145</v>
      </c>
      <c r="B104" s="159">
        <v>278</v>
      </c>
      <c r="C104" s="159">
        <v>42</v>
      </c>
      <c r="D104" s="159">
        <v>596</v>
      </c>
      <c r="E104" s="159">
        <v>88</v>
      </c>
      <c r="F104" s="159">
        <v>117</v>
      </c>
      <c r="G104" s="159">
        <v>1702</v>
      </c>
      <c r="H104" s="159">
        <v>509</v>
      </c>
      <c r="I104" s="159">
        <v>772</v>
      </c>
      <c r="J104" s="159">
        <v>1854</v>
      </c>
      <c r="K104" s="159">
        <v>165</v>
      </c>
      <c r="L104" s="159">
        <v>147</v>
      </c>
      <c r="M104" s="159">
        <v>283</v>
      </c>
      <c r="N104" s="159">
        <v>71</v>
      </c>
      <c r="O104" s="159">
        <v>11</v>
      </c>
      <c r="P104" s="159">
        <v>90</v>
      </c>
      <c r="Q104" s="159">
        <v>12</v>
      </c>
      <c r="R104" s="159">
        <v>138</v>
      </c>
      <c r="S104" s="159">
        <v>59</v>
      </c>
      <c r="T104" s="159">
        <v>87</v>
      </c>
      <c r="U104" s="159">
        <v>30</v>
      </c>
      <c r="V104" s="159">
        <f t="shared" si="2"/>
        <v>7051</v>
      </c>
    </row>
    <row r="105" spans="1:22" ht="13.15" customHeight="1" x14ac:dyDescent="0.3">
      <c r="A105" s="160" t="s">
        <v>143</v>
      </c>
      <c r="B105" s="159">
        <v>137</v>
      </c>
      <c r="C105" s="159">
        <v>17</v>
      </c>
      <c r="D105" s="159">
        <v>234</v>
      </c>
      <c r="E105" s="159">
        <v>24</v>
      </c>
      <c r="F105" s="159">
        <v>45</v>
      </c>
      <c r="G105" s="159">
        <v>161</v>
      </c>
      <c r="H105" s="159">
        <v>157</v>
      </c>
      <c r="I105" s="159">
        <v>275</v>
      </c>
      <c r="J105" s="159">
        <v>375</v>
      </c>
      <c r="K105" s="159">
        <v>31</v>
      </c>
      <c r="L105" s="159">
        <v>70</v>
      </c>
      <c r="M105" s="159">
        <v>125</v>
      </c>
      <c r="N105" s="159">
        <v>19</v>
      </c>
      <c r="O105" s="159">
        <v>10</v>
      </c>
      <c r="P105" s="159">
        <v>105</v>
      </c>
      <c r="Q105" s="159">
        <v>2</v>
      </c>
      <c r="R105" s="159">
        <v>76</v>
      </c>
      <c r="S105" s="159">
        <v>79</v>
      </c>
      <c r="T105" s="159">
        <v>71</v>
      </c>
      <c r="U105" s="159">
        <v>29</v>
      </c>
      <c r="V105" s="159">
        <f t="shared" si="2"/>
        <v>2042</v>
      </c>
    </row>
    <row r="106" spans="1:22" ht="13.15" customHeight="1" x14ac:dyDescent="0.3">
      <c r="A106" s="161" t="s">
        <v>128</v>
      </c>
      <c r="B106" s="159">
        <v>161</v>
      </c>
      <c r="C106" s="159">
        <v>20</v>
      </c>
      <c r="D106" s="159">
        <v>251</v>
      </c>
      <c r="E106" s="159">
        <v>33</v>
      </c>
      <c r="F106" s="159">
        <v>48</v>
      </c>
      <c r="G106" s="159">
        <v>85</v>
      </c>
      <c r="H106" s="159">
        <v>181</v>
      </c>
      <c r="I106" s="159">
        <v>105</v>
      </c>
      <c r="J106" s="159">
        <v>95</v>
      </c>
      <c r="K106" s="159">
        <v>14</v>
      </c>
      <c r="L106" s="159">
        <v>23</v>
      </c>
      <c r="M106" s="159">
        <v>82</v>
      </c>
      <c r="N106" s="159">
        <v>9</v>
      </c>
      <c r="O106" s="159">
        <v>0</v>
      </c>
      <c r="P106" s="159">
        <v>16</v>
      </c>
      <c r="Q106" s="159">
        <v>1</v>
      </c>
      <c r="R106" s="159">
        <v>11</v>
      </c>
      <c r="S106" s="159">
        <v>4</v>
      </c>
      <c r="T106" s="159">
        <v>24</v>
      </c>
      <c r="U106" s="159">
        <v>12</v>
      </c>
      <c r="V106" s="159">
        <f t="shared" si="2"/>
        <v>1175</v>
      </c>
    </row>
    <row r="107" spans="1:22" ht="13.15" customHeight="1" x14ac:dyDescent="0.3">
      <c r="A107" s="154" t="s">
        <v>63</v>
      </c>
      <c r="B107" s="155">
        <v>161</v>
      </c>
      <c r="C107" s="155">
        <v>20</v>
      </c>
      <c r="D107" s="155">
        <v>251</v>
      </c>
      <c r="E107" s="155">
        <v>33</v>
      </c>
      <c r="F107" s="155">
        <v>48</v>
      </c>
      <c r="G107" s="155">
        <v>85</v>
      </c>
      <c r="H107" s="155">
        <v>181</v>
      </c>
      <c r="I107" s="155">
        <v>105</v>
      </c>
      <c r="J107" s="155">
        <v>95</v>
      </c>
      <c r="K107" s="155">
        <v>14</v>
      </c>
      <c r="L107" s="155">
        <v>23</v>
      </c>
      <c r="M107" s="155">
        <v>82</v>
      </c>
      <c r="N107" s="155">
        <v>9</v>
      </c>
      <c r="O107" s="155">
        <v>0</v>
      </c>
      <c r="P107" s="155">
        <v>16</v>
      </c>
      <c r="Q107" s="155">
        <v>1</v>
      </c>
      <c r="R107" s="155">
        <v>11</v>
      </c>
      <c r="S107" s="155">
        <v>4</v>
      </c>
      <c r="T107" s="155">
        <v>24</v>
      </c>
      <c r="U107" s="155">
        <v>12</v>
      </c>
      <c r="V107" s="155">
        <f t="shared" si="2"/>
        <v>1175</v>
      </c>
    </row>
    <row r="108" spans="1:22" ht="13.15" customHeight="1" x14ac:dyDescent="0.3">
      <c r="A108" s="160" t="s">
        <v>146</v>
      </c>
      <c r="B108" s="159">
        <v>69</v>
      </c>
      <c r="C108" s="159">
        <v>3</v>
      </c>
      <c r="D108" s="159">
        <v>69</v>
      </c>
      <c r="E108" s="159">
        <v>29</v>
      </c>
      <c r="F108" s="159">
        <v>21</v>
      </c>
      <c r="G108" s="159">
        <v>5</v>
      </c>
      <c r="H108" s="159">
        <v>53</v>
      </c>
      <c r="I108" s="159">
        <v>50</v>
      </c>
      <c r="J108" s="159">
        <v>54</v>
      </c>
      <c r="K108" s="159">
        <v>12</v>
      </c>
      <c r="L108" s="159">
        <v>11</v>
      </c>
      <c r="M108" s="159">
        <v>12</v>
      </c>
      <c r="N108" s="159">
        <v>6</v>
      </c>
      <c r="O108" s="159">
        <v>3</v>
      </c>
      <c r="P108" s="159">
        <v>32</v>
      </c>
      <c r="Q108" s="159">
        <v>0</v>
      </c>
      <c r="R108" s="159">
        <v>37</v>
      </c>
      <c r="S108" s="159">
        <v>13</v>
      </c>
      <c r="T108" s="159">
        <v>35</v>
      </c>
      <c r="U108" s="159">
        <v>5</v>
      </c>
      <c r="V108" s="159">
        <f t="shared" si="2"/>
        <v>519</v>
      </c>
    </row>
    <row r="109" spans="1:22" ht="13.15" customHeight="1" x14ac:dyDescent="0.3">
      <c r="A109" s="160" t="s">
        <v>144</v>
      </c>
      <c r="B109" s="159">
        <v>27</v>
      </c>
      <c r="C109" s="159">
        <v>1</v>
      </c>
      <c r="D109" s="159">
        <v>45</v>
      </c>
      <c r="E109" s="159">
        <v>5</v>
      </c>
      <c r="F109" s="159">
        <v>15</v>
      </c>
      <c r="G109" s="159">
        <v>22</v>
      </c>
      <c r="H109" s="159">
        <v>37</v>
      </c>
      <c r="I109" s="159">
        <v>25</v>
      </c>
      <c r="J109" s="159">
        <v>51</v>
      </c>
      <c r="K109" s="159">
        <v>16</v>
      </c>
      <c r="L109" s="159">
        <v>16</v>
      </c>
      <c r="M109" s="159">
        <v>13</v>
      </c>
      <c r="N109" s="159">
        <v>19</v>
      </c>
      <c r="O109" s="159">
        <v>0</v>
      </c>
      <c r="P109" s="159">
        <v>12</v>
      </c>
      <c r="Q109" s="159">
        <v>1</v>
      </c>
      <c r="R109" s="159">
        <v>6</v>
      </c>
      <c r="S109" s="159">
        <v>7</v>
      </c>
      <c r="T109" s="159">
        <v>19</v>
      </c>
      <c r="U109" s="159">
        <v>7</v>
      </c>
      <c r="V109" s="159">
        <f t="shared" si="2"/>
        <v>344</v>
      </c>
    </row>
    <row r="110" spans="1:22" ht="13.15" customHeight="1" x14ac:dyDescent="0.3">
      <c r="A110" s="160" t="s">
        <v>149</v>
      </c>
      <c r="B110" s="159">
        <v>20</v>
      </c>
      <c r="C110" s="159">
        <v>0</v>
      </c>
      <c r="D110" s="159">
        <v>35</v>
      </c>
      <c r="E110" s="159">
        <v>4</v>
      </c>
      <c r="F110" s="159">
        <v>8</v>
      </c>
      <c r="G110" s="159">
        <v>2</v>
      </c>
      <c r="H110" s="159">
        <v>17</v>
      </c>
      <c r="I110" s="159">
        <v>11</v>
      </c>
      <c r="J110" s="159">
        <v>19</v>
      </c>
      <c r="K110" s="159">
        <v>3</v>
      </c>
      <c r="L110" s="159">
        <v>5</v>
      </c>
      <c r="M110" s="159">
        <v>4</v>
      </c>
      <c r="N110" s="159">
        <v>4</v>
      </c>
      <c r="O110" s="159">
        <v>0</v>
      </c>
      <c r="P110" s="159">
        <v>3</v>
      </c>
      <c r="Q110" s="159">
        <v>0</v>
      </c>
      <c r="R110" s="159">
        <v>4</v>
      </c>
      <c r="S110" s="159">
        <v>3</v>
      </c>
      <c r="T110" s="159">
        <v>5</v>
      </c>
      <c r="U110" s="159">
        <v>3</v>
      </c>
      <c r="V110" s="159">
        <f t="shared" si="2"/>
        <v>150</v>
      </c>
    </row>
    <row r="111" spans="1:22" ht="13.15" customHeight="1" x14ac:dyDescent="0.3">
      <c r="A111" s="160" t="s">
        <v>147</v>
      </c>
      <c r="B111" s="159">
        <v>6</v>
      </c>
      <c r="C111" s="159">
        <v>0</v>
      </c>
      <c r="D111" s="159">
        <v>5</v>
      </c>
      <c r="E111" s="159">
        <v>2</v>
      </c>
      <c r="F111" s="159">
        <v>0</v>
      </c>
      <c r="G111" s="159">
        <v>1</v>
      </c>
      <c r="H111" s="159">
        <v>3</v>
      </c>
      <c r="I111" s="159">
        <v>4</v>
      </c>
      <c r="J111" s="159">
        <v>8</v>
      </c>
      <c r="K111" s="159">
        <v>3</v>
      </c>
      <c r="L111" s="159">
        <v>0</v>
      </c>
      <c r="M111" s="159">
        <v>7</v>
      </c>
      <c r="N111" s="159">
        <v>0</v>
      </c>
      <c r="O111" s="159">
        <v>0</v>
      </c>
      <c r="P111" s="159">
        <v>2</v>
      </c>
      <c r="Q111" s="159">
        <v>0</v>
      </c>
      <c r="R111" s="159">
        <v>5</v>
      </c>
      <c r="S111" s="159">
        <v>1</v>
      </c>
      <c r="T111" s="159">
        <v>3</v>
      </c>
      <c r="U111" s="159">
        <v>0</v>
      </c>
      <c r="V111" s="159">
        <f t="shared" si="2"/>
        <v>50</v>
      </c>
    </row>
    <row r="112" spans="1:22" ht="12.75" customHeight="1" x14ac:dyDescent="0.3">
      <c r="A112" s="160" t="s">
        <v>148</v>
      </c>
      <c r="B112" s="159">
        <v>1</v>
      </c>
      <c r="C112" s="159">
        <v>0</v>
      </c>
      <c r="D112" s="159">
        <v>0</v>
      </c>
      <c r="E112" s="159">
        <v>0</v>
      </c>
      <c r="F112" s="159">
        <v>0</v>
      </c>
      <c r="G112" s="159">
        <v>0</v>
      </c>
      <c r="H112" s="159">
        <v>0</v>
      </c>
      <c r="I112" s="159">
        <v>0</v>
      </c>
      <c r="J112" s="159">
        <v>0</v>
      </c>
      <c r="K112" s="159">
        <v>0</v>
      </c>
      <c r="L112" s="159">
        <v>0</v>
      </c>
      <c r="M112" s="159">
        <v>0</v>
      </c>
      <c r="N112" s="159">
        <v>0</v>
      </c>
      <c r="O112" s="159">
        <v>0</v>
      </c>
      <c r="P112" s="159">
        <v>0</v>
      </c>
      <c r="Q112" s="159">
        <v>0</v>
      </c>
      <c r="R112" s="159">
        <v>0</v>
      </c>
      <c r="S112" s="159">
        <v>0</v>
      </c>
      <c r="T112" s="159">
        <v>0</v>
      </c>
      <c r="U112" s="159">
        <v>2</v>
      </c>
      <c r="V112" s="159">
        <f t="shared" si="2"/>
        <v>3</v>
      </c>
    </row>
    <row r="113" spans="1:23" ht="13.15" customHeight="1" x14ac:dyDescent="0.3">
      <c r="A113" s="160" t="s">
        <v>155</v>
      </c>
      <c r="B113" s="159">
        <v>2</v>
      </c>
      <c r="C113" s="159">
        <v>0</v>
      </c>
      <c r="D113" s="159">
        <v>4</v>
      </c>
      <c r="E113" s="159">
        <v>0</v>
      </c>
      <c r="F113" s="159">
        <v>0</v>
      </c>
      <c r="G113" s="159">
        <v>3</v>
      </c>
      <c r="H113" s="159">
        <v>1</v>
      </c>
      <c r="I113" s="159">
        <v>2</v>
      </c>
      <c r="J113" s="159">
        <v>0</v>
      </c>
      <c r="K113" s="159">
        <v>0</v>
      </c>
      <c r="L113" s="159">
        <v>0</v>
      </c>
      <c r="M113" s="159">
        <v>1</v>
      </c>
      <c r="N113" s="159">
        <v>0</v>
      </c>
      <c r="O113" s="159">
        <v>0</v>
      </c>
      <c r="P113" s="159">
        <v>0</v>
      </c>
      <c r="Q113" s="159">
        <v>0</v>
      </c>
      <c r="R113" s="159">
        <v>0</v>
      </c>
      <c r="S113" s="159">
        <v>0</v>
      </c>
      <c r="T113" s="159">
        <v>0</v>
      </c>
      <c r="U113" s="159">
        <v>0</v>
      </c>
      <c r="V113" s="159">
        <f>SUM(B113:U113)</f>
        <v>13</v>
      </c>
    </row>
    <row r="114" spans="1:23" s="166" customFormat="1" ht="24" customHeight="1" x14ac:dyDescent="0.2">
      <c r="A114" s="164" t="s">
        <v>106</v>
      </c>
      <c r="B114" s="165">
        <f>B73+B83+B98+B88+B91+B94+B96+B97+B101+B104++B106+B105+B108+B109+B110+B111+B113+B112</f>
        <v>26944</v>
      </c>
      <c r="C114" s="165">
        <f t="shared" ref="C114:V114" si="3">C73+C83+C98+C88+C91+C94+C96+C97+C101+C104++C106+C105+C108+C109+C110+C111+C113+C112</f>
        <v>24384</v>
      </c>
      <c r="D114" s="165">
        <f t="shared" si="3"/>
        <v>45927</v>
      </c>
      <c r="E114" s="165">
        <f t="shared" si="3"/>
        <v>6119</v>
      </c>
      <c r="F114" s="165">
        <f t="shared" si="3"/>
        <v>5869</v>
      </c>
      <c r="G114" s="165">
        <f t="shared" si="3"/>
        <v>99177</v>
      </c>
      <c r="H114" s="165">
        <f t="shared" si="3"/>
        <v>28770</v>
      </c>
      <c r="I114" s="165">
        <f t="shared" si="3"/>
        <v>30276</v>
      </c>
      <c r="J114" s="165">
        <f t="shared" si="3"/>
        <v>54584</v>
      </c>
      <c r="K114" s="165">
        <f t="shared" si="3"/>
        <v>6541</v>
      </c>
      <c r="L114" s="165">
        <f t="shared" si="3"/>
        <v>9769</v>
      </c>
      <c r="M114" s="165">
        <f t="shared" si="3"/>
        <v>26582</v>
      </c>
      <c r="N114" s="165">
        <f t="shared" si="3"/>
        <v>7402</v>
      </c>
      <c r="O114" s="165">
        <f t="shared" si="3"/>
        <v>2708</v>
      </c>
      <c r="P114" s="165">
        <f t="shared" si="3"/>
        <v>19874</v>
      </c>
      <c r="Q114" s="165">
        <f t="shared" si="3"/>
        <v>1120</v>
      </c>
      <c r="R114" s="165">
        <f t="shared" si="3"/>
        <v>17638</v>
      </c>
      <c r="S114" s="165">
        <f t="shared" si="3"/>
        <v>10224</v>
      </c>
      <c r="T114" s="165">
        <f t="shared" si="3"/>
        <v>20273</v>
      </c>
      <c r="U114" s="165">
        <f t="shared" si="3"/>
        <v>7974</v>
      </c>
      <c r="V114" s="165">
        <f t="shared" si="3"/>
        <v>452155</v>
      </c>
    </row>
    <row r="115" spans="1:23" ht="13.15" customHeight="1" x14ac:dyDescent="0.35">
      <c r="A115" s="162"/>
      <c r="B115" s="163"/>
      <c r="C115" s="163"/>
      <c r="D115" s="163"/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V115" s="7"/>
    </row>
    <row r="116" spans="1:23" ht="13.15" customHeight="1" x14ac:dyDescent="0.3">
      <c r="A116" s="168" t="s">
        <v>107</v>
      </c>
      <c r="B116" s="168"/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T116" s="168"/>
      <c r="U116" s="168"/>
      <c r="V116" s="168"/>
      <c r="W116"/>
    </row>
    <row r="117" spans="1:23" ht="13.15" customHeight="1" x14ac:dyDescent="0.3">
      <c r="A117" s="168" t="s">
        <v>136</v>
      </c>
      <c r="B117" s="168"/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68"/>
      <c r="T117" s="168"/>
      <c r="U117" s="168"/>
      <c r="V117" s="168"/>
      <c r="W117"/>
    </row>
    <row r="118" spans="1:23" ht="13.15" customHeight="1" x14ac:dyDescent="0.3">
      <c r="A118" s="169" t="s">
        <v>137</v>
      </c>
      <c r="B118" s="169"/>
      <c r="C118" s="169"/>
      <c r="D118" s="169"/>
      <c r="E118" s="169"/>
      <c r="F118" s="169"/>
      <c r="G118" s="169"/>
      <c r="H118" s="169"/>
      <c r="I118" s="169"/>
      <c r="J118" s="169"/>
      <c r="K118" s="169"/>
      <c r="L118" s="169"/>
      <c r="M118" s="169"/>
      <c r="N118" s="169"/>
      <c r="O118" s="169"/>
      <c r="P118" s="169"/>
      <c r="Q118" s="169"/>
      <c r="R118" s="169"/>
      <c r="S118" s="169"/>
      <c r="T118" s="169"/>
      <c r="U118" s="169"/>
      <c r="V118" s="169"/>
      <c r="W118"/>
    </row>
  </sheetData>
  <mergeCells count="15">
    <mergeCell ref="A117:V117"/>
    <mergeCell ref="A118:V118"/>
    <mergeCell ref="A1:H1"/>
    <mergeCell ref="B3:V3"/>
    <mergeCell ref="B4:V4"/>
    <mergeCell ref="A65:V65"/>
    <mergeCell ref="A6:A7"/>
    <mergeCell ref="B6:V6"/>
    <mergeCell ref="A63:V63"/>
    <mergeCell ref="A64:V64"/>
    <mergeCell ref="B68:V68"/>
    <mergeCell ref="B69:V69"/>
    <mergeCell ref="A71:A72"/>
    <mergeCell ref="B71:V71"/>
    <mergeCell ref="A116:V116"/>
  </mergeCells>
  <hyperlinks>
    <hyperlink ref="A1:H1" location="'8.marche_regioni (2020)'!A70:A120" display="Vai a &quot;mercato autovetture diesel&quot; / Go on &quot;diesel car market&quot;" xr:uid="{D66F58B0-458E-4C9E-AA28-B4953723E978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B6 B7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E32B1-3D8D-4D6D-B8C0-CFBE5330D342}">
  <sheetPr>
    <pageSetUpPr fitToPage="1"/>
  </sheetPr>
  <dimension ref="A1:V116"/>
  <sheetViews>
    <sheetView workbookViewId="0">
      <selection sqref="A1:H1"/>
    </sheetView>
  </sheetViews>
  <sheetFormatPr defaultColWidth="11.42578125" defaultRowHeight="13.15" customHeight="1" x14ac:dyDescent="0.3"/>
  <cols>
    <col min="1" max="1" width="20.28515625" style="7" bestFit="1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bestFit="1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" style="7" bestFit="1" customWidth="1"/>
    <col min="14" max="14" width="8.8554687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85546875" style="5" bestFit="1" customWidth="1"/>
    <col min="23" max="16384" width="11.42578125" style="7"/>
  </cols>
  <sheetData>
    <row r="1" spans="1:22" ht="15.75" x14ac:dyDescent="0.35">
      <c r="A1" s="180" t="s">
        <v>110</v>
      </c>
      <c r="B1" s="180"/>
      <c r="C1" s="180"/>
      <c r="D1" s="180"/>
      <c r="E1" s="180"/>
      <c r="F1" s="180"/>
      <c r="G1" s="180"/>
      <c r="H1" s="180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4" t="s">
        <v>117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36" t="s">
        <v>0</v>
      </c>
      <c r="C8" s="37" t="s">
        <v>1</v>
      </c>
      <c r="D8" s="37" t="s">
        <v>2</v>
      </c>
      <c r="E8" s="37" t="s">
        <v>3</v>
      </c>
      <c r="F8" s="37" t="s">
        <v>4</v>
      </c>
      <c r="G8" s="37" t="s">
        <v>5</v>
      </c>
      <c r="H8" s="37" t="s">
        <v>6</v>
      </c>
      <c r="I8" s="37" t="s">
        <v>7</v>
      </c>
      <c r="J8" s="37" t="s">
        <v>8</v>
      </c>
      <c r="K8" s="37" t="s">
        <v>9</v>
      </c>
      <c r="L8" s="37" t="s">
        <v>10</v>
      </c>
      <c r="M8" s="37" t="s">
        <v>11</v>
      </c>
      <c r="N8" s="37" t="s">
        <v>96</v>
      </c>
      <c r="O8" s="37" t="s">
        <v>13</v>
      </c>
      <c r="P8" s="37" t="s">
        <v>14</v>
      </c>
      <c r="Q8" s="37" t="s">
        <v>15</v>
      </c>
      <c r="R8" s="37" t="s">
        <v>16</v>
      </c>
      <c r="S8" s="37" t="s">
        <v>17</v>
      </c>
      <c r="T8" s="37" t="s">
        <v>18</v>
      </c>
      <c r="U8" s="37" t="s">
        <v>19</v>
      </c>
      <c r="V8" s="26" t="s">
        <v>112</v>
      </c>
    </row>
    <row r="9" spans="1:22" s="11" customFormat="1" ht="13.15" customHeight="1" x14ac:dyDescent="0.3">
      <c r="A9" s="79" t="s">
        <v>91</v>
      </c>
      <c r="B9" s="43">
        <f>SUM(B10:B14)</f>
        <v>53313</v>
      </c>
      <c r="C9" s="43">
        <f t="shared" ref="C9:U9" si="0">SUM(C10:C14)</f>
        <v>61317</v>
      </c>
      <c r="D9" s="43">
        <f t="shared" si="0"/>
        <v>51114</v>
      </c>
      <c r="E9" s="43">
        <f t="shared" si="0"/>
        <v>6807</v>
      </c>
      <c r="F9" s="43">
        <f t="shared" si="0"/>
        <v>5712</v>
      </c>
      <c r="G9" s="43">
        <f t="shared" si="0"/>
        <v>62476</v>
      </c>
      <c r="H9" s="43">
        <f t="shared" si="0"/>
        <v>31311</v>
      </c>
      <c r="I9" s="43">
        <f t="shared" si="0"/>
        <v>26961</v>
      </c>
      <c r="J9" s="43">
        <f t="shared" si="0"/>
        <v>36910</v>
      </c>
      <c r="K9" s="43">
        <f t="shared" si="0"/>
        <v>5963</v>
      </c>
      <c r="L9" s="43">
        <f t="shared" si="0"/>
        <v>9086</v>
      </c>
      <c r="M9" s="43">
        <f t="shared" si="0"/>
        <v>26860</v>
      </c>
      <c r="N9" s="43">
        <f t="shared" si="0"/>
        <v>8347</v>
      </c>
      <c r="O9" s="43">
        <f t="shared" si="0"/>
        <v>3202</v>
      </c>
      <c r="P9" s="43">
        <f t="shared" si="0"/>
        <v>16871</v>
      </c>
      <c r="Q9" s="43">
        <f t="shared" si="0"/>
        <v>929</v>
      </c>
      <c r="R9" s="43">
        <f t="shared" si="0"/>
        <v>16108</v>
      </c>
      <c r="S9" s="43">
        <f t="shared" si="0"/>
        <v>8512</v>
      </c>
      <c r="T9" s="43">
        <f t="shared" si="0"/>
        <v>16392</v>
      </c>
      <c r="U9" s="43">
        <f t="shared" si="0"/>
        <v>6022</v>
      </c>
      <c r="V9" s="52">
        <f>SUM(B9:U9)</f>
        <v>454213</v>
      </c>
    </row>
    <row r="10" spans="1:22" s="1" customFormat="1" ht="13.15" customHeight="1" x14ac:dyDescent="0.3">
      <c r="A10" s="82" t="s">
        <v>21</v>
      </c>
      <c r="B10" s="44">
        <v>32827</v>
      </c>
      <c r="C10" s="45">
        <v>34048</v>
      </c>
      <c r="D10" s="44">
        <v>31370</v>
      </c>
      <c r="E10" s="44">
        <v>5091</v>
      </c>
      <c r="F10" s="44">
        <v>3377</v>
      </c>
      <c r="G10" s="44">
        <v>44089</v>
      </c>
      <c r="H10" s="45">
        <v>18459</v>
      </c>
      <c r="I10" s="44">
        <v>16863</v>
      </c>
      <c r="J10" s="44">
        <v>22963</v>
      </c>
      <c r="K10" s="44">
        <v>3863</v>
      </c>
      <c r="L10" s="44">
        <v>5754</v>
      </c>
      <c r="M10" s="44">
        <v>17458</v>
      </c>
      <c r="N10" s="44">
        <v>5406</v>
      </c>
      <c r="O10" s="44">
        <v>2243</v>
      </c>
      <c r="P10" s="44">
        <v>11137</v>
      </c>
      <c r="Q10" s="44">
        <v>605</v>
      </c>
      <c r="R10" s="44">
        <v>10387</v>
      </c>
      <c r="S10" s="44">
        <v>5689</v>
      </c>
      <c r="T10" s="44">
        <v>10624</v>
      </c>
      <c r="U10" s="44">
        <v>3713</v>
      </c>
      <c r="V10" s="40">
        <f t="shared" ref="V10:V18" si="1">SUM(B10:U10)</f>
        <v>285966</v>
      </c>
    </row>
    <row r="11" spans="1:22" s="1" customFormat="1" ht="13.15" customHeight="1" x14ac:dyDescent="0.3">
      <c r="A11" s="82" t="s">
        <v>22</v>
      </c>
      <c r="B11" s="44">
        <v>2032</v>
      </c>
      <c r="C11" s="45">
        <v>7443</v>
      </c>
      <c r="D11" s="44">
        <v>2614</v>
      </c>
      <c r="E11" s="44">
        <v>195</v>
      </c>
      <c r="F11" s="44">
        <v>330</v>
      </c>
      <c r="G11" s="44">
        <v>3421</v>
      </c>
      <c r="H11" s="45">
        <v>1656</v>
      </c>
      <c r="I11" s="44">
        <v>1181</v>
      </c>
      <c r="J11" s="44">
        <v>2810</v>
      </c>
      <c r="K11" s="44">
        <v>236</v>
      </c>
      <c r="L11" s="44">
        <v>433</v>
      </c>
      <c r="M11" s="44">
        <v>1017</v>
      </c>
      <c r="N11" s="44">
        <v>266</v>
      </c>
      <c r="O11" s="44">
        <v>123</v>
      </c>
      <c r="P11" s="44">
        <v>544</v>
      </c>
      <c r="Q11" s="44">
        <v>37</v>
      </c>
      <c r="R11" s="44">
        <v>475</v>
      </c>
      <c r="S11" s="44">
        <v>279</v>
      </c>
      <c r="T11" s="44">
        <v>473</v>
      </c>
      <c r="U11" s="44">
        <v>311</v>
      </c>
      <c r="V11" s="40">
        <f t="shared" si="1"/>
        <v>25876</v>
      </c>
    </row>
    <row r="12" spans="1:22" s="1" customFormat="1" ht="13.15" customHeight="1" x14ac:dyDescent="0.3">
      <c r="A12" s="82" t="s">
        <v>67</v>
      </c>
      <c r="B12" s="44">
        <v>8424</v>
      </c>
      <c r="C12" s="45">
        <v>6224</v>
      </c>
      <c r="D12" s="44">
        <v>7565</v>
      </c>
      <c r="E12" s="44">
        <v>642</v>
      </c>
      <c r="F12" s="44">
        <v>1010</v>
      </c>
      <c r="G12" s="44">
        <v>4650</v>
      </c>
      <c r="H12" s="45">
        <v>5184</v>
      </c>
      <c r="I12" s="44">
        <v>4183</v>
      </c>
      <c r="J12" s="44">
        <v>4059</v>
      </c>
      <c r="K12" s="44">
        <v>876</v>
      </c>
      <c r="L12" s="44">
        <v>1312</v>
      </c>
      <c r="M12" s="44">
        <v>4177</v>
      </c>
      <c r="N12" s="44">
        <v>1326</v>
      </c>
      <c r="O12" s="44">
        <v>344</v>
      </c>
      <c r="P12" s="44">
        <v>2243</v>
      </c>
      <c r="Q12" s="44">
        <v>104</v>
      </c>
      <c r="R12" s="44">
        <v>2484</v>
      </c>
      <c r="S12" s="44">
        <v>973</v>
      </c>
      <c r="T12" s="44">
        <v>2190</v>
      </c>
      <c r="U12" s="44">
        <v>787</v>
      </c>
      <c r="V12" s="40">
        <f t="shared" si="1"/>
        <v>58757</v>
      </c>
    </row>
    <row r="13" spans="1:22" s="1" customFormat="1" ht="13.15" customHeight="1" x14ac:dyDescent="0.3">
      <c r="A13" s="82" t="s">
        <v>24</v>
      </c>
      <c r="B13" s="45">
        <v>9917</v>
      </c>
      <c r="C13" s="45">
        <v>13341</v>
      </c>
      <c r="D13" s="45">
        <v>9227</v>
      </c>
      <c r="E13" s="44">
        <v>859</v>
      </c>
      <c r="F13" s="45">
        <v>962</v>
      </c>
      <c r="G13" s="45">
        <v>10071</v>
      </c>
      <c r="H13" s="45">
        <v>5664</v>
      </c>
      <c r="I13" s="45">
        <v>4528</v>
      </c>
      <c r="J13" s="45">
        <v>6939</v>
      </c>
      <c r="K13" s="45">
        <v>963</v>
      </c>
      <c r="L13" s="45">
        <v>1565</v>
      </c>
      <c r="M13" s="45">
        <v>4102</v>
      </c>
      <c r="N13" s="44">
        <v>1328</v>
      </c>
      <c r="O13" s="45">
        <v>487</v>
      </c>
      <c r="P13" s="45">
        <v>2900</v>
      </c>
      <c r="Q13" s="45">
        <v>179</v>
      </c>
      <c r="R13" s="45">
        <v>2713</v>
      </c>
      <c r="S13" s="45">
        <v>1561</v>
      </c>
      <c r="T13" s="45">
        <v>3032</v>
      </c>
      <c r="U13" s="44">
        <v>1192</v>
      </c>
      <c r="V13" s="40">
        <f t="shared" si="1"/>
        <v>81530</v>
      </c>
    </row>
    <row r="14" spans="1:22" s="1" customFormat="1" ht="13.15" customHeight="1" x14ac:dyDescent="0.3">
      <c r="A14" s="82" t="s">
        <v>26</v>
      </c>
      <c r="B14" s="44">
        <v>113</v>
      </c>
      <c r="C14" s="45">
        <v>261</v>
      </c>
      <c r="D14" s="44">
        <v>338</v>
      </c>
      <c r="E14" s="44">
        <v>20</v>
      </c>
      <c r="F14" s="44">
        <v>33</v>
      </c>
      <c r="G14" s="44">
        <v>245</v>
      </c>
      <c r="H14" s="45">
        <v>348</v>
      </c>
      <c r="I14" s="44">
        <v>206</v>
      </c>
      <c r="J14" s="44">
        <v>139</v>
      </c>
      <c r="K14" s="44">
        <v>25</v>
      </c>
      <c r="L14" s="44">
        <v>22</v>
      </c>
      <c r="M14" s="44">
        <v>106</v>
      </c>
      <c r="N14" s="44">
        <v>21</v>
      </c>
      <c r="O14" s="44">
        <v>5</v>
      </c>
      <c r="P14" s="44">
        <v>47</v>
      </c>
      <c r="Q14" s="44">
        <v>4</v>
      </c>
      <c r="R14" s="44">
        <v>49</v>
      </c>
      <c r="S14" s="44">
        <v>10</v>
      </c>
      <c r="T14" s="44">
        <v>73</v>
      </c>
      <c r="U14" s="44">
        <v>19</v>
      </c>
      <c r="V14" s="40">
        <f>SUM(B14:U14)</f>
        <v>2084</v>
      </c>
    </row>
    <row r="15" spans="1:22" s="1" customFormat="1" ht="13.15" customHeight="1" x14ac:dyDescent="0.3">
      <c r="A15" s="76" t="s">
        <v>25</v>
      </c>
      <c r="B15" s="44">
        <v>39</v>
      </c>
      <c r="C15" s="45">
        <v>0</v>
      </c>
      <c r="D15" s="44">
        <v>135</v>
      </c>
      <c r="E15" s="44">
        <v>4</v>
      </c>
      <c r="F15" s="44">
        <v>10</v>
      </c>
      <c r="G15" s="44">
        <v>11</v>
      </c>
      <c r="H15" s="45">
        <v>51</v>
      </c>
      <c r="I15" s="44">
        <v>96</v>
      </c>
      <c r="J15" s="44">
        <v>26</v>
      </c>
      <c r="K15" s="44">
        <v>11</v>
      </c>
      <c r="L15" s="44">
        <v>5</v>
      </c>
      <c r="M15" s="44">
        <v>53</v>
      </c>
      <c r="N15" s="44">
        <v>6</v>
      </c>
      <c r="O15" s="45">
        <v>0</v>
      </c>
      <c r="P15" s="44">
        <v>24</v>
      </c>
      <c r="Q15" s="44">
        <v>1</v>
      </c>
      <c r="R15" s="44">
        <v>8</v>
      </c>
      <c r="S15" s="44">
        <v>3</v>
      </c>
      <c r="T15" s="44">
        <v>12</v>
      </c>
      <c r="U15" s="45">
        <v>0</v>
      </c>
      <c r="V15" s="40">
        <f t="shared" si="1"/>
        <v>495</v>
      </c>
    </row>
    <row r="16" spans="1:22" s="1" customFormat="1" ht="13.15" customHeight="1" x14ac:dyDescent="0.3">
      <c r="A16" s="76" t="s">
        <v>28</v>
      </c>
      <c r="B16" s="44">
        <v>1017</v>
      </c>
      <c r="C16" s="45">
        <v>0</v>
      </c>
      <c r="D16" s="44">
        <v>734</v>
      </c>
      <c r="E16" s="44">
        <v>22</v>
      </c>
      <c r="F16" s="44">
        <v>4</v>
      </c>
      <c r="G16" s="44">
        <v>14</v>
      </c>
      <c r="H16" s="45">
        <v>206</v>
      </c>
      <c r="I16" s="44">
        <v>287</v>
      </c>
      <c r="J16" s="44">
        <v>145</v>
      </c>
      <c r="K16" s="44">
        <v>31</v>
      </c>
      <c r="L16" s="44">
        <v>237</v>
      </c>
      <c r="M16" s="44">
        <v>231</v>
      </c>
      <c r="N16" s="44">
        <v>59</v>
      </c>
      <c r="O16" s="44">
        <v>9</v>
      </c>
      <c r="P16" s="44">
        <v>237</v>
      </c>
      <c r="Q16" s="44">
        <v>272</v>
      </c>
      <c r="R16" s="44">
        <v>104</v>
      </c>
      <c r="S16" s="44">
        <v>66</v>
      </c>
      <c r="T16" s="44">
        <v>103</v>
      </c>
      <c r="U16" s="44">
        <v>15</v>
      </c>
      <c r="V16" s="40">
        <f t="shared" si="1"/>
        <v>3793</v>
      </c>
    </row>
    <row r="17" spans="1:22" s="1" customFormat="1" ht="13.15" customHeight="1" x14ac:dyDescent="0.3">
      <c r="A17" s="76" t="s">
        <v>29</v>
      </c>
      <c r="B17" s="44">
        <v>11</v>
      </c>
      <c r="C17" s="45">
        <v>0</v>
      </c>
      <c r="D17" s="44">
        <v>74</v>
      </c>
      <c r="E17" s="44">
        <v>5</v>
      </c>
      <c r="F17" s="44">
        <v>5</v>
      </c>
      <c r="G17" s="44">
        <v>8</v>
      </c>
      <c r="H17" s="45">
        <v>24</v>
      </c>
      <c r="I17" s="44">
        <v>111</v>
      </c>
      <c r="J17" s="44">
        <v>15</v>
      </c>
      <c r="K17" s="44"/>
      <c r="L17" s="44">
        <v>3</v>
      </c>
      <c r="M17" s="44">
        <v>31</v>
      </c>
      <c r="N17" s="44">
        <v>2</v>
      </c>
      <c r="O17" s="45">
        <v>0</v>
      </c>
      <c r="P17" s="44">
        <v>11</v>
      </c>
      <c r="Q17" s="44"/>
      <c r="R17" s="44">
        <v>7</v>
      </c>
      <c r="S17" s="45">
        <v>0</v>
      </c>
      <c r="T17" s="44">
        <v>4</v>
      </c>
      <c r="U17" s="44">
        <v>2</v>
      </c>
      <c r="V17" s="40">
        <f t="shared" si="1"/>
        <v>313</v>
      </c>
    </row>
    <row r="18" spans="1:22" s="1" customFormat="1" ht="13.15" customHeight="1" x14ac:dyDescent="0.3">
      <c r="A18" s="78" t="s">
        <v>92</v>
      </c>
      <c r="B18" s="46">
        <v>4</v>
      </c>
      <c r="C18" s="45">
        <v>0</v>
      </c>
      <c r="D18" s="46">
        <v>12</v>
      </c>
      <c r="E18" s="45">
        <v>0</v>
      </c>
      <c r="F18" s="45">
        <v>0</v>
      </c>
      <c r="G18" s="46">
        <v>2</v>
      </c>
      <c r="H18" s="47">
        <v>1</v>
      </c>
      <c r="I18" s="46">
        <v>17</v>
      </c>
      <c r="J18" s="46">
        <v>2</v>
      </c>
      <c r="K18" s="47">
        <v>1</v>
      </c>
      <c r="L18" s="46"/>
      <c r="M18" s="46">
        <v>1</v>
      </c>
      <c r="N18" s="46">
        <v>1</v>
      </c>
      <c r="O18" s="45">
        <v>0</v>
      </c>
      <c r="P18" s="45">
        <v>0</v>
      </c>
      <c r="Q18" s="45">
        <v>0</v>
      </c>
      <c r="R18" s="46">
        <v>1</v>
      </c>
      <c r="S18" s="45">
        <v>0</v>
      </c>
      <c r="T18" s="45">
        <v>0</v>
      </c>
      <c r="U18" s="46">
        <v>1</v>
      </c>
      <c r="V18" s="42">
        <f t="shared" si="1"/>
        <v>43</v>
      </c>
    </row>
    <row r="19" spans="1:22" s="10" customFormat="1" ht="27" x14ac:dyDescent="0.3">
      <c r="A19" s="30" t="s">
        <v>103</v>
      </c>
      <c r="B19" s="15">
        <f>SUM(B9,B15:B18)</f>
        <v>54384</v>
      </c>
      <c r="C19" s="15">
        <f t="shared" ref="C19:V19" si="2">SUM(C9,C15:C18)</f>
        <v>61317</v>
      </c>
      <c r="D19" s="15">
        <f t="shared" si="2"/>
        <v>52069</v>
      </c>
      <c r="E19" s="15">
        <f t="shared" si="2"/>
        <v>6838</v>
      </c>
      <c r="F19" s="15">
        <f t="shared" si="2"/>
        <v>5731</v>
      </c>
      <c r="G19" s="15">
        <f t="shared" si="2"/>
        <v>62511</v>
      </c>
      <c r="H19" s="15">
        <f t="shared" si="2"/>
        <v>31593</v>
      </c>
      <c r="I19" s="15">
        <f t="shared" si="2"/>
        <v>27472</v>
      </c>
      <c r="J19" s="15">
        <f t="shared" si="2"/>
        <v>37098</v>
      </c>
      <c r="K19" s="15">
        <f t="shared" si="2"/>
        <v>6006</v>
      </c>
      <c r="L19" s="15">
        <f>SUM(L9,L15:L18)</f>
        <v>9331</v>
      </c>
      <c r="M19" s="15">
        <f t="shared" si="2"/>
        <v>27176</v>
      </c>
      <c r="N19" s="15">
        <f t="shared" si="2"/>
        <v>8415</v>
      </c>
      <c r="O19" s="15">
        <f t="shared" si="2"/>
        <v>3211</v>
      </c>
      <c r="P19" s="15">
        <f t="shared" si="2"/>
        <v>17143</v>
      </c>
      <c r="Q19" s="15">
        <f t="shared" si="2"/>
        <v>1202</v>
      </c>
      <c r="R19" s="15">
        <f t="shared" si="2"/>
        <v>16228</v>
      </c>
      <c r="S19" s="15">
        <f t="shared" si="2"/>
        <v>8581</v>
      </c>
      <c r="T19" s="15">
        <f t="shared" si="2"/>
        <v>16511</v>
      </c>
      <c r="U19" s="15">
        <f t="shared" si="2"/>
        <v>6040</v>
      </c>
      <c r="V19" s="27">
        <f t="shared" si="2"/>
        <v>458857</v>
      </c>
    </row>
    <row r="20" spans="1:22" s="10" customFormat="1" ht="13.15" customHeight="1" x14ac:dyDescent="0.3">
      <c r="A20" s="75" t="s">
        <v>122</v>
      </c>
      <c r="B20" s="54">
        <v>15</v>
      </c>
      <c r="C20" s="45">
        <v>0</v>
      </c>
      <c r="D20" s="54">
        <v>23</v>
      </c>
      <c r="E20" s="45">
        <v>0</v>
      </c>
      <c r="F20" s="54">
        <v>3</v>
      </c>
      <c r="G20" s="54">
        <v>2</v>
      </c>
      <c r="H20" s="54">
        <v>4</v>
      </c>
      <c r="I20" s="54">
        <v>3</v>
      </c>
      <c r="J20" s="45">
        <v>0</v>
      </c>
      <c r="K20" s="45">
        <v>0</v>
      </c>
      <c r="L20" s="45">
        <v>0</v>
      </c>
      <c r="M20" s="54">
        <v>9</v>
      </c>
      <c r="N20" s="45">
        <v>0</v>
      </c>
      <c r="O20" s="45">
        <v>0</v>
      </c>
      <c r="P20" s="54">
        <v>2</v>
      </c>
      <c r="Q20" s="45">
        <v>0</v>
      </c>
      <c r="R20" s="45">
        <v>0</v>
      </c>
      <c r="S20" s="45">
        <v>0</v>
      </c>
      <c r="T20" s="54">
        <v>1</v>
      </c>
      <c r="U20" s="45">
        <v>0</v>
      </c>
      <c r="V20" s="52">
        <f t="shared" ref="V20:V61" si="3">SUM(B20:U20)</f>
        <v>62</v>
      </c>
    </row>
    <row r="21" spans="1:22" s="1" customFormat="1" ht="13.15" customHeight="1" x14ac:dyDescent="0.3">
      <c r="A21" s="76" t="s">
        <v>31</v>
      </c>
      <c r="B21" s="44">
        <v>13</v>
      </c>
      <c r="C21" s="45">
        <v>0</v>
      </c>
      <c r="D21" s="44">
        <v>15</v>
      </c>
      <c r="E21" s="44">
        <v>1</v>
      </c>
      <c r="F21" s="44">
        <v>1</v>
      </c>
      <c r="G21" s="44">
        <v>1</v>
      </c>
      <c r="H21" s="45">
        <v>10</v>
      </c>
      <c r="I21" s="44">
        <v>5</v>
      </c>
      <c r="J21" s="45">
        <v>0</v>
      </c>
      <c r="K21" s="45">
        <v>0</v>
      </c>
      <c r="L21" s="44">
        <v>1</v>
      </c>
      <c r="M21" s="45">
        <v>4</v>
      </c>
      <c r="N21" s="44">
        <v>1</v>
      </c>
      <c r="O21" s="45">
        <v>0</v>
      </c>
      <c r="P21" s="45">
        <v>0</v>
      </c>
      <c r="Q21" s="45">
        <v>0</v>
      </c>
      <c r="R21" s="44">
        <v>1</v>
      </c>
      <c r="S21" s="45">
        <v>0</v>
      </c>
      <c r="T21" s="45">
        <v>0</v>
      </c>
      <c r="U21" s="45">
        <v>0</v>
      </c>
      <c r="V21" s="40">
        <f t="shared" ref="V21" si="4">SUM(B21:U21)</f>
        <v>53</v>
      </c>
    </row>
    <row r="22" spans="1:22" s="1" customFormat="1" ht="13.15" customHeight="1" x14ac:dyDescent="0.3">
      <c r="A22" s="76" t="s">
        <v>32</v>
      </c>
      <c r="B22" s="44">
        <v>3605</v>
      </c>
      <c r="C22" s="45">
        <v>482</v>
      </c>
      <c r="D22" s="44">
        <v>9836</v>
      </c>
      <c r="E22" s="44">
        <v>739</v>
      </c>
      <c r="F22" s="44">
        <v>988</v>
      </c>
      <c r="G22" s="44">
        <v>22382</v>
      </c>
      <c r="H22" s="45">
        <v>4771</v>
      </c>
      <c r="I22" s="44">
        <v>4077</v>
      </c>
      <c r="J22" s="44">
        <v>6935</v>
      </c>
      <c r="K22" s="44">
        <v>711</v>
      </c>
      <c r="L22" s="44">
        <v>1303</v>
      </c>
      <c r="M22" s="45">
        <v>2082</v>
      </c>
      <c r="N22" s="44">
        <v>472</v>
      </c>
      <c r="O22" s="45">
        <v>100</v>
      </c>
      <c r="P22" s="44">
        <v>1630</v>
      </c>
      <c r="Q22" s="44">
        <v>58</v>
      </c>
      <c r="R22" s="44">
        <v>1202</v>
      </c>
      <c r="S22" s="44">
        <v>957</v>
      </c>
      <c r="T22" s="44">
        <v>1789</v>
      </c>
      <c r="U22" s="44">
        <v>354</v>
      </c>
      <c r="V22" s="40">
        <f t="shared" si="3"/>
        <v>64473</v>
      </c>
    </row>
    <row r="23" spans="1:22" s="1" customFormat="1" ht="12.75" customHeight="1" x14ac:dyDescent="0.3">
      <c r="A23" s="76" t="s">
        <v>118</v>
      </c>
      <c r="B23" s="45">
        <v>1</v>
      </c>
      <c r="C23" s="45">
        <v>0</v>
      </c>
      <c r="D23" s="45">
        <v>26</v>
      </c>
      <c r="E23" s="44">
        <v>2</v>
      </c>
      <c r="F23" s="45">
        <v>1</v>
      </c>
      <c r="G23" s="45">
        <v>0</v>
      </c>
      <c r="H23" s="45">
        <v>10</v>
      </c>
      <c r="I23" s="45">
        <v>4</v>
      </c>
      <c r="J23" s="45">
        <v>6</v>
      </c>
      <c r="K23" s="45">
        <v>0</v>
      </c>
      <c r="L23" s="45">
        <v>1</v>
      </c>
      <c r="M23" s="45">
        <v>3</v>
      </c>
      <c r="N23" s="45">
        <v>1</v>
      </c>
      <c r="O23" s="45">
        <v>0</v>
      </c>
      <c r="P23" s="45">
        <v>1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V23" s="40">
        <f t="shared" ref="V23" si="5">SUM(B23:U23)</f>
        <v>56</v>
      </c>
    </row>
    <row r="24" spans="1:22" s="1" customFormat="1" ht="12.75" customHeight="1" x14ac:dyDescent="0.3">
      <c r="A24" s="76" t="s">
        <v>33</v>
      </c>
      <c r="B24" s="45">
        <v>3279</v>
      </c>
      <c r="C24" s="45">
        <v>258</v>
      </c>
      <c r="D24" s="45">
        <v>10623</v>
      </c>
      <c r="E24" s="44">
        <v>823</v>
      </c>
      <c r="F24" s="45">
        <v>886</v>
      </c>
      <c r="G24" s="45">
        <v>15956</v>
      </c>
      <c r="H24" s="45">
        <v>4496</v>
      </c>
      <c r="I24" s="45">
        <v>3941</v>
      </c>
      <c r="J24" s="45">
        <v>6770</v>
      </c>
      <c r="K24" s="45">
        <v>595</v>
      </c>
      <c r="L24" s="45">
        <v>1116</v>
      </c>
      <c r="M24" s="45">
        <v>4029</v>
      </c>
      <c r="N24" s="45">
        <v>684</v>
      </c>
      <c r="O24" s="45">
        <v>126</v>
      </c>
      <c r="P24" s="45">
        <v>1234</v>
      </c>
      <c r="Q24" s="45">
        <v>67</v>
      </c>
      <c r="R24" s="45">
        <v>1440</v>
      </c>
      <c r="S24" s="45">
        <v>373</v>
      </c>
      <c r="T24" s="44">
        <v>1151</v>
      </c>
      <c r="U24" s="45">
        <v>305</v>
      </c>
      <c r="V24" s="40">
        <f t="shared" si="3"/>
        <v>58152</v>
      </c>
    </row>
    <row r="25" spans="1:22" s="1" customFormat="1" ht="12.75" customHeight="1" x14ac:dyDescent="0.3">
      <c r="A25" s="76" t="s">
        <v>34</v>
      </c>
      <c r="B25" s="45">
        <v>2</v>
      </c>
      <c r="C25" s="45">
        <v>0</v>
      </c>
      <c r="D25" s="45">
        <v>14</v>
      </c>
      <c r="E25" s="44">
        <v>2</v>
      </c>
      <c r="F25" s="45">
        <v>1</v>
      </c>
      <c r="G25" s="45">
        <v>0</v>
      </c>
      <c r="H25" s="45">
        <v>10</v>
      </c>
      <c r="I25" s="45">
        <v>1</v>
      </c>
      <c r="J25" s="45">
        <v>2</v>
      </c>
      <c r="K25" s="45">
        <v>1</v>
      </c>
      <c r="L25" s="45">
        <v>1</v>
      </c>
      <c r="M25" s="45">
        <v>3</v>
      </c>
      <c r="N25" s="45">
        <v>1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4">
        <v>2</v>
      </c>
      <c r="U25" s="45">
        <v>0</v>
      </c>
      <c r="V25" s="40">
        <f t="shared" ref="V25" si="6">SUM(B25:U25)</f>
        <v>40</v>
      </c>
    </row>
    <row r="26" spans="1:22" s="1" customFormat="1" ht="13.15" customHeight="1" x14ac:dyDescent="0.3">
      <c r="A26" s="76" t="s">
        <v>87</v>
      </c>
      <c r="B26" s="45">
        <v>6079</v>
      </c>
      <c r="C26" s="45">
        <v>3169</v>
      </c>
      <c r="D26" s="45">
        <v>15842</v>
      </c>
      <c r="E26" s="45">
        <v>1193</v>
      </c>
      <c r="F26" s="45">
        <v>1350</v>
      </c>
      <c r="G26" s="45">
        <v>14830</v>
      </c>
      <c r="H26" s="45">
        <v>6657</v>
      </c>
      <c r="I26" s="45">
        <v>6706</v>
      </c>
      <c r="J26" s="45">
        <v>8183</v>
      </c>
      <c r="K26" s="45">
        <v>1374</v>
      </c>
      <c r="L26" s="45">
        <v>1669</v>
      </c>
      <c r="M26" s="45">
        <v>6483</v>
      </c>
      <c r="N26" s="45">
        <v>1686</v>
      </c>
      <c r="O26" s="45">
        <v>579</v>
      </c>
      <c r="P26" s="45">
        <v>4556</v>
      </c>
      <c r="Q26" s="45">
        <v>188</v>
      </c>
      <c r="R26" s="45">
        <v>2240</v>
      </c>
      <c r="S26" s="45">
        <v>1640</v>
      </c>
      <c r="T26" s="45">
        <v>3682</v>
      </c>
      <c r="U26" s="45">
        <v>2846</v>
      </c>
      <c r="V26" s="40">
        <f t="shared" si="3"/>
        <v>90952</v>
      </c>
    </row>
    <row r="27" spans="1:22" s="1" customFormat="1" ht="13.15" customHeight="1" x14ac:dyDescent="0.3">
      <c r="A27" s="76" t="s">
        <v>36</v>
      </c>
      <c r="B27" s="45">
        <v>7696</v>
      </c>
      <c r="C27" s="45">
        <v>158</v>
      </c>
      <c r="D27" s="45">
        <v>18680</v>
      </c>
      <c r="E27" s="44">
        <v>1631</v>
      </c>
      <c r="F27" s="45">
        <v>1362</v>
      </c>
      <c r="G27" s="45">
        <v>3022</v>
      </c>
      <c r="H27" s="45">
        <v>6811</v>
      </c>
      <c r="I27" s="45">
        <v>9123</v>
      </c>
      <c r="J27" s="45">
        <v>8108</v>
      </c>
      <c r="K27" s="45">
        <v>1039</v>
      </c>
      <c r="L27" s="45">
        <v>2306</v>
      </c>
      <c r="M27" s="45">
        <v>8431</v>
      </c>
      <c r="N27" s="45">
        <v>1072</v>
      </c>
      <c r="O27" s="45">
        <v>351</v>
      </c>
      <c r="P27" s="45">
        <v>3894</v>
      </c>
      <c r="Q27" s="45">
        <v>154</v>
      </c>
      <c r="R27" s="45">
        <v>3074</v>
      </c>
      <c r="S27" s="45">
        <v>1180</v>
      </c>
      <c r="T27" s="45">
        <v>3856</v>
      </c>
      <c r="U27" s="45">
        <v>2170</v>
      </c>
      <c r="V27" s="40">
        <f t="shared" si="3"/>
        <v>84118</v>
      </c>
    </row>
    <row r="28" spans="1:22" s="1" customFormat="1" ht="13.15" customHeight="1" x14ac:dyDescent="0.3">
      <c r="A28" s="76" t="s">
        <v>39</v>
      </c>
      <c r="B28" s="45">
        <v>9935</v>
      </c>
      <c r="C28" s="45">
        <v>1483</v>
      </c>
      <c r="D28" s="45">
        <v>21346</v>
      </c>
      <c r="E28" s="44">
        <v>3377</v>
      </c>
      <c r="F28" s="45">
        <v>2254</v>
      </c>
      <c r="G28" s="45">
        <v>17471</v>
      </c>
      <c r="H28" s="45">
        <v>10267</v>
      </c>
      <c r="I28" s="45">
        <v>11117</v>
      </c>
      <c r="J28" s="45">
        <v>10208</v>
      </c>
      <c r="K28" s="45">
        <v>1415</v>
      </c>
      <c r="L28" s="45">
        <v>2293</v>
      </c>
      <c r="M28" s="45">
        <v>11227</v>
      </c>
      <c r="N28" s="45">
        <v>1487</v>
      </c>
      <c r="O28" s="45">
        <v>452</v>
      </c>
      <c r="P28" s="45">
        <v>4428</v>
      </c>
      <c r="Q28" s="45">
        <v>160</v>
      </c>
      <c r="R28" s="45">
        <v>3683</v>
      </c>
      <c r="S28" s="45">
        <v>2271</v>
      </c>
      <c r="T28" s="45">
        <v>4528</v>
      </c>
      <c r="U28" s="45">
        <v>3179</v>
      </c>
      <c r="V28" s="40">
        <f t="shared" si="3"/>
        <v>122581</v>
      </c>
    </row>
    <row r="29" spans="1:22" s="1" customFormat="1" ht="13.15" customHeight="1" x14ac:dyDescent="0.3">
      <c r="A29" s="76" t="s">
        <v>41</v>
      </c>
      <c r="B29" s="45">
        <v>10</v>
      </c>
      <c r="C29" s="45">
        <v>0</v>
      </c>
      <c r="D29" s="45">
        <v>14</v>
      </c>
      <c r="E29" s="45">
        <v>0</v>
      </c>
      <c r="F29" s="45">
        <v>3</v>
      </c>
      <c r="G29" s="45">
        <v>67</v>
      </c>
      <c r="H29" s="45">
        <v>8</v>
      </c>
      <c r="I29" s="45">
        <v>4</v>
      </c>
      <c r="J29" s="45">
        <v>1</v>
      </c>
      <c r="K29" s="45">
        <v>1</v>
      </c>
      <c r="L29" s="45">
        <v>0</v>
      </c>
      <c r="M29" s="45">
        <v>2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0">
        <f t="shared" ref="V29" si="7">SUM(B29:U29)</f>
        <v>110</v>
      </c>
    </row>
    <row r="30" spans="1:22" s="1" customFormat="1" ht="13.15" customHeight="1" x14ac:dyDescent="0.3">
      <c r="A30" s="76" t="s">
        <v>42</v>
      </c>
      <c r="B30" s="45">
        <v>832</v>
      </c>
      <c r="C30" s="45">
        <v>22</v>
      </c>
      <c r="D30" s="45">
        <v>2617</v>
      </c>
      <c r="E30" s="44">
        <v>373</v>
      </c>
      <c r="F30" s="45">
        <v>361</v>
      </c>
      <c r="G30" s="45">
        <v>148</v>
      </c>
      <c r="H30" s="45">
        <v>885</v>
      </c>
      <c r="I30" s="45">
        <v>940</v>
      </c>
      <c r="J30" s="45">
        <v>626</v>
      </c>
      <c r="K30" s="45">
        <v>106</v>
      </c>
      <c r="L30" s="45">
        <v>224</v>
      </c>
      <c r="M30" s="45">
        <v>608</v>
      </c>
      <c r="N30" s="45">
        <v>64</v>
      </c>
      <c r="O30" s="45">
        <v>18</v>
      </c>
      <c r="P30" s="45">
        <v>215</v>
      </c>
      <c r="Q30" s="45">
        <v>4</v>
      </c>
      <c r="R30" s="45">
        <v>192</v>
      </c>
      <c r="S30" s="45">
        <v>100</v>
      </c>
      <c r="T30" s="45">
        <v>236</v>
      </c>
      <c r="U30" s="45">
        <v>98</v>
      </c>
      <c r="V30" s="40">
        <f t="shared" si="3"/>
        <v>8669</v>
      </c>
    </row>
    <row r="31" spans="1:22" s="1" customFormat="1" ht="13.15" customHeight="1" x14ac:dyDescent="0.3">
      <c r="A31" s="76" t="s">
        <v>43</v>
      </c>
      <c r="B31" s="45">
        <v>4448</v>
      </c>
      <c r="C31" s="45">
        <v>292</v>
      </c>
      <c r="D31" s="45">
        <v>10330</v>
      </c>
      <c r="E31" s="44">
        <v>1145</v>
      </c>
      <c r="F31" s="45">
        <v>1821</v>
      </c>
      <c r="G31" s="45">
        <v>1046</v>
      </c>
      <c r="H31" s="45">
        <v>3927</v>
      </c>
      <c r="I31" s="45">
        <v>6024</v>
      </c>
      <c r="J31" s="45">
        <v>4506</v>
      </c>
      <c r="K31" s="45">
        <v>739</v>
      </c>
      <c r="L31" s="45">
        <v>1280</v>
      </c>
      <c r="M31" s="45">
        <v>3692</v>
      </c>
      <c r="N31" s="45">
        <v>1256</v>
      </c>
      <c r="O31" s="45">
        <v>247</v>
      </c>
      <c r="P31" s="45">
        <v>3005</v>
      </c>
      <c r="Q31" s="45">
        <v>90</v>
      </c>
      <c r="R31" s="45">
        <v>2594</v>
      </c>
      <c r="S31" s="45">
        <v>816</v>
      </c>
      <c r="T31" s="45">
        <v>2148</v>
      </c>
      <c r="U31" s="45">
        <v>964</v>
      </c>
      <c r="V31" s="40">
        <f t="shared" si="3"/>
        <v>50370</v>
      </c>
    </row>
    <row r="32" spans="1:22" s="1" customFormat="1" ht="13.15" customHeight="1" x14ac:dyDescent="0.3">
      <c r="A32" s="76" t="s">
        <v>86</v>
      </c>
      <c r="B32" s="45">
        <v>436</v>
      </c>
      <c r="C32" s="45">
        <v>169</v>
      </c>
      <c r="D32" s="44">
        <v>1226</v>
      </c>
      <c r="E32" s="44">
        <v>91</v>
      </c>
      <c r="F32" s="44">
        <v>85</v>
      </c>
      <c r="G32" s="45">
        <v>2099</v>
      </c>
      <c r="H32" s="45">
        <v>822</v>
      </c>
      <c r="I32" s="44">
        <v>722</v>
      </c>
      <c r="J32" s="45">
        <v>723</v>
      </c>
      <c r="K32" s="45">
        <v>67</v>
      </c>
      <c r="L32" s="45">
        <v>72</v>
      </c>
      <c r="M32" s="44">
        <v>742</v>
      </c>
      <c r="N32" s="44">
        <v>111</v>
      </c>
      <c r="O32" s="44">
        <v>9</v>
      </c>
      <c r="P32" s="44">
        <v>282</v>
      </c>
      <c r="Q32" s="44">
        <v>8</v>
      </c>
      <c r="R32" s="45">
        <v>94</v>
      </c>
      <c r="S32" s="44">
        <v>65</v>
      </c>
      <c r="T32" s="45">
        <v>186</v>
      </c>
      <c r="U32" s="45">
        <v>59</v>
      </c>
      <c r="V32" s="40">
        <f t="shared" si="3"/>
        <v>8068</v>
      </c>
    </row>
    <row r="33" spans="1:22" s="1" customFormat="1" ht="13.15" customHeight="1" x14ac:dyDescent="0.3">
      <c r="A33" s="76" t="s">
        <v>45</v>
      </c>
      <c r="B33" s="45">
        <v>3215</v>
      </c>
      <c r="C33" s="45">
        <v>120</v>
      </c>
      <c r="D33" s="44">
        <v>10562</v>
      </c>
      <c r="E33" s="44">
        <v>817</v>
      </c>
      <c r="F33" s="44">
        <v>1100</v>
      </c>
      <c r="G33" s="45">
        <v>2450</v>
      </c>
      <c r="H33" s="45">
        <v>4858</v>
      </c>
      <c r="I33" s="44">
        <v>5466</v>
      </c>
      <c r="J33" s="45">
        <v>4796</v>
      </c>
      <c r="K33" s="45">
        <v>553</v>
      </c>
      <c r="L33" s="45">
        <v>1162</v>
      </c>
      <c r="M33" s="44">
        <v>3567</v>
      </c>
      <c r="N33" s="44">
        <v>700</v>
      </c>
      <c r="O33" s="44">
        <v>338</v>
      </c>
      <c r="P33" s="44">
        <v>2667</v>
      </c>
      <c r="Q33" s="44">
        <v>187</v>
      </c>
      <c r="R33" s="45">
        <v>1539</v>
      </c>
      <c r="S33" s="44">
        <v>634</v>
      </c>
      <c r="T33" s="45">
        <v>2211</v>
      </c>
      <c r="U33" s="45">
        <v>830</v>
      </c>
      <c r="V33" s="40">
        <f t="shared" si="3"/>
        <v>47772</v>
      </c>
    </row>
    <row r="34" spans="1:22" s="1" customFormat="1" ht="13.15" customHeight="1" x14ac:dyDescent="0.3">
      <c r="A34" s="76" t="s">
        <v>46</v>
      </c>
      <c r="B34" s="45">
        <v>4</v>
      </c>
      <c r="C34" s="45">
        <v>1</v>
      </c>
      <c r="D34" s="44">
        <v>3</v>
      </c>
      <c r="E34" s="45">
        <v>0</v>
      </c>
      <c r="F34" s="44">
        <v>1</v>
      </c>
      <c r="G34" s="45">
        <v>6</v>
      </c>
      <c r="H34" s="45">
        <v>7</v>
      </c>
      <c r="I34" s="44">
        <v>3</v>
      </c>
      <c r="J34" s="45">
        <v>3</v>
      </c>
      <c r="K34" s="45">
        <v>0</v>
      </c>
      <c r="L34" s="45">
        <v>2</v>
      </c>
      <c r="M34" s="44">
        <v>4</v>
      </c>
      <c r="N34" s="44">
        <v>3</v>
      </c>
      <c r="O34" s="45">
        <v>0</v>
      </c>
      <c r="P34" s="45">
        <v>0</v>
      </c>
      <c r="Q34" s="45">
        <v>0</v>
      </c>
      <c r="R34" s="45">
        <v>0</v>
      </c>
      <c r="S34" s="45">
        <v>0</v>
      </c>
      <c r="T34" s="45">
        <v>1</v>
      </c>
      <c r="U34" s="45">
        <v>0</v>
      </c>
      <c r="V34" s="40">
        <f t="shared" si="3"/>
        <v>38</v>
      </c>
    </row>
    <row r="35" spans="1:22" s="1" customFormat="1" ht="13.15" customHeight="1" x14ac:dyDescent="0.3">
      <c r="A35" s="76" t="s">
        <v>47</v>
      </c>
      <c r="B35" s="45">
        <v>773</v>
      </c>
      <c r="C35" s="45">
        <v>358</v>
      </c>
      <c r="D35" s="44">
        <v>2998</v>
      </c>
      <c r="E35" s="44">
        <v>277</v>
      </c>
      <c r="F35" s="44">
        <v>260</v>
      </c>
      <c r="G35" s="45">
        <v>2729</v>
      </c>
      <c r="H35" s="45">
        <v>1680</v>
      </c>
      <c r="I35" s="44">
        <v>1640</v>
      </c>
      <c r="J35" s="45">
        <v>1953</v>
      </c>
      <c r="K35" s="45">
        <v>180</v>
      </c>
      <c r="L35" s="45">
        <v>305</v>
      </c>
      <c r="M35" s="44">
        <v>1467</v>
      </c>
      <c r="N35" s="44">
        <v>243</v>
      </c>
      <c r="O35" s="44">
        <v>51</v>
      </c>
      <c r="P35" s="44">
        <v>519</v>
      </c>
      <c r="Q35" s="44">
        <v>15</v>
      </c>
      <c r="R35" s="45">
        <v>293</v>
      </c>
      <c r="S35" s="44">
        <v>163</v>
      </c>
      <c r="T35" s="45">
        <v>385</v>
      </c>
      <c r="U35" s="44">
        <v>145</v>
      </c>
      <c r="V35" s="40">
        <f t="shared" si="3"/>
        <v>16434</v>
      </c>
    </row>
    <row r="36" spans="1:22" s="1" customFormat="1" ht="13.15" customHeight="1" x14ac:dyDescent="0.3">
      <c r="A36" s="76" t="s">
        <v>72</v>
      </c>
      <c r="B36" s="44">
        <v>12</v>
      </c>
      <c r="C36" s="45">
        <v>0</v>
      </c>
      <c r="D36" s="44">
        <v>31</v>
      </c>
      <c r="E36" s="45">
        <v>0</v>
      </c>
      <c r="F36" s="44">
        <v>1</v>
      </c>
      <c r="G36" s="44">
        <v>1</v>
      </c>
      <c r="H36" s="45">
        <v>13</v>
      </c>
      <c r="I36" s="44">
        <v>5</v>
      </c>
      <c r="J36" s="45">
        <v>5</v>
      </c>
      <c r="K36" s="44">
        <v>2</v>
      </c>
      <c r="L36" s="45">
        <v>0</v>
      </c>
      <c r="M36" s="45">
        <v>8</v>
      </c>
      <c r="N36" s="44">
        <v>1</v>
      </c>
      <c r="O36" s="45">
        <v>0</v>
      </c>
      <c r="P36" s="45">
        <v>2</v>
      </c>
      <c r="Q36" s="45">
        <v>1</v>
      </c>
      <c r="R36" s="45">
        <v>1</v>
      </c>
      <c r="S36" s="45">
        <v>0</v>
      </c>
      <c r="T36" s="45">
        <v>3</v>
      </c>
      <c r="U36" s="45">
        <v>1</v>
      </c>
      <c r="V36" s="40">
        <f t="shared" si="3"/>
        <v>87</v>
      </c>
    </row>
    <row r="37" spans="1:22" s="1" customFormat="1" ht="13.15" customHeight="1" x14ac:dyDescent="0.3">
      <c r="A37" s="76" t="s">
        <v>69</v>
      </c>
      <c r="B37" s="44">
        <v>104</v>
      </c>
      <c r="C37" s="45">
        <v>1</v>
      </c>
      <c r="D37" s="44">
        <v>213</v>
      </c>
      <c r="E37" s="44">
        <v>8</v>
      </c>
      <c r="F37" s="44">
        <v>3</v>
      </c>
      <c r="G37" s="44">
        <v>3</v>
      </c>
      <c r="H37" s="45">
        <v>43</v>
      </c>
      <c r="I37" s="44">
        <v>55</v>
      </c>
      <c r="J37" s="45">
        <v>110</v>
      </c>
      <c r="K37" s="44">
        <v>27</v>
      </c>
      <c r="L37" s="44">
        <v>13</v>
      </c>
      <c r="M37" s="45">
        <v>96</v>
      </c>
      <c r="N37" s="44">
        <v>72</v>
      </c>
      <c r="O37" s="45">
        <v>3</v>
      </c>
      <c r="P37" s="45">
        <v>77</v>
      </c>
      <c r="Q37" s="45">
        <v>2</v>
      </c>
      <c r="R37" s="45">
        <v>83</v>
      </c>
      <c r="S37" s="44">
        <v>24</v>
      </c>
      <c r="T37" s="45">
        <v>68</v>
      </c>
      <c r="U37" s="45">
        <v>1</v>
      </c>
      <c r="V37" s="40">
        <f t="shared" si="3"/>
        <v>1006</v>
      </c>
    </row>
    <row r="38" spans="1:22" s="1" customFormat="1" ht="13.15" customHeight="1" x14ac:dyDescent="0.3">
      <c r="A38" s="76" t="s">
        <v>48</v>
      </c>
      <c r="B38" s="44">
        <v>1217</v>
      </c>
      <c r="C38" s="45">
        <v>40</v>
      </c>
      <c r="D38" s="44">
        <v>3247</v>
      </c>
      <c r="E38" s="44">
        <v>257</v>
      </c>
      <c r="F38" s="44">
        <v>484</v>
      </c>
      <c r="G38" s="44">
        <v>625</v>
      </c>
      <c r="H38" s="45">
        <v>1578</v>
      </c>
      <c r="I38" s="44">
        <v>1729</v>
      </c>
      <c r="J38" s="45">
        <v>1150</v>
      </c>
      <c r="K38" s="44">
        <v>176</v>
      </c>
      <c r="L38" s="44">
        <v>355</v>
      </c>
      <c r="M38" s="45">
        <v>886</v>
      </c>
      <c r="N38" s="44">
        <v>164</v>
      </c>
      <c r="O38" s="45">
        <v>35</v>
      </c>
      <c r="P38" s="45">
        <v>465</v>
      </c>
      <c r="Q38" s="45">
        <v>16</v>
      </c>
      <c r="R38" s="45">
        <v>256</v>
      </c>
      <c r="S38" s="44">
        <v>190</v>
      </c>
      <c r="T38" s="45">
        <v>376</v>
      </c>
      <c r="U38" s="45">
        <v>159</v>
      </c>
      <c r="V38" s="40">
        <f t="shared" si="3"/>
        <v>13405</v>
      </c>
    </row>
    <row r="39" spans="1:22" s="1" customFormat="1" ht="13.15" customHeight="1" x14ac:dyDescent="0.3">
      <c r="A39" s="76" t="s">
        <v>49</v>
      </c>
      <c r="B39" s="45">
        <v>727</v>
      </c>
      <c r="C39" s="45">
        <v>661</v>
      </c>
      <c r="D39" s="44">
        <v>4626</v>
      </c>
      <c r="E39" s="44">
        <v>572</v>
      </c>
      <c r="F39" s="44">
        <v>327</v>
      </c>
      <c r="G39" s="45">
        <v>7832</v>
      </c>
      <c r="H39" s="45">
        <v>983</v>
      </c>
      <c r="I39" s="44">
        <v>832</v>
      </c>
      <c r="J39" s="45">
        <v>1570</v>
      </c>
      <c r="K39" s="45">
        <v>214</v>
      </c>
      <c r="L39" s="45">
        <v>326</v>
      </c>
      <c r="M39" s="44">
        <v>13241</v>
      </c>
      <c r="N39" s="44">
        <v>434</v>
      </c>
      <c r="O39" s="44">
        <v>49</v>
      </c>
      <c r="P39" s="44">
        <v>726</v>
      </c>
      <c r="Q39" s="44">
        <v>26</v>
      </c>
      <c r="R39" s="45">
        <v>462</v>
      </c>
      <c r="S39" s="44">
        <v>284</v>
      </c>
      <c r="T39" s="45">
        <v>1080</v>
      </c>
      <c r="U39" s="45">
        <v>311</v>
      </c>
      <c r="V39" s="40">
        <f t="shared" si="3"/>
        <v>35283</v>
      </c>
    </row>
    <row r="40" spans="1:22" s="1" customFormat="1" ht="13.15" customHeight="1" x14ac:dyDescent="0.3">
      <c r="A40" s="76" t="s">
        <v>50</v>
      </c>
      <c r="B40" s="45">
        <v>3550</v>
      </c>
      <c r="C40" s="45">
        <v>337</v>
      </c>
      <c r="D40" s="45">
        <v>10089</v>
      </c>
      <c r="E40" s="44">
        <v>1282</v>
      </c>
      <c r="F40" s="45">
        <v>980</v>
      </c>
      <c r="G40" s="45">
        <v>10660</v>
      </c>
      <c r="H40" s="45">
        <v>5275</v>
      </c>
      <c r="I40" s="45">
        <v>4689</v>
      </c>
      <c r="J40" s="45">
        <v>6216</v>
      </c>
      <c r="K40" s="45">
        <v>1025</v>
      </c>
      <c r="L40" s="45">
        <v>1465</v>
      </c>
      <c r="M40" s="45">
        <v>8401</v>
      </c>
      <c r="N40" s="45">
        <v>1092</v>
      </c>
      <c r="O40" s="45">
        <v>262</v>
      </c>
      <c r="P40" s="45">
        <v>1998</v>
      </c>
      <c r="Q40" s="45">
        <v>103</v>
      </c>
      <c r="R40" s="45">
        <v>2163</v>
      </c>
      <c r="S40" s="45">
        <v>905</v>
      </c>
      <c r="T40" s="45">
        <v>1960</v>
      </c>
      <c r="U40" s="44">
        <v>465</v>
      </c>
      <c r="V40" s="40">
        <f t="shared" si="3"/>
        <v>62917</v>
      </c>
    </row>
    <row r="41" spans="1:22" s="1" customFormat="1" ht="13.15" customHeight="1" x14ac:dyDescent="0.3">
      <c r="A41" s="76" t="s">
        <v>51</v>
      </c>
      <c r="B41" s="44">
        <v>1607</v>
      </c>
      <c r="C41" s="45">
        <v>95</v>
      </c>
      <c r="D41" s="44">
        <v>4814</v>
      </c>
      <c r="E41" s="44">
        <v>524</v>
      </c>
      <c r="F41" s="45">
        <v>427</v>
      </c>
      <c r="G41" s="44">
        <v>3472</v>
      </c>
      <c r="H41" s="45">
        <v>1650</v>
      </c>
      <c r="I41" s="44">
        <v>1742</v>
      </c>
      <c r="J41" s="44">
        <v>2420</v>
      </c>
      <c r="K41" s="44">
        <v>284</v>
      </c>
      <c r="L41" s="44">
        <v>505</v>
      </c>
      <c r="M41" s="45">
        <v>1940</v>
      </c>
      <c r="N41" s="44">
        <v>297</v>
      </c>
      <c r="O41" s="45">
        <v>49</v>
      </c>
      <c r="P41" s="45">
        <v>600</v>
      </c>
      <c r="Q41" s="45">
        <v>14</v>
      </c>
      <c r="R41" s="45">
        <v>507</v>
      </c>
      <c r="S41" s="44">
        <v>169</v>
      </c>
      <c r="T41" s="45">
        <v>411</v>
      </c>
      <c r="U41" s="44">
        <v>139</v>
      </c>
      <c r="V41" s="40">
        <f t="shared" si="3"/>
        <v>21666</v>
      </c>
    </row>
    <row r="42" spans="1:22" s="1" customFormat="1" ht="13.15" customHeight="1" x14ac:dyDescent="0.3">
      <c r="A42" s="76" t="s">
        <v>52</v>
      </c>
      <c r="B42" s="45">
        <v>890</v>
      </c>
      <c r="C42" s="45">
        <v>10</v>
      </c>
      <c r="D42" s="44">
        <v>2533</v>
      </c>
      <c r="E42" s="44">
        <v>85</v>
      </c>
      <c r="F42" s="44">
        <v>208</v>
      </c>
      <c r="G42" s="45">
        <v>92</v>
      </c>
      <c r="H42" s="45">
        <v>623</v>
      </c>
      <c r="I42" s="44">
        <v>630</v>
      </c>
      <c r="J42" s="45">
        <v>722</v>
      </c>
      <c r="K42" s="45">
        <v>115</v>
      </c>
      <c r="L42" s="45">
        <v>98</v>
      </c>
      <c r="M42" s="44">
        <v>687</v>
      </c>
      <c r="N42" s="44">
        <v>132</v>
      </c>
      <c r="O42" s="44">
        <v>8</v>
      </c>
      <c r="P42" s="44">
        <v>370</v>
      </c>
      <c r="Q42" s="44">
        <v>12</v>
      </c>
      <c r="R42" s="45">
        <v>141</v>
      </c>
      <c r="S42" s="44">
        <v>77</v>
      </c>
      <c r="T42" s="45">
        <v>397</v>
      </c>
      <c r="U42" s="45">
        <v>74</v>
      </c>
      <c r="V42" s="40">
        <f t="shared" si="3"/>
        <v>7904</v>
      </c>
    </row>
    <row r="43" spans="1:22" s="1" customFormat="1" ht="13.15" customHeight="1" x14ac:dyDescent="0.3">
      <c r="A43" s="76" t="s">
        <v>81</v>
      </c>
      <c r="B43" s="45">
        <v>2320</v>
      </c>
      <c r="C43" s="45">
        <v>173</v>
      </c>
      <c r="D43" s="44">
        <v>5405</v>
      </c>
      <c r="E43" s="44">
        <v>737</v>
      </c>
      <c r="F43" s="44">
        <v>820</v>
      </c>
      <c r="G43" s="45">
        <v>7665</v>
      </c>
      <c r="H43" s="45">
        <v>2882</v>
      </c>
      <c r="I43" s="44">
        <v>2723</v>
      </c>
      <c r="J43" s="45">
        <v>5482</v>
      </c>
      <c r="K43" s="45">
        <v>518</v>
      </c>
      <c r="L43" s="45">
        <v>840</v>
      </c>
      <c r="M43" s="44">
        <v>7186</v>
      </c>
      <c r="N43" s="44">
        <v>767</v>
      </c>
      <c r="O43" s="44">
        <v>138</v>
      </c>
      <c r="P43" s="44">
        <v>1169</v>
      </c>
      <c r="Q43" s="44">
        <v>134</v>
      </c>
      <c r="R43" s="45">
        <v>1184</v>
      </c>
      <c r="S43" s="44">
        <v>557</v>
      </c>
      <c r="T43" s="45">
        <v>1447</v>
      </c>
      <c r="U43" s="45">
        <v>1236</v>
      </c>
      <c r="V43" s="40">
        <f t="shared" si="3"/>
        <v>43383</v>
      </c>
    </row>
    <row r="44" spans="1:22" s="1" customFormat="1" ht="13.15" customHeight="1" x14ac:dyDescent="0.3">
      <c r="A44" s="76" t="s">
        <v>40</v>
      </c>
      <c r="B44" s="45">
        <v>4745</v>
      </c>
      <c r="C44" s="45">
        <v>1170</v>
      </c>
      <c r="D44" s="45">
        <v>17229</v>
      </c>
      <c r="E44" s="44">
        <v>1469</v>
      </c>
      <c r="F44" s="45">
        <v>1738</v>
      </c>
      <c r="G44" s="45">
        <v>18970</v>
      </c>
      <c r="H44" s="45">
        <v>7040</v>
      </c>
      <c r="I44" s="45">
        <v>8640</v>
      </c>
      <c r="J44" s="45">
        <v>7850</v>
      </c>
      <c r="K44" s="45">
        <v>1500</v>
      </c>
      <c r="L44" s="45">
        <v>2539</v>
      </c>
      <c r="M44" s="45">
        <v>7810</v>
      </c>
      <c r="N44" s="45">
        <v>1722</v>
      </c>
      <c r="O44" s="45">
        <v>226</v>
      </c>
      <c r="P44" s="45">
        <v>3500</v>
      </c>
      <c r="Q44" s="45">
        <v>309</v>
      </c>
      <c r="R44" s="45">
        <v>3373</v>
      </c>
      <c r="S44" s="45">
        <v>1445</v>
      </c>
      <c r="T44" s="45">
        <v>4268</v>
      </c>
      <c r="U44" s="45">
        <v>1047</v>
      </c>
      <c r="V44" s="40">
        <f t="shared" si="3"/>
        <v>96590</v>
      </c>
    </row>
    <row r="45" spans="1:22" s="1" customFormat="1" ht="13.15" customHeight="1" x14ac:dyDescent="0.3">
      <c r="A45" s="76" t="s">
        <v>54</v>
      </c>
      <c r="B45" s="45">
        <v>6502</v>
      </c>
      <c r="C45" s="45">
        <v>1793</v>
      </c>
      <c r="D45" s="45">
        <v>19086</v>
      </c>
      <c r="E45" s="44">
        <v>1589</v>
      </c>
      <c r="F45" s="45">
        <v>1905</v>
      </c>
      <c r="G45" s="45">
        <v>20377</v>
      </c>
      <c r="H45" s="45">
        <v>7418</v>
      </c>
      <c r="I45" s="45">
        <v>8666</v>
      </c>
      <c r="J45" s="45">
        <v>9253</v>
      </c>
      <c r="K45" s="45">
        <v>1593</v>
      </c>
      <c r="L45" s="45">
        <v>1751</v>
      </c>
      <c r="M45" s="45">
        <v>7309</v>
      </c>
      <c r="N45" s="45">
        <v>1741</v>
      </c>
      <c r="O45" s="45">
        <v>688</v>
      </c>
      <c r="P45" s="45">
        <v>5448</v>
      </c>
      <c r="Q45" s="45">
        <v>244</v>
      </c>
      <c r="R45" s="45">
        <v>4526</v>
      </c>
      <c r="S45" s="45">
        <v>2184</v>
      </c>
      <c r="T45" s="45">
        <v>4884</v>
      </c>
      <c r="U45" s="45">
        <v>3103</v>
      </c>
      <c r="V45" s="40">
        <f t="shared" si="3"/>
        <v>110060</v>
      </c>
    </row>
    <row r="46" spans="1:22" s="1" customFormat="1" ht="13.15" customHeight="1" x14ac:dyDescent="0.3">
      <c r="A46" s="76" t="s">
        <v>55</v>
      </c>
      <c r="B46" s="45">
        <v>451</v>
      </c>
      <c r="C46" s="45">
        <v>39</v>
      </c>
      <c r="D46" s="45">
        <v>2014</v>
      </c>
      <c r="E46" s="44">
        <v>134</v>
      </c>
      <c r="F46" s="45">
        <v>140</v>
      </c>
      <c r="G46" s="45">
        <v>375</v>
      </c>
      <c r="H46" s="45">
        <v>878</v>
      </c>
      <c r="I46" s="45">
        <v>641</v>
      </c>
      <c r="J46" s="45">
        <v>694</v>
      </c>
      <c r="K46" s="45">
        <v>65</v>
      </c>
      <c r="L46" s="45">
        <v>119</v>
      </c>
      <c r="M46" s="45">
        <v>448</v>
      </c>
      <c r="N46" s="44">
        <v>64</v>
      </c>
      <c r="O46" s="45">
        <v>17</v>
      </c>
      <c r="P46" s="45">
        <v>233</v>
      </c>
      <c r="Q46" s="45">
        <v>11</v>
      </c>
      <c r="R46" s="45">
        <v>157</v>
      </c>
      <c r="S46" s="45">
        <v>32</v>
      </c>
      <c r="T46" s="45">
        <v>181</v>
      </c>
      <c r="U46" s="44">
        <v>42</v>
      </c>
      <c r="V46" s="40">
        <f t="shared" si="3"/>
        <v>6735</v>
      </c>
    </row>
    <row r="47" spans="1:22" s="1" customFormat="1" ht="13.15" customHeight="1" x14ac:dyDescent="0.3">
      <c r="A47" s="76" t="s">
        <v>56</v>
      </c>
      <c r="B47" s="45">
        <v>6208</v>
      </c>
      <c r="C47" s="45">
        <v>1890</v>
      </c>
      <c r="D47" s="45">
        <v>23211</v>
      </c>
      <c r="E47" s="44">
        <v>1772</v>
      </c>
      <c r="F47" s="45">
        <v>1835</v>
      </c>
      <c r="G47" s="45">
        <v>19048</v>
      </c>
      <c r="H47" s="45">
        <v>6343</v>
      </c>
      <c r="I47" s="45">
        <v>7553</v>
      </c>
      <c r="J47" s="45">
        <v>11855</v>
      </c>
      <c r="K47" s="45">
        <v>735</v>
      </c>
      <c r="L47" s="45">
        <v>1777</v>
      </c>
      <c r="M47" s="45">
        <v>13908</v>
      </c>
      <c r="N47" s="45">
        <v>985</v>
      </c>
      <c r="O47" s="45">
        <v>414</v>
      </c>
      <c r="P47" s="45">
        <v>4026</v>
      </c>
      <c r="Q47" s="45">
        <v>104</v>
      </c>
      <c r="R47" s="45">
        <v>3924</v>
      </c>
      <c r="S47" s="45">
        <v>1027</v>
      </c>
      <c r="T47" s="45">
        <v>4103</v>
      </c>
      <c r="U47" s="45">
        <v>3259</v>
      </c>
      <c r="V47" s="40">
        <f t="shared" ref="V47" si="8">SUM(B47:U47)</f>
        <v>113977</v>
      </c>
    </row>
    <row r="48" spans="1:22" s="1" customFormat="1" ht="13.15" customHeight="1" x14ac:dyDescent="0.3">
      <c r="A48" s="76" t="s">
        <v>119</v>
      </c>
      <c r="B48" s="45">
        <v>1</v>
      </c>
      <c r="C48" s="45">
        <v>0</v>
      </c>
      <c r="D48" s="45">
        <v>10</v>
      </c>
      <c r="E48" s="45">
        <v>0</v>
      </c>
      <c r="F48" s="45">
        <v>0</v>
      </c>
      <c r="G48" s="45">
        <v>0</v>
      </c>
      <c r="H48" s="45">
        <v>0</v>
      </c>
      <c r="I48" s="45">
        <v>0</v>
      </c>
      <c r="J48" s="45">
        <v>3</v>
      </c>
      <c r="K48" s="45">
        <v>0</v>
      </c>
      <c r="L48" s="45">
        <v>0</v>
      </c>
      <c r="M48" s="45">
        <v>11</v>
      </c>
      <c r="N48" s="45">
        <v>2</v>
      </c>
      <c r="O48" s="45">
        <v>0</v>
      </c>
      <c r="P48" s="45">
        <v>2</v>
      </c>
      <c r="Q48" s="45">
        <v>0</v>
      </c>
      <c r="R48" s="45">
        <v>0</v>
      </c>
      <c r="S48" s="45">
        <v>0</v>
      </c>
      <c r="T48" s="45">
        <v>0</v>
      </c>
      <c r="U48" s="45">
        <v>0</v>
      </c>
      <c r="V48" s="40">
        <f t="shared" si="3"/>
        <v>29</v>
      </c>
    </row>
    <row r="49" spans="1:22" s="1" customFormat="1" ht="12.75" customHeight="1" x14ac:dyDescent="0.3">
      <c r="A49" s="76" t="s">
        <v>57</v>
      </c>
      <c r="B49" s="45">
        <v>1560</v>
      </c>
      <c r="C49" s="45">
        <v>31</v>
      </c>
      <c r="D49" s="44">
        <v>5408</v>
      </c>
      <c r="E49" s="44">
        <v>102</v>
      </c>
      <c r="F49" s="44">
        <v>587</v>
      </c>
      <c r="G49" s="45">
        <v>6642</v>
      </c>
      <c r="H49" s="45">
        <v>3546</v>
      </c>
      <c r="I49" s="44">
        <v>2128</v>
      </c>
      <c r="J49" s="45">
        <v>2091</v>
      </c>
      <c r="K49" s="45">
        <v>309</v>
      </c>
      <c r="L49" s="45">
        <v>935</v>
      </c>
      <c r="M49" s="44">
        <v>351</v>
      </c>
      <c r="N49" s="44">
        <v>355</v>
      </c>
      <c r="O49" s="44">
        <v>126</v>
      </c>
      <c r="P49" s="44">
        <v>175</v>
      </c>
      <c r="Q49" s="44">
        <v>23</v>
      </c>
      <c r="R49" s="45">
        <v>876</v>
      </c>
      <c r="S49" s="44">
        <v>344</v>
      </c>
      <c r="T49" s="45">
        <v>979</v>
      </c>
      <c r="U49" s="45">
        <v>260</v>
      </c>
      <c r="V49" s="40">
        <f t="shared" si="3"/>
        <v>26828</v>
      </c>
    </row>
    <row r="50" spans="1:22" s="1" customFormat="1" ht="13.15" customHeight="1" x14ac:dyDescent="0.3">
      <c r="A50" s="76" t="s">
        <v>58</v>
      </c>
      <c r="B50" s="45">
        <v>1554</v>
      </c>
      <c r="C50" s="45">
        <v>184</v>
      </c>
      <c r="D50" s="44">
        <v>4933</v>
      </c>
      <c r="E50" s="44">
        <v>201</v>
      </c>
      <c r="F50" s="44">
        <v>462</v>
      </c>
      <c r="G50" s="45">
        <v>6961</v>
      </c>
      <c r="H50" s="45">
        <v>3280</v>
      </c>
      <c r="I50" s="44">
        <v>2450</v>
      </c>
      <c r="J50" s="45">
        <v>2826</v>
      </c>
      <c r="K50" s="45">
        <v>224</v>
      </c>
      <c r="L50" s="45">
        <v>587</v>
      </c>
      <c r="M50" s="44">
        <v>638</v>
      </c>
      <c r="N50" s="44">
        <v>135</v>
      </c>
      <c r="O50" s="44">
        <v>100</v>
      </c>
      <c r="P50" s="44">
        <v>623</v>
      </c>
      <c r="Q50" s="44">
        <v>20</v>
      </c>
      <c r="R50" s="45">
        <v>418</v>
      </c>
      <c r="S50" s="44">
        <v>282</v>
      </c>
      <c r="T50" s="45">
        <v>671</v>
      </c>
      <c r="U50" s="45">
        <v>92</v>
      </c>
      <c r="V50" s="40">
        <f t="shared" si="3"/>
        <v>26641</v>
      </c>
    </row>
    <row r="51" spans="1:22" s="1" customFormat="1" ht="13.15" customHeight="1" x14ac:dyDescent="0.3">
      <c r="A51" s="76" t="s">
        <v>59</v>
      </c>
      <c r="B51" s="45">
        <v>340</v>
      </c>
      <c r="C51" s="44">
        <v>7</v>
      </c>
      <c r="D51" s="44">
        <v>541</v>
      </c>
      <c r="E51" s="44">
        <v>13</v>
      </c>
      <c r="F51" s="44">
        <v>98</v>
      </c>
      <c r="G51" s="45">
        <v>38</v>
      </c>
      <c r="H51" s="45">
        <v>182</v>
      </c>
      <c r="I51" s="44">
        <v>164</v>
      </c>
      <c r="J51" s="45">
        <v>227</v>
      </c>
      <c r="K51" s="45">
        <v>142</v>
      </c>
      <c r="L51" s="45">
        <v>90</v>
      </c>
      <c r="M51" s="44">
        <v>108</v>
      </c>
      <c r="N51" s="44">
        <v>120</v>
      </c>
      <c r="O51" s="44">
        <v>7</v>
      </c>
      <c r="P51" s="44">
        <v>67</v>
      </c>
      <c r="Q51" s="44">
        <v>5</v>
      </c>
      <c r="R51" s="45">
        <v>49</v>
      </c>
      <c r="S51" s="44">
        <v>37</v>
      </c>
      <c r="T51" s="45">
        <v>42</v>
      </c>
      <c r="U51" s="45">
        <v>29</v>
      </c>
      <c r="V51" s="40">
        <f t="shared" si="3"/>
        <v>2306</v>
      </c>
    </row>
    <row r="52" spans="1:22" s="1" customFormat="1" ht="13.15" customHeight="1" x14ac:dyDescent="0.3">
      <c r="A52" s="76" t="s">
        <v>60</v>
      </c>
      <c r="B52" s="44">
        <v>188</v>
      </c>
      <c r="C52" s="45">
        <v>8</v>
      </c>
      <c r="D52" s="44">
        <v>724</v>
      </c>
      <c r="E52" s="44">
        <v>72</v>
      </c>
      <c r="F52" s="44">
        <v>104</v>
      </c>
      <c r="G52" s="45">
        <v>210</v>
      </c>
      <c r="H52" s="45">
        <v>559</v>
      </c>
      <c r="I52" s="44">
        <v>306</v>
      </c>
      <c r="J52" s="45">
        <v>184</v>
      </c>
      <c r="K52" s="45">
        <v>28</v>
      </c>
      <c r="L52" s="44">
        <v>90</v>
      </c>
      <c r="M52" s="44">
        <v>156</v>
      </c>
      <c r="N52" s="44">
        <v>38</v>
      </c>
      <c r="O52" s="44">
        <v>3</v>
      </c>
      <c r="P52" s="44">
        <v>43</v>
      </c>
      <c r="Q52" s="44">
        <v>7</v>
      </c>
      <c r="R52" s="44">
        <v>15</v>
      </c>
      <c r="S52" s="44">
        <v>7</v>
      </c>
      <c r="T52" s="45">
        <v>56</v>
      </c>
      <c r="U52" s="44">
        <v>5</v>
      </c>
      <c r="V52" s="40">
        <f t="shared" si="3"/>
        <v>2803</v>
      </c>
    </row>
    <row r="53" spans="1:22" s="1" customFormat="1" ht="13.15" customHeight="1" x14ac:dyDescent="0.3">
      <c r="A53" s="76" t="s">
        <v>61</v>
      </c>
      <c r="B53" s="45">
        <v>4607</v>
      </c>
      <c r="C53" s="45">
        <v>423</v>
      </c>
      <c r="D53" s="44">
        <v>9432</v>
      </c>
      <c r="E53" s="44">
        <v>1376</v>
      </c>
      <c r="F53" s="44">
        <v>1256</v>
      </c>
      <c r="G53" s="45">
        <v>1218</v>
      </c>
      <c r="H53" s="45">
        <v>3164</v>
      </c>
      <c r="I53" s="44">
        <v>3596</v>
      </c>
      <c r="J53" s="45">
        <v>3110</v>
      </c>
      <c r="K53" s="44">
        <v>463</v>
      </c>
      <c r="L53" s="45">
        <v>1001</v>
      </c>
      <c r="M53" s="44">
        <v>2945</v>
      </c>
      <c r="N53" s="44">
        <v>598</v>
      </c>
      <c r="O53" s="44">
        <v>186</v>
      </c>
      <c r="P53" s="44">
        <v>1096</v>
      </c>
      <c r="Q53" s="44">
        <v>120</v>
      </c>
      <c r="R53" s="45">
        <v>1416</v>
      </c>
      <c r="S53" s="44">
        <v>504</v>
      </c>
      <c r="T53" s="45">
        <v>1327</v>
      </c>
      <c r="U53" s="44">
        <v>433</v>
      </c>
      <c r="V53" s="40">
        <f t="shared" si="3"/>
        <v>38271</v>
      </c>
    </row>
    <row r="54" spans="1:22" s="1" customFormat="1" ht="13.15" customHeight="1" x14ac:dyDescent="0.3">
      <c r="A54" s="76" t="s">
        <v>73</v>
      </c>
      <c r="B54" s="45">
        <v>152</v>
      </c>
      <c r="C54" s="45">
        <v>14</v>
      </c>
      <c r="D54" s="44">
        <v>851</v>
      </c>
      <c r="E54" s="44">
        <v>51</v>
      </c>
      <c r="F54" s="44">
        <v>50</v>
      </c>
      <c r="G54" s="45">
        <v>322</v>
      </c>
      <c r="H54" s="45">
        <v>382</v>
      </c>
      <c r="I54" s="44">
        <v>208</v>
      </c>
      <c r="J54" s="45">
        <v>134</v>
      </c>
      <c r="K54" s="45">
        <v>20</v>
      </c>
      <c r="L54" s="45">
        <v>36</v>
      </c>
      <c r="M54" s="44">
        <v>124</v>
      </c>
      <c r="N54" s="44">
        <v>13</v>
      </c>
      <c r="O54" s="44">
        <v>8</v>
      </c>
      <c r="P54" s="44">
        <v>34</v>
      </c>
      <c r="Q54" s="44">
        <v>3</v>
      </c>
      <c r="R54" s="45">
        <v>27</v>
      </c>
      <c r="S54" s="44">
        <v>7</v>
      </c>
      <c r="T54" s="45">
        <v>20</v>
      </c>
      <c r="U54" s="45">
        <v>6</v>
      </c>
      <c r="V54" s="40">
        <f t="shared" si="3"/>
        <v>2462</v>
      </c>
    </row>
    <row r="55" spans="1:22" s="1" customFormat="1" ht="13.15" customHeight="1" x14ac:dyDescent="0.3">
      <c r="A55" s="76" t="s">
        <v>82</v>
      </c>
      <c r="B55" s="45">
        <v>6745</v>
      </c>
      <c r="C55" s="45">
        <v>249</v>
      </c>
      <c r="D55" s="44">
        <v>22412</v>
      </c>
      <c r="E55" s="44">
        <v>1898</v>
      </c>
      <c r="F55" s="44">
        <v>2091</v>
      </c>
      <c r="G55" s="45">
        <v>12619</v>
      </c>
      <c r="H55" s="45">
        <v>8701</v>
      </c>
      <c r="I55" s="44">
        <v>8451</v>
      </c>
      <c r="J55" s="45">
        <v>7797</v>
      </c>
      <c r="K55" s="45">
        <v>1033</v>
      </c>
      <c r="L55" s="45">
        <v>1445</v>
      </c>
      <c r="M55" s="44">
        <v>11911</v>
      </c>
      <c r="N55" s="44">
        <v>1184</v>
      </c>
      <c r="O55" s="44">
        <v>93</v>
      </c>
      <c r="P55" s="44">
        <v>2049</v>
      </c>
      <c r="Q55" s="44">
        <v>127</v>
      </c>
      <c r="R55" s="45">
        <v>1813</v>
      </c>
      <c r="S55" s="44">
        <v>1060</v>
      </c>
      <c r="T55" s="45">
        <v>2790</v>
      </c>
      <c r="U55" s="45">
        <v>1536</v>
      </c>
      <c r="V55" s="40">
        <f t="shared" si="3"/>
        <v>96004</v>
      </c>
    </row>
    <row r="56" spans="1:22" s="1" customFormat="1" ht="13.15" customHeight="1" x14ac:dyDescent="0.3">
      <c r="A56" s="76" t="s">
        <v>64</v>
      </c>
      <c r="B56" s="45">
        <v>11805</v>
      </c>
      <c r="C56" s="45">
        <v>586</v>
      </c>
      <c r="D56" s="44">
        <v>32611</v>
      </c>
      <c r="E56" s="44">
        <v>4569</v>
      </c>
      <c r="F56" s="44">
        <v>3366</v>
      </c>
      <c r="G56" s="45">
        <v>31415</v>
      </c>
      <c r="H56" s="45">
        <v>17407</v>
      </c>
      <c r="I56" s="44">
        <v>13679</v>
      </c>
      <c r="J56" s="45">
        <v>18408</v>
      </c>
      <c r="K56" s="45">
        <v>2951</v>
      </c>
      <c r="L56" s="45">
        <v>4933</v>
      </c>
      <c r="M56" s="44">
        <v>11147</v>
      </c>
      <c r="N56" s="44">
        <v>2715</v>
      </c>
      <c r="O56" s="44">
        <v>644</v>
      </c>
      <c r="P56" s="44">
        <v>4347</v>
      </c>
      <c r="Q56" s="44">
        <v>236</v>
      </c>
      <c r="R56" s="45">
        <v>4135</v>
      </c>
      <c r="S56" s="44">
        <v>2689</v>
      </c>
      <c r="T56" s="45">
        <v>6093</v>
      </c>
      <c r="U56" s="45">
        <v>3139</v>
      </c>
      <c r="V56" s="40">
        <f t="shared" si="3"/>
        <v>176875</v>
      </c>
    </row>
    <row r="57" spans="1:22" s="1" customFormat="1" ht="13.15" customHeight="1" x14ac:dyDescent="0.3">
      <c r="A57" s="76" t="s">
        <v>65</v>
      </c>
      <c r="B57" s="45">
        <v>974</v>
      </c>
      <c r="C57" s="45">
        <v>126</v>
      </c>
      <c r="D57" s="45">
        <v>2792</v>
      </c>
      <c r="E57" s="44">
        <v>283</v>
      </c>
      <c r="F57" s="45">
        <v>505</v>
      </c>
      <c r="G57" s="45">
        <v>4482</v>
      </c>
      <c r="H57" s="45">
        <v>1705</v>
      </c>
      <c r="I57" s="45">
        <v>2441</v>
      </c>
      <c r="J57" s="45">
        <v>4477</v>
      </c>
      <c r="K57" s="45">
        <v>475</v>
      </c>
      <c r="L57" s="45">
        <v>368</v>
      </c>
      <c r="M57" s="45">
        <v>959</v>
      </c>
      <c r="N57" s="45">
        <v>193</v>
      </c>
      <c r="O57" s="45">
        <v>38</v>
      </c>
      <c r="P57" s="45">
        <v>295</v>
      </c>
      <c r="Q57" s="45">
        <v>16</v>
      </c>
      <c r="R57" s="45">
        <v>375</v>
      </c>
      <c r="S57" s="45">
        <v>111</v>
      </c>
      <c r="T57" s="45">
        <v>181</v>
      </c>
      <c r="U57" s="45">
        <v>104</v>
      </c>
      <c r="V57" s="40">
        <f t="shared" si="3"/>
        <v>20900</v>
      </c>
    </row>
    <row r="58" spans="1:22" s="1" customFormat="1" ht="13.15" customHeight="1" x14ac:dyDescent="0.3">
      <c r="A58" s="78" t="s">
        <v>66</v>
      </c>
      <c r="B58" s="46">
        <v>8</v>
      </c>
      <c r="C58" s="45">
        <v>0</v>
      </c>
      <c r="D58" s="46">
        <v>82</v>
      </c>
      <c r="E58" s="46">
        <v>2</v>
      </c>
      <c r="F58" s="45">
        <v>0</v>
      </c>
      <c r="G58" s="46">
        <v>1</v>
      </c>
      <c r="H58" s="47">
        <v>9</v>
      </c>
      <c r="I58" s="46">
        <v>17</v>
      </c>
      <c r="J58" s="46">
        <v>7</v>
      </c>
      <c r="K58" s="45">
        <v>0</v>
      </c>
      <c r="L58" s="46">
        <v>3</v>
      </c>
      <c r="M58" s="46">
        <v>14</v>
      </c>
      <c r="N58" s="45">
        <v>0</v>
      </c>
      <c r="O58" s="45">
        <v>0</v>
      </c>
      <c r="P58" s="46">
        <v>5</v>
      </c>
      <c r="Q58" s="45">
        <v>0</v>
      </c>
      <c r="R58" s="46">
        <v>9</v>
      </c>
      <c r="S58" s="45">
        <v>1</v>
      </c>
      <c r="T58" s="45">
        <v>1</v>
      </c>
      <c r="U58" s="45">
        <v>2</v>
      </c>
      <c r="V58" s="42">
        <f t="shared" si="3"/>
        <v>161</v>
      </c>
    </row>
    <row r="59" spans="1:22" s="10" customFormat="1" ht="30" x14ac:dyDescent="0.3">
      <c r="A59" s="31" t="s">
        <v>104</v>
      </c>
      <c r="B59" s="16">
        <f t="shared" ref="B59:U59" si="9">SUM(B20:B58)</f>
        <v>96610</v>
      </c>
      <c r="C59" s="16">
        <f t="shared" si="9"/>
        <v>14349</v>
      </c>
      <c r="D59" s="16">
        <f t="shared" si="9"/>
        <v>276449</v>
      </c>
      <c r="E59" s="16">
        <f t="shared" si="9"/>
        <v>27467</v>
      </c>
      <c r="F59" s="16">
        <f t="shared" si="9"/>
        <v>27864</v>
      </c>
      <c r="G59" s="16">
        <f t="shared" si="9"/>
        <v>235237</v>
      </c>
      <c r="H59" s="16">
        <f t="shared" si="9"/>
        <v>118884</v>
      </c>
      <c r="I59" s="16">
        <f t="shared" si="9"/>
        <v>121121</v>
      </c>
      <c r="J59" s="16">
        <f t="shared" si="9"/>
        <v>139411</v>
      </c>
      <c r="K59" s="16">
        <f t="shared" si="9"/>
        <v>18680</v>
      </c>
      <c r="L59" s="16">
        <f t="shared" si="9"/>
        <v>31011</v>
      </c>
      <c r="M59" s="16">
        <f t="shared" si="9"/>
        <v>132637</v>
      </c>
      <c r="N59" s="16">
        <f t="shared" si="9"/>
        <v>20605</v>
      </c>
      <c r="O59" s="16">
        <f t="shared" si="9"/>
        <v>5365</v>
      </c>
      <c r="P59" s="16">
        <f t="shared" si="9"/>
        <v>49783</v>
      </c>
      <c r="Q59" s="16">
        <f t="shared" si="9"/>
        <v>2464</v>
      </c>
      <c r="R59" s="16">
        <f t="shared" si="9"/>
        <v>42262</v>
      </c>
      <c r="S59" s="16">
        <f t="shared" si="9"/>
        <v>20135</v>
      </c>
      <c r="T59" s="16">
        <f t="shared" si="9"/>
        <v>51514</v>
      </c>
      <c r="U59" s="16">
        <f t="shared" si="9"/>
        <v>26393</v>
      </c>
      <c r="V59" s="34">
        <f t="shared" si="3"/>
        <v>1458241</v>
      </c>
    </row>
    <row r="60" spans="1:22" s="10" customFormat="1" ht="13.5" x14ac:dyDescent="0.3">
      <c r="A60" s="32" t="s">
        <v>105</v>
      </c>
      <c r="B60" s="48">
        <v>0</v>
      </c>
      <c r="C60" s="45">
        <v>0</v>
      </c>
      <c r="D60" s="48">
        <v>0</v>
      </c>
      <c r="E60" s="48">
        <v>0</v>
      </c>
      <c r="F60" s="45">
        <v>0</v>
      </c>
      <c r="G60" s="48">
        <v>1</v>
      </c>
      <c r="H60" s="48">
        <v>3</v>
      </c>
      <c r="I60" s="48">
        <v>0</v>
      </c>
      <c r="J60" s="48">
        <v>0</v>
      </c>
      <c r="K60" s="45">
        <v>0</v>
      </c>
      <c r="L60" s="48">
        <v>1</v>
      </c>
      <c r="M60" s="48">
        <v>0</v>
      </c>
      <c r="N60" s="45">
        <v>0</v>
      </c>
      <c r="O60" s="45">
        <v>0</v>
      </c>
      <c r="P60" s="48">
        <v>1</v>
      </c>
      <c r="Q60" s="45">
        <v>0</v>
      </c>
      <c r="R60" s="48">
        <v>2</v>
      </c>
      <c r="S60" s="48">
        <v>0</v>
      </c>
      <c r="T60" s="48">
        <v>0</v>
      </c>
      <c r="U60" s="48">
        <v>0</v>
      </c>
      <c r="V60" s="35">
        <f t="shared" si="3"/>
        <v>8</v>
      </c>
    </row>
    <row r="61" spans="1:22" s="10" customFormat="1" ht="21" customHeight="1" x14ac:dyDescent="0.3">
      <c r="A61" s="33" t="s">
        <v>106</v>
      </c>
      <c r="B61" s="16">
        <f t="shared" ref="B61:U61" si="10">SUM(B19,B59,B60)</f>
        <v>150994</v>
      </c>
      <c r="C61" s="16">
        <f t="shared" si="10"/>
        <v>75666</v>
      </c>
      <c r="D61" s="16">
        <f t="shared" si="10"/>
        <v>328518</v>
      </c>
      <c r="E61" s="16">
        <f t="shared" si="10"/>
        <v>34305</v>
      </c>
      <c r="F61" s="16">
        <f t="shared" si="10"/>
        <v>33595</v>
      </c>
      <c r="G61" s="16">
        <f t="shared" si="10"/>
        <v>297749</v>
      </c>
      <c r="H61" s="16">
        <f t="shared" si="10"/>
        <v>150480</v>
      </c>
      <c r="I61" s="16">
        <f t="shared" si="10"/>
        <v>148593</v>
      </c>
      <c r="J61" s="16">
        <f t="shared" si="10"/>
        <v>176509</v>
      </c>
      <c r="K61" s="16">
        <f t="shared" si="10"/>
        <v>24686</v>
      </c>
      <c r="L61" s="16">
        <f t="shared" si="10"/>
        <v>40343</v>
      </c>
      <c r="M61" s="16">
        <f t="shared" si="10"/>
        <v>159813</v>
      </c>
      <c r="N61" s="16">
        <f t="shared" si="10"/>
        <v>29020</v>
      </c>
      <c r="O61" s="16">
        <f t="shared" si="10"/>
        <v>8576</v>
      </c>
      <c r="P61" s="16">
        <f t="shared" si="10"/>
        <v>66927</v>
      </c>
      <c r="Q61" s="16">
        <f t="shared" si="10"/>
        <v>3666</v>
      </c>
      <c r="R61" s="16">
        <f t="shared" si="10"/>
        <v>58492</v>
      </c>
      <c r="S61" s="16">
        <f t="shared" si="10"/>
        <v>28716</v>
      </c>
      <c r="T61" s="16">
        <f t="shared" si="10"/>
        <v>68025</v>
      </c>
      <c r="U61" s="16">
        <f t="shared" si="10"/>
        <v>32433</v>
      </c>
      <c r="V61" s="27">
        <f t="shared" si="3"/>
        <v>1917106</v>
      </c>
    </row>
    <row r="62" spans="1:22" customFormat="1" ht="14.25" x14ac:dyDescent="0.3">
      <c r="A62" s="178" t="s">
        <v>107</v>
      </c>
      <c r="B62" s="178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</row>
    <row r="63" spans="1:22" customFormat="1" ht="14.25" x14ac:dyDescent="0.3">
      <c r="A63" s="168" t="s">
        <v>120</v>
      </c>
      <c r="B63" s="168"/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</row>
    <row r="64" spans="1:22" customFormat="1" ht="15" customHeight="1" x14ac:dyDescent="0.2">
      <c r="A64" s="169" t="s">
        <v>121</v>
      </c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</row>
    <row r="65" spans="1:22" s="5" customFormat="1" ht="15.75" customHeight="1" x14ac:dyDescent="0.3">
      <c r="A65" s="12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13"/>
    </row>
    <row r="66" spans="1:22" s="3" customFormat="1" ht="18" x14ac:dyDescent="0.3">
      <c r="A66" s="2"/>
      <c r="B66" s="170" t="s">
        <v>108</v>
      </c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</row>
    <row r="67" spans="1:22" s="5" customFormat="1" ht="15" x14ac:dyDescent="0.3">
      <c r="A67" s="4"/>
      <c r="B67" s="179" t="s">
        <v>109</v>
      </c>
      <c r="C67" s="179"/>
      <c r="D67" s="179"/>
      <c r="E67" s="179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</row>
    <row r="68" spans="1:22" ht="13.15" customHeight="1" x14ac:dyDescent="0.3">
      <c r="A68" s="6"/>
    </row>
    <row r="69" spans="1:22" ht="13.15" customHeight="1" x14ac:dyDescent="0.35">
      <c r="A69" s="6"/>
      <c r="K69" s="8"/>
      <c r="V69" s="9"/>
    </row>
    <row r="70" spans="1:22" ht="13.15" customHeight="1" x14ac:dyDescent="0.3">
      <c r="A70" s="172" t="s">
        <v>102</v>
      </c>
      <c r="B70" s="175" t="s">
        <v>117</v>
      </c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6"/>
    </row>
    <row r="71" spans="1:22" s="10" customFormat="1" ht="13.15" customHeight="1" x14ac:dyDescent="0.3">
      <c r="A71" s="173"/>
      <c r="B71" s="36" t="s">
        <v>0</v>
      </c>
      <c r="C71" s="37" t="s">
        <v>1</v>
      </c>
      <c r="D71" s="37" t="s">
        <v>2</v>
      </c>
      <c r="E71" s="37" t="s">
        <v>3</v>
      </c>
      <c r="F71" s="37" t="s">
        <v>4</v>
      </c>
      <c r="G71" s="37" t="s">
        <v>5</v>
      </c>
      <c r="H71" s="37" t="s">
        <v>6</v>
      </c>
      <c r="I71" s="37" t="s">
        <v>7</v>
      </c>
      <c r="J71" s="37" t="s">
        <v>8</v>
      </c>
      <c r="K71" s="37" t="s">
        <v>9</v>
      </c>
      <c r="L71" s="37" t="s">
        <v>10</v>
      </c>
      <c r="M71" s="37" t="s">
        <v>11</v>
      </c>
      <c r="N71" s="37" t="s">
        <v>96</v>
      </c>
      <c r="O71" s="37" t="s">
        <v>13</v>
      </c>
      <c r="P71" s="37" t="s">
        <v>14</v>
      </c>
      <c r="Q71" s="37" t="s">
        <v>15</v>
      </c>
      <c r="R71" s="37" t="s">
        <v>16</v>
      </c>
      <c r="S71" s="37" t="s">
        <v>17</v>
      </c>
      <c r="T71" s="37" t="s">
        <v>18</v>
      </c>
      <c r="U71" s="37" t="s">
        <v>19</v>
      </c>
      <c r="V71" s="26" t="s">
        <v>112</v>
      </c>
    </row>
    <row r="72" spans="1:22" s="11" customFormat="1" ht="13.15" customHeight="1" x14ac:dyDescent="0.3">
      <c r="A72" s="79" t="s">
        <v>91</v>
      </c>
      <c r="B72" s="43">
        <f>SUM(B73:B77)</f>
        <v>12811</v>
      </c>
      <c r="C72" s="43">
        <f t="shared" ref="C72:U72" si="11">SUM(C73:C77)</f>
        <v>35853</v>
      </c>
      <c r="D72" s="43">
        <f t="shared" si="11"/>
        <v>9517</v>
      </c>
      <c r="E72" s="43">
        <f t="shared" si="11"/>
        <v>1356</v>
      </c>
      <c r="F72" s="43">
        <f t="shared" si="11"/>
        <v>1308</v>
      </c>
      <c r="G72" s="43">
        <f t="shared" si="11"/>
        <v>31916</v>
      </c>
      <c r="H72" s="43">
        <f t="shared" si="11"/>
        <v>7288</v>
      </c>
      <c r="I72" s="43">
        <f t="shared" si="11"/>
        <v>6721</v>
      </c>
      <c r="J72" s="43">
        <f t="shared" si="11"/>
        <v>14223</v>
      </c>
      <c r="K72" s="43">
        <f t="shared" si="11"/>
        <v>1862</v>
      </c>
      <c r="L72" s="43">
        <f t="shared" si="11"/>
        <v>2727</v>
      </c>
      <c r="M72" s="43">
        <f t="shared" si="11"/>
        <v>5542</v>
      </c>
      <c r="N72" s="43">
        <f t="shared" si="11"/>
        <v>2587</v>
      </c>
      <c r="O72" s="43">
        <f t="shared" si="11"/>
        <v>1061</v>
      </c>
      <c r="P72" s="43">
        <f t="shared" si="11"/>
        <v>5535</v>
      </c>
      <c r="Q72" s="43">
        <f t="shared" si="11"/>
        <v>322</v>
      </c>
      <c r="R72" s="43">
        <f t="shared" si="11"/>
        <v>5630</v>
      </c>
      <c r="S72" s="43">
        <f t="shared" si="11"/>
        <v>3707</v>
      </c>
      <c r="T72" s="43">
        <f t="shared" si="11"/>
        <v>5371</v>
      </c>
      <c r="U72" s="43">
        <f t="shared" si="11"/>
        <v>1740</v>
      </c>
      <c r="V72" s="49">
        <f>SUM(B72:U72)</f>
        <v>157077</v>
      </c>
    </row>
    <row r="73" spans="1:22" s="10" customFormat="1" ht="13.15" customHeight="1" x14ac:dyDescent="0.3">
      <c r="A73" s="82" t="s">
        <v>21</v>
      </c>
      <c r="B73" s="45">
        <v>4723</v>
      </c>
      <c r="C73" s="45">
        <v>15713</v>
      </c>
      <c r="D73" s="45">
        <v>2898</v>
      </c>
      <c r="E73" s="45">
        <v>568</v>
      </c>
      <c r="F73" s="45">
        <v>440</v>
      </c>
      <c r="G73" s="45">
        <v>20275</v>
      </c>
      <c r="H73" s="45">
        <v>2382</v>
      </c>
      <c r="I73" s="45">
        <v>2498</v>
      </c>
      <c r="J73" s="45">
        <v>6256</v>
      </c>
      <c r="K73" s="45">
        <v>832</v>
      </c>
      <c r="L73" s="45">
        <v>1074</v>
      </c>
      <c r="M73" s="45">
        <v>1843</v>
      </c>
      <c r="N73" s="45">
        <v>1168</v>
      </c>
      <c r="O73" s="45">
        <v>498</v>
      </c>
      <c r="P73" s="45">
        <v>2392</v>
      </c>
      <c r="Q73" s="45">
        <v>126</v>
      </c>
      <c r="R73" s="45">
        <v>2714</v>
      </c>
      <c r="S73" s="45">
        <v>1863</v>
      </c>
      <c r="T73" s="45">
        <v>2192</v>
      </c>
      <c r="U73" s="45">
        <v>442</v>
      </c>
      <c r="V73" s="50">
        <f t="shared" ref="V73:V110" si="12">SUM(B73:U73)</f>
        <v>70897</v>
      </c>
    </row>
    <row r="74" spans="1:22" s="10" customFormat="1" ht="13.15" customHeight="1" x14ac:dyDescent="0.3">
      <c r="A74" s="82" t="s">
        <v>22</v>
      </c>
      <c r="B74" s="45">
        <v>1441</v>
      </c>
      <c r="C74" s="45">
        <v>7094</v>
      </c>
      <c r="D74" s="45">
        <v>1390</v>
      </c>
      <c r="E74" s="45">
        <v>138</v>
      </c>
      <c r="F74" s="45">
        <v>226</v>
      </c>
      <c r="G74" s="45">
        <v>3282</v>
      </c>
      <c r="H74" s="45">
        <v>1101</v>
      </c>
      <c r="I74" s="45">
        <v>847</v>
      </c>
      <c r="J74" s="45">
        <v>2487</v>
      </c>
      <c r="K74" s="45">
        <v>189</v>
      </c>
      <c r="L74" s="45">
        <v>352</v>
      </c>
      <c r="M74" s="45">
        <v>699</v>
      </c>
      <c r="N74" s="45">
        <v>221</v>
      </c>
      <c r="O74" s="45">
        <v>113</v>
      </c>
      <c r="P74" s="45">
        <v>480</v>
      </c>
      <c r="Q74" s="45">
        <v>33</v>
      </c>
      <c r="R74" s="45">
        <v>439</v>
      </c>
      <c r="S74" s="45">
        <v>256</v>
      </c>
      <c r="T74" s="45">
        <v>404</v>
      </c>
      <c r="U74" s="45">
        <v>259</v>
      </c>
      <c r="V74" s="50">
        <f t="shared" si="12"/>
        <v>21451</v>
      </c>
    </row>
    <row r="75" spans="1:22" s="1" customFormat="1" ht="13.15" customHeight="1" x14ac:dyDescent="0.3">
      <c r="A75" s="82" t="s">
        <v>67</v>
      </c>
      <c r="B75" s="45">
        <v>10</v>
      </c>
      <c r="C75" s="45">
        <v>1</v>
      </c>
      <c r="D75" s="45">
        <v>15</v>
      </c>
      <c r="E75" s="45">
        <v>2</v>
      </c>
      <c r="F75" s="44">
        <v>0</v>
      </c>
      <c r="G75" s="44">
        <v>0</v>
      </c>
      <c r="H75" s="45">
        <v>5</v>
      </c>
      <c r="I75" s="44">
        <v>0</v>
      </c>
      <c r="J75" s="45">
        <v>12</v>
      </c>
      <c r="K75" s="45">
        <v>4</v>
      </c>
      <c r="L75" s="45">
        <v>14</v>
      </c>
      <c r="M75" s="45">
        <v>12</v>
      </c>
      <c r="N75" s="45">
        <v>14</v>
      </c>
      <c r="O75" s="45">
        <v>2</v>
      </c>
      <c r="P75" s="45">
        <v>7</v>
      </c>
      <c r="Q75" s="44">
        <v>0</v>
      </c>
      <c r="R75" s="45">
        <v>17</v>
      </c>
      <c r="S75" s="45">
        <v>76</v>
      </c>
      <c r="T75" s="45">
        <v>5</v>
      </c>
      <c r="U75" s="44">
        <v>0</v>
      </c>
      <c r="V75" s="50">
        <f t="shared" si="12"/>
        <v>196</v>
      </c>
    </row>
    <row r="76" spans="1:22" s="1" customFormat="1" ht="13.15" customHeight="1" x14ac:dyDescent="0.3">
      <c r="A76" s="82" t="s">
        <v>24</v>
      </c>
      <c r="B76" s="45">
        <v>6562</v>
      </c>
      <c r="C76" s="45">
        <v>12849</v>
      </c>
      <c r="D76" s="45">
        <v>4999</v>
      </c>
      <c r="E76" s="45">
        <v>636</v>
      </c>
      <c r="F76" s="45">
        <v>618</v>
      </c>
      <c r="G76" s="45">
        <v>8157</v>
      </c>
      <c r="H76" s="45">
        <v>3549</v>
      </c>
      <c r="I76" s="45">
        <v>3263</v>
      </c>
      <c r="J76" s="45">
        <v>5358</v>
      </c>
      <c r="K76" s="45">
        <v>816</v>
      </c>
      <c r="L76" s="44">
        <v>1275</v>
      </c>
      <c r="M76" s="45">
        <v>2914</v>
      </c>
      <c r="N76" s="45">
        <v>1166</v>
      </c>
      <c r="O76" s="44">
        <v>444</v>
      </c>
      <c r="P76" s="45">
        <v>2621</v>
      </c>
      <c r="Q76" s="44">
        <v>161</v>
      </c>
      <c r="R76" s="45">
        <v>2418</v>
      </c>
      <c r="S76" s="45">
        <v>1505</v>
      </c>
      <c r="T76" s="45">
        <v>2709</v>
      </c>
      <c r="U76" s="44">
        <v>1024</v>
      </c>
      <c r="V76" s="50">
        <f t="shared" si="12"/>
        <v>63044</v>
      </c>
    </row>
    <row r="77" spans="1:22" s="1" customFormat="1" ht="13.15" customHeight="1" x14ac:dyDescent="0.3">
      <c r="A77" s="82" t="s">
        <v>26</v>
      </c>
      <c r="B77" s="45">
        <v>75</v>
      </c>
      <c r="C77" s="45">
        <v>196</v>
      </c>
      <c r="D77" s="45">
        <v>215</v>
      </c>
      <c r="E77" s="45">
        <v>12</v>
      </c>
      <c r="F77" s="45">
        <v>24</v>
      </c>
      <c r="G77" s="45">
        <v>202</v>
      </c>
      <c r="H77" s="45">
        <v>251</v>
      </c>
      <c r="I77" s="45">
        <v>113</v>
      </c>
      <c r="J77" s="45">
        <v>110</v>
      </c>
      <c r="K77" s="45">
        <v>21</v>
      </c>
      <c r="L77" s="44">
        <v>12</v>
      </c>
      <c r="M77" s="45">
        <v>74</v>
      </c>
      <c r="N77" s="45">
        <v>18</v>
      </c>
      <c r="O77" s="44">
        <v>4</v>
      </c>
      <c r="P77" s="45">
        <v>35</v>
      </c>
      <c r="Q77" s="44">
        <v>2</v>
      </c>
      <c r="R77" s="45">
        <v>42</v>
      </c>
      <c r="S77" s="45">
        <v>7</v>
      </c>
      <c r="T77" s="45">
        <v>61</v>
      </c>
      <c r="U77" s="44">
        <v>15</v>
      </c>
      <c r="V77" s="50">
        <f t="shared" si="12"/>
        <v>1489</v>
      </c>
    </row>
    <row r="78" spans="1:22" s="10" customFormat="1" ht="13.15" customHeight="1" x14ac:dyDescent="0.3">
      <c r="A78" s="78" t="s">
        <v>92</v>
      </c>
      <c r="B78" s="47">
        <v>2</v>
      </c>
      <c r="C78" s="44">
        <v>0</v>
      </c>
      <c r="D78" s="47">
        <v>1</v>
      </c>
      <c r="E78" s="44">
        <v>0</v>
      </c>
      <c r="F78" s="44">
        <v>0</v>
      </c>
      <c r="G78" s="47">
        <v>2</v>
      </c>
      <c r="H78" s="47">
        <v>1</v>
      </c>
      <c r="I78" s="47">
        <v>1</v>
      </c>
      <c r="J78" s="44">
        <v>0</v>
      </c>
      <c r="K78" s="44">
        <v>0</v>
      </c>
      <c r="L78" s="44">
        <v>0</v>
      </c>
      <c r="M78" s="44">
        <v>0</v>
      </c>
      <c r="N78" s="44">
        <v>0</v>
      </c>
      <c r="O78" s="44">
        <v>0</v>
      </c>
      <c r="P78" s="44">
        <v>0</v>
      </c>
      <c r="Q78" s="44">
        <v>0</v>
      </c>
      <c r="R78" s="44">
        <v>0</v>
      </c>
      <c r="S78" s="44">
        <v>0</v>
      </c>
      <c r="T78" s="44">
        <v>0</v>
      </c>
      <c r="U78" s="47">
        <v>1</v>
      </c>
      <c r="V78" s="51">
        <f t="shared" si="12"/>
        <v>8</v>
      </c>
    </row>
    <row r="79" spans="1:22" s="1" customFormat="1" ht="27" x14ac:dyDescent="0.3">
      <c r="A79" s="30" t="s">
        <v>103</v>
      </c>
      <c r="B79" s="59">
        <f>+B72+B78</f>
        <v>12813</v>
      </c>
      <c r="C79" s="59">
        <f>+C72+C78</f>
        <v>35853</v>
      </c>
      <c r="D79" s="59">
        <f t="shared" ref="D79:U79" si="13">+D72+D78</f>
        <v>9518</v>
      </c>
      <c r="E79" s="59">
        <f t="shared" si="13"/>
        <v>1356</v>
      </c>
      <c r="F79" s="59">
        <f t="shared" si="13"/>
        <v>1308</v>
      </c>
      <c r="G79" s="59">
        <f t="shared" si="13"/>
        <v>31918</v>
      </c>
      <c r="H79" s="59">
        <f t="shared" si="13"/>
        <v>7289</v>
      </c>
      <c r="I79" s="59">
        <f t="shared" si="13"/>
        <v>6722</v>
      </c>
      <c r="J79" s="59">
        <f t="shared" si="13"/>
        <v>14223</v>
      </c>
      <c r="K79" s="59">
        <f t="shared" si="13"/>
        <v>1862</v>
      </c>
      <c r="L79" s="59">
        <f t="shared" si="13"/>
        <v>2727</v>
      </c>
      <c r="M79" s="59">
        <f t="shared" si="13"/>
        <v>5542</v>
      </c>
      <c r="N79" s="59">
        <f t="shared" si="13"/>
        <v>2587</v>
      </c>
      <c r="O79" s="59">
        <f t="shared" si="13"/>
        <v>1061</v>
      </c>
      <c r="P79" s="59">
        <f t="shared" si="13"/>
        <v>5535</v>
      </c>
      <c r="Q79" s="59">
        <f t="shared" si="13"/>
        <v>322</v>
      </c>
      <c r="R79" s="59">
        <f t="shared" si="13"/>
        <v>5630</v>
      </c>
      <c r="S79" s="59">
        <f t="shared" si="13"/>
        <v>3707</v>
      </c>
      <c r="T79" s="59">
        <f t="shared" si="13"/>
        <v>5371</v>
      </c>
      <c r="U79" s="59">
        <f t="shared" si="13"/>
        <v>1741</v>
      </c>
      <c r="V79" s="60">
        <f>SUM(B79:U79)</f>
        <v>157085</v>
      </c>
    </row>
    <row r="80" spans="1:22" s="1" customFormat="1" ht="13.15" customHeight="1" x14ac:dyDescent="0.3">
      <c r="A80" s="75" t="s">
        <v>32</v>
      </c>
      <c r="B80" s="54">
        <v>1385</v>
      </c>
      <c r="C80" s="54">
        <v>369</v>
      </c>
      <c r="D80" s="54">
        <v>3645</v>
      </c>
      <c r="E80" s="54">
        <v>310</v>
      </c>
      <c r="F80" s="54">
        <v>338</v>
      </c>
      <c r="G80" s="54">
        <v>16000</v>
      </c>
      <c r="H80" s="54">
        <v>2005</v>
      </c>
      <c r="I80" s="54">
        <v>1906</v>
      </c>
      <c r="J80" s="54">
        <v>4363</v>
      </c>
      <c r="K80" s="54">
        <v>364</v>
      </c>
      <c r="L80" s="54">
        <v>595</v>
      </c>
      <c r="M80" s="54">
        <v>885</v>
      </c>
      <c r="N80" s="54">
        <v>266</v>
      </c>
      <c r="O80" s="54">
        <v>53</v>
      </c>
      <c r="P80" s="54">
        <v>1010</v>
      </c>
      <c r="Q80" s="54">
        <v>37</v>
      </c>
      <c r="R80" s="54">
        <v>654</v>
      </c>
      <c r="S80" s="54">
        <v>632</v>
      </c>
      <c r="T80" s="54">
        <v>1056</v>
      </c>
      <c r="U80" s="54">
        <v>212</v>
      </c>
      <c r="V80" s="68">
        <f t="shared" si="12"/>
        <v>36085</v>
      </c>
    </row>
    <row r="81" spans="1:22" s="1" customFormat="1" ht="13.15" customHeight="1" x14ac:dyDescent="0.3">
      <c r="A81" s="76" t="s">
        <v>33</v>
      </c>
      <c r="B81" s="45">
        <v>2500</v>
      </c>
      <c r="C81" s="45">
        <v>233</v>
      </c>
      <c r="D81" s="45">
        <v>7460</v>
      </c>
      <c r="E81" s="45">
        <v>629</v>
      </c>
      <c r="F81" s="45">
        <v>707</v>
      </c>
      <c r="G81" s="45">
        <v>15000</v>
      </c>
      <c r="H81" s="45">
        <v>3442</v>
      </c>
      <c r="I81" s="45">
        <v>3091</v>
      </c>
      <c r="J81" s="45">
        <v>5720</v>
      </c>
      <c r="K81" s="45">
        <v>481</v>
      </c>
      <c r="L81" s="45">
        <v>920</v>
      </c>
      <c r="M81" s="45">
        <v>3114</v>
      </c>
      <c r="N81" s="45">
        <v>577</v>
      </c>
      <c r="O81" s="45">
        <v>114</v>
      </c>
      <c r="P81" s="45">
        <v>1149</v>
      </c>
      <c r="Q81" s="45">
        <v>62</v>
      </c>
      <c r="R81" s="45">
        <v>1334</v>
      </c>
      <c r="S81" s="45">
        <v>329</v>
      </c>
      <c r="T81" s="45">
        <v>1001</v>
      </c>
      <c r="U81" s="45">
        <v>247</v>
      </c>
      <c r="V81" s="50">
        <f t="shared" si="12"/>
        <v>48110</v>
      </c>
    </row>
    <row r="82" spans="1:22" s="1" customFormat="1" ht="13.15" customHeight="1" x14ac:dyDescent="0.3">
      <c r="A82" s="76" t="s">
        <v>34</v>
      </c>
      <c r="B82" s="44">
        <v>0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44">
        <v>0</v>
      </c>
      <c r="I82" s="44">
        <v>0</v>
      </c>
      <c r="J82" s="44">
        <v>0</v>
      </c>
      <c r="K82" s="44">
        <v>0</v>
      </c>
      <c r="L82" s="44">
        <v>0</v>
      </c>
      <c r="M82" s="45">
        <v>1</v>
      </c>
      <c r="N82" s="44">
        <v>0</v>
      </c>
      <c r="O82" s="44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  <c r="V82" s="50">
        <f t="shared" ref="V82" si="14">SUM(B82:U82)</f>
        <v>1</v>
      </c>
    </row>
    <row r="83" spans="1:22" s="1" customFormat="1" ht="13.15" customHeight="1" x14ac:dyDescent="0.3">
      <c r="A83" s="76" t="s">
        <v>87</v>
      </c>
      <c r="B83" s="45">
        <v>1964</v>
      </c>
      <c r="C83" s="45">
        <v>1101</v>
      </c>
      <c r="D83" s="45">
        <v>4350</v>
      </c>
      <c r="E83" s="45">
        <v>353</v>
      </c>
      <c r="F83" s="45">
        <v>492</v>
      </c>
      <c r="G83" s="45">
        <v>7515</v>
      </c>
      <c r="H83" s="45">
        <v>2411</v>
      </c>
      <c r="I83" s="45">
        <v>2420</v>
      </c>
      <c r="J83" s="45">
        <v>3588</v>
      </c>
      <c r="K83" s="45">
        <v>687</v>
      </c>
      <c r="L83" s="45">
        <v>890</v>
      </c>
      <c r="M83" s="45">
        <v>2311</v>
      </c>
      <c r="N83" s="45">
        <v>942</v>
      </c>
      <c r="O83" s="45">
        <v>414</v>
      </c>
      <c r="P83" s="45">
        <v>2305</v>
      </c>
      <c r="Q83" s="45">
        <v>132</v>
      </c>
      <c r="R83" s="45">
        <v>1396</v>
      </c>
      <c r="S83" s="45">
        <v>989</v>
      </c>
      <c r="T83" s="45">
        <v>1970</v>
      </c>
      <c r="U83" s="45">
        <v>1330</v>
      </c>
      <c r="V83" s="50">
        <f t="shared" si="12"/>
        <v>37560</v>
      </c>
    </row>
    <row r="84" spans="1:22" s="1" customFormat="1" ht="13.15" customHeight="1" x14ac:dyDescent="0.3">
      <c r="A84" s="76" t="s">
        <v>36</v>
      </c>
      <c r="B84" s="45">
        <v>2047</v>
      </c>
      <c r="C84" s="45">
        <v>86</v>
      </c>
      <c r="D84" s="45">
        <v>4279</v>
      </c>
      <c r="E84" s="45">
        <v>691</v>
      </c>
      <c r="F84" s="45">
        <v>699</v>
      </c>
      <c r="G84" s="45">
        <v>1345</v>
      </c>
      <c r="H84" s="45">
        <v>1926</v>
      </c>
      <c r="I84" s="45">
        <v>2826</v>
      </c>
      <c r="J84" s="45">
        <v>3568</v>
      </c>
      <c r="K84" s="45">
        <v>400</v>
      </c>
      <c r="L84" s="45">
        <v>818</v>
      </c>
      <c r="M84" s="45">
        <v>2470</v>
      </c>
      <c r="N84" s="45">
        <v>503</v>
      </c>
      <c r="O84" s="45">
        <v>165</v>
      </c>
      <c r="P84" s="45">
        <v>1472</v>
      </c>
      <c r="Q84" s="45">
        <v>65</v>
      </c>
      <c r="R84" s="45">
        <v>1553</v>
      </c>
      <c r="S84" s="45">
        <v>728</v>
      </c>
      <c r="T84" s="45">
        <v>2297</v>
      </c>
      <c r="U84" s="45">
        <v>1338</v>
      </c>
      <c r="V84" s="50">
        <f t="shared" si="12"/>
        <v>29276</v>
      </c>
    </row>
    <row r="85" spans="1:22" s="1" customFormat="1" ht="13.15" customHeight="1" x14ac:dyDescent="0.3">
      <c r="A85" s="76" t="s">
        <v>39</v>
      </c>
      <c r="B85" s="45">
        <v>3617</v>
      </c>
      <c r="C85" s="45">
        <v>1030</v>
      </c>
      <c r="D85" s="45">
        <v>4780</v>
      </c>
      <c r="E85" s="45">
        <v>1056</v>
      </c>
      <c r="F85" s="45">
        <v>791</v>
      </c>
      <c r="G85" s="45">
        <v>9475</v>
      </c>
      <c r="H85" s="45">
        <v>3348</v>
      </c>
      <c r="I85" s="45">
        <v>4321</v>
      </c>
      <c r="J85" s="45">
        <v>5197</v>
      </c>
      <c r="K85" s="45">
        <v>690</v>
      </c>
      <c r="L85" s="45">
        <v>1110</v>
      </c>
      <c r="M85" s="45">
        <v>3814</v>
      </c>
      <c r="N85" s="45">
        <v>728</v>
      </c>
      <c r="O85" s="45">
        <v>242</v>
      </c>
      <c r="P85" s="45">
        <v>2358</v>
      </c>
      <c r="Q85" s="45">
        <v>86</v>
      </c>
      <c r="R85" s="45">
        <v>2320</v>
      </c>
      <c r="S85" s="45">
        <v>1400</v>
      </c>
      <c r="T85" s="45">
        <v>1895</v>
      </c>
      <c r="U85" s="45">
        <v>1441</v>
      </c>
      <c r="V85" s="50">
        <f t="shared" si="12"/>
        <v>49699</v>
      </c>
    </row>
    <row r="86" spans="1:22" s="10" customFormat="1" ht="13.15" customHeight="1" x14ac:dyDescent="0.3">
      <c r="A86" s="76" t="s">
        <v>42</v>
      </c>
      <c r="B86" s="45">
        <v>113</v>
      </c>
      <c r="C86" s="45">
        <v>2</v>
      </c>
      <c r="D86" s="45">
        <v>170</v>
      </c>
      <c r="E86" s="45">
        <v>41</v>
      </c>
      <c r="F86" s="45">
        <v>25</v>
      </c>
      <c r="G86" s="45">
        <v>34</v>
      </c>
      <c r="H86" s="45">
        <v>113</v>
      </c>
      <c r="I86" s="45">
        <v>95</v>
      </c>
      <c r="J86" s="45">
        <v>61</v>
      </c>
      <c r="K86" s="45">
        <v>19</v>
      </c>
      <c r="L86" s="45">
        <v>27</v>
      </c>
      <c r="M86" s="45">
        <v>83</v>
      </c>
      <c r="N86" s="45">
        <v>20</v>
      </c>
      <c r="O86" s="45">
        <v>4</v>
      </c>
      <c r="P86" s="45">
        <v>44</v>
      </c>
      <c r="Q86" s="44">
        <v>0</v>
      </c>
      <c r="R86" s="45">
        <v>62</v>
      </c>
      <c r="S86" s="45">
        <v>25</v>
      </c>
      <c r="T86" s="45">
        <v>67</v>
      </c>
      <c r="U86" s="45">
        <v>10</v>
      </c>
      <c r="V86" s="50">
        <f t="shared" si="12"/>
        <v>1015</v>
      </c>
    </row>
    <row r="87" spans="1:22" s="1" customFormat="1" ht="13.15" customHeight="1" x14ac:dyDescent="0.3">
      <c r="A87" s="76" t="s">
        <v>43</v>
      </c>
      <c r="B87" s="45">
        <v>969</v>
      </c>
      <c r="C87" s="45">
        <v>66</v>
      </c>
      <c r="D87" s="45">
        <v>1740</v>
      </c>
      <c r="E87" s="45">
        <v>196</v>
      </c>
      <c r="F87" s="45">
        <v>450</v>
      </c>
      <c r="G87" s="45">
        <v>293</v>
      </c>
      <c r="H87" s="45">
        <v>1086</v>
      </c>
      <c r="I87" s="45">
        <v>1715</v>
      </c>
      <c r="J87" s="45">
        <v>1420</v>
      </c>
      <c r="K87" s="45">
        <v>282</v>
      </c>
      <c r="L87" s="45">
        <v>512</v>
      </c>
      <c r="M87" s="45">
        <v>906</v>
      </c>
      <c r="N87" s="45">
        <v>487</v>
      </c>
      <c r="O87" s="45">
        <v>135</v>
      </c>
      <c r="P87" s="45">
        <v>983</v>
      </c>
      <c r="Q87" s="45">
        <v>43</v>
      </c>
      <c r="R87" s="45">
        <v>1246</v>
      </c>
      <c r="S87" s="45">
        <v>429</v>
      </c>
      <c r="T87" s="45">
        <v>921</v>
      </c>
      <c r="U87" s="45">
        <v>405</v>
      </c>
      <c r="V87" s="50">
        <f t="shared" si="12"/>
        <v>14284</v>
      </c>
    </row>
    <row r="88" spans="1:22" s="1" customFormat="1" ht="13.15" customHeight="1" x14ac:dyDescent="0.3">
      <c r="A88" s="76" t="s">
        <v>86</v>
      </c>
      <c r="B88" s="45">
        <v>321</v>
      </c>
      <c r="C88" s="45">
        <v>157</v>
      </c>
      <c r="D88" s="45">
        <v>910</v>
      </c>
      <c r="E88" s="45">
        <v>71</v>
      </c>
      <c r="F88" s="45">
        <v>65</v>
      </c>
      <c r="G88" s="45">
        <v>1971</v>
      </c>
      <c r="H88" s="45">
        <v>723</v>
      </c>
      <c r="I88" s="45">
        <v>591</v>
      </c>
      <c r="J88" s="45">
        <v>613</v>
      </c>
      <c r="K88" s="45">
        <v>64</v>
      </c>
      <c r="L88" s="45">
        <v>67</v>
      </c>
      <c r="M88" s="45">
        <v>583</v>
      </c>
      <c r="N88" s="45">
        <v>102</v>
      </c>
      <c r="O88" s="45">
        <v>9</v>
      </c>
      <c r="P88" s="45">
        <v>261</v>
      </c>
      <c r="Q88" s="45">
        <v>7</v>
      </c>
      <c r="R88" s="45">
        <v>85</v>
      </c>
      <c r="S88" s="45">
        <v>60</v>
      </c>
      <c r="T88" s="45">
        <v>177</v>
      </c>
      <c r="U88" s="45">
        <v>49</v>
      </c>
      <c r="V88" s="50">
        <f t="shared" si="12"/>
        <v>6886</v>
      </c>
    </row>
    <row r="89" spans="1:22" s="1" customFormat="1" ht="13.15" customHeight="1" x14ac:dyDescent="0.3">
      <c r="A89" s="76" t="s">
        <v>45</v>
      </c>
      <c r="B89" s="45">
        <v>504</v>
      </c>
      <c r="C89" s="45">
        <v>35</v>
      </c>
      <c r="D89" s="45">
        <v>1973</v>
      </c>
      <c r="E89" s="45">
        <v>140</v>
      </c>
      <c r="F89" s="45">
        <v>291</v>
      </c>
      <c r="G89" s="45">
        <v>611</v>
      </c>
      <c r="H89" s="45">
        <v>1090</v>
      </c>
      <c r="I89" s="45">
        <v>1186</v>
      </c>
      <c r="J89" s="45">
        <v>1593</v>
      </c>
      <c r="K89" s="45">
        <v>154</v>
      </c>
      <c r="L89" s="45">
        <v>286</v>
      </c>
      <c r="M89" s="45">
        <v>745</v>
      </c>
      <c r="N89" s="45">
        <v>197</v>
      </c>
      <c r="O89" s="45">
        <v>130</v>
      </c>
      <c r="P89" s="45">
        <v>788</v>
      </c>
      <c r="Q89" s="45">
        <v>76</v>
      </c>
      <c r="R89" s="45">
        <v>567</v>
      </c>
      <c r="S89" s="45">
        <v>242</v>
      </c>
      <c r="T89" s="45">
        <v>802</v>
      </c>
      <c r="U89" s="45">
        <v>234</v>
      </c>
      <c r="V89" s="50">
        <f t="shared" si="12"/>
        <v>11644</v>
      </c>
    </row>
    <row r="90" spans="1:22" s="1" customFormat="1" ht="13.15" customHeight="1" x14ac:dyDescent="0.3">
      <c r="A90" s="76" t="s">
        <v>47</v>
      </c>
      <c r="B90" s="45">
        <v>358</v>
      </c>
      <c r="C90" s="45">
        <v>334</v>
      </c>
      <c r="D90" s="45">
        <v>1603</v>
      </c>
      <c r="E90" s="45">
        <v>144</v>
      </c>
      <c r="F90" s="45">
        <v>154</v>
      </c>
      <c r="G90" s="45">
        <v>1821</v>
      </c>
      <c r="H90" s="45">
        <v>1108</v>
      </c>
      <c r="I90" s="45">
        <v>898</v>
      </c>
      <c r="J90" s="45">
        <v>1295</v>
      </c>
      <c r="K90" s="45">
        <v>95</v>
      </c>
      <c r="L90" s="45">
        <v>162</v>
      </c>
      <c r="M90" s="45">
        <v>757</v>
      </c>
      <c r="N90" s="45">
        <v>127</v>
      </c>
      <c r="O90" s="45">
        <v>24</v>
      </c>
      <c r="P90" s="45">
        <v>249</v>
      </c>
      <c r="Q90" s="45">
        <v>10</v>
      </c>
      <c r="R90" s="45">
        <v>148</v>
      </c>
      <c r="S90" s="45">
        <v>94</v>
      </c>
      <c r="T90" s="45">
        <v>229</v>
      </c>
      <c r="U90" s="45">
        <v>79</v>
      </c>
      <c r="V90" s="50">
        <f t="shared" si="12"/>
        <v>9689</v>
      </c>
    </row>
    <row r="91" spans="1:22" s="1" customFormat="1" ht="13.15" customHeight="1" x14ac:dyDescent="0.3">
      <c r="A91" s="76" t="s">
        <v>69</v>
      </c>
      <c r="B91" s="45">
        <v>10</v>
      </c>
      <c r="C91" s="44">
        <v>0</v>
      </c>
      <c r="D91" s="45">
        <v>17</v>
      </c>
      <c r="E91" s="44">
        <v>0</v>
      </c>
      <c r="F91" s="45">
        <v>1</v>
      </c>
      <c r="G91" s="45">
        <v>1</v>
      </c>
      <c r="H91" s="45">
        <v>5</v>
      </c>
      <c r="I91" s="45">
        <v>5</v>
      </c>
      <c r="J91" s="45">
        <v>21</v>
      </c>
      <c r="K91" s="44">
        <v>0</v>
      </c>
      <c r="L91" s="45">
        <v>2</v>
      </c>
      <c r="M91" s="45">
        <v>3</v>
      </c>
      <c r="N91" s="45">
        <v>4</v>
      </c>
      <c r="O91" s="44">
        <v>0</v>
      </c>
      <c r="P91" s="45">
        <v>2</v>
      </c>
      <c r="Q91" s="44">
        <v>0</v>
      </c>
      <c r="R91" s="45">
        <v>5</v>
      </c>
      <c r="S91" s="45">
        <v>1</v>
      </c>
      <c r="T91" s="45">
        <v>5</v>
      </c>
      <c r="U91" s="44">
        <v>0</v>
      </c>
      <c r="V91" s="50">
        <f t="shared" si="12"/>
        <v>82</v>
      </c>
    </row>
    <row r="92" spans="1:22" s="10" customFormat="1" ht="13.15" customHeight="1" x14ac:dyDescent="0.3">
      <c r="A92" s="76" t="s">
        <v>48</v>
      </c>
      <c r="B92" s="45">
        <v>359</v>
      </c>
      <c r="C92" s="45">
        <v>29</v>
      </c>
      <c r="D92" s="45">
        <v>622</v>
      </c>
      <c r="E92" s="45">
        <v>74</v>
      </c>
      <c r="F92" s="45">
        <v>132</v>
      </c>
      <c r="G92" s="45">
        <v>465</v>
      </c>
      <c r="H92" s="45">
        <v>501</v>
      </c>
      <c r="I92" s="45">
        <v>676</v>
      </c>
      <c r="J92" s="45">
        <v>603</v>
      </c>
      <c r="K92" s="45">
        <v>116</v>
      </c>
      <c r="L92" s="45">
        <v>222</v>
      </c>
      <c r="M92" s="45">
        <v>340</v>
      </c>
      <c r="N92" s="45">
        <v>77</v>
      </c>
      <c r="O92" s="45">
        <v>22</v>
      </c>
      <c r="P92" s="45">
        <v>292</v>
      </c>
      <c r="Q92" s="45">
        <v>9</v>
      </c>
      <c r="R92" s="45">
        <v>164</v>
      </c>
      <c r="S92" s="45">
        <v>126</v>
      </c>
      <c r="T92" s="45">
        <v>213</v>
      </c>
      <c r="U92" s="45">
        <v>77</v>
      </c>
      <c r="V92" s="50">
        <f t="shared" si="12"/>
        <v>5119</v>
      </c>
    </row>
    <row r="93" spans="1:22" s="1" customFormat="1" ht="13.15" customHeight="1" x14ac:dyDescent="0.3">
      <c r="A93" s="76" t="s">
        <v>49</v>
      </c>
      <c r="B93" s="44">
        <v>0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44">
        <v>0</v>
      </c>
      <c r="I93" s="44">
        <v>0</v>
      </c>
      <c r="J93" s="44">
        <v>0</v>
      </c>
      <c r="K93" s="44">
        <v>0</v>
      </c>
      <c r="L93" s="44">
        <v>0</v>
      </c>
      <c r="M93" s="45">
        <v>1</v>
      </c>
      <c r="N93" s="44">
        <v>0</v>
      </c>
      <c r="O93" s="44">
        <v>0</v>
      </c>
      <c r="P93" s="44">
        <v>0</v>
      </c>
      <c r="Q93" s="44">
        <v>0</v>
      </c>
      <c r="R93" s="44">
        <v>0</v>
      </c>
      <c r="S93" s="44">
        <v>0</v>
      </c>
      <c r="T93" s="44">
        <v>1</v>
      </c>
      <c r="U93" s="44">
        <v>0</v>
      </c>
      <c r="V93" s="50">
        <f t="shared" si="12"/>
        <v>2</v>
      </c>
    </row>
    <row r="94" spans="1:22" s="10" customFormat="1" ht="13.15" customHeight="1" x14ac:dyDescent="0.3">
      <c r="A94" s="76" t="s">
        <v>50</v>
      </c>
      <c r="B94" s="45">
        <v>2529</v>
      </c>
      <c r="C94" s="45">
        <v>304</v>
      </c>
      <c r="D94" s="45">
        <v>6714</v>
      </c>
      <c r="E94" s="45">
        <v>972</v>
      </c>
      <c r="F94" s="45">
        <v>754</v>
      </c>
      <c r="G94" s="45">
        <v>9305</v>
      </c>
      <c r="H94" s="45">
        <v>4326</v>
      </c>
      <c r="I94" s="45">
        <v>3834</v>
      </c>
      <c r="J94" s="45">
        <v>5516</v>
      </c>
      <c r="K94" s="45">
        <v>928</v>
      </c>
      <c r="L94" s="45">
        <v>1339</v>
      </c>
      <c r="M94" s="45">
        <v>7380</v>
      </c>
      <c r="N94" s="45">
        <v>984</v>
      </c>
      <c r="O94" s="45">
        <v>249</v>
      </c>
      <c r="P94" s="45">
        <v>1830</v>
      </c>
      <c r="Q94" s="45">
        <v>89</v>
      </c>
      <c r="R94" s="45">
        <v>2021</v>
      </c>
      <c r="S94" s="45">
        <v>873</v>
      </c>
      <c r="T94" s="45">
        <v>1813</v>
      </c>
      <c r="U94" s="45">
        <v>421</v>
      </c>
      <c r="V94" s="50">
        <f t="shared" si="12"/>
        <v>52181</v>
      </c>
    </row>
    <row r="95" spans="1:22" s="10" customFormat="1" ht="13.15" customHeight="1" x14ac:dyDescent="0.3">
      <c r="A95" s="76" t="s">
        <v>51</v>
      </c>
      <c r="B95" s="45">
        <v>741</v>
      </c>
      <c r="C95" s="45">
        <v>62</v>
      </c>
      <c r="D95" s="45">
        <v>1551</v>
      </c>
      <c r="E95" s="45">
        <v>202</v>
      </c>
      <c r="F95" s="45">
        <v>190</v>
      </c>
      <c r="G95" s="45">
        <v>2069</v>
      </c>
      <c r="H95" s="45">
        <v>765</v>
      </c>
      <c r="I95" s="45">
        <v>744</v>
      </c>
      <c r="J95" s="45">
        <v>1242</v>
      </c>
      <c r="K95" s="45">
        <v>158</v>
      </c>
      <c r="L95" s="45">
        <v>297</v>
      </c>
      <c r="M95" s="45">
        <v>801</v>
      </c>
      <c r="N95" s="45">
        <v>152</v>
      </c>
      <c r="O95" s="45">
        <v>35</v>
      </c>
      <c r="P95" s="45">
        <v>474</v>
      </c>
      <c r="Q95" s="45">
        <v>9</v>
      </c>
      <c r="R95" s="45">
        <v>401</v>
      </c>
      <c r="S95" s="45">
        <v>115</v>
      </c>
      <c r="T95" s="45">
        <v>234</v>
      </c>
      <c r="U95" s="45">
        <v>63</v>
      </c>
      <c r="V95" s="50">
        <f t="shared" si="12"/>
        <v>10305</v>
      </c>
    </row>
    <row r="96" spans="1:22" s="14" customFormat="1" ht="13.15" customHeight="1" x14ac:dyDescent="0.3">
      <c r="A96" s="76" t="s">
        <v>52</v>
      </c>
      <c r="B96" s="45">
        <v>96</v>
      </c>
      <c r="C96" s="45">
        <v>5</v>
      </c>
      <c r="D96" s="45">
        <v>314</v>
      </c>
      <c r="E96" s="45">
        <v>14</v>
      </c>
      <c r="F96" s="45">
        <v>19</v>
      </c>
      <c r="G96" s="45">
        <v>16</v>
      </c>
      <c r="H96" s="45">
        <v>76</v>
      </c>
      <c r="I96" s="45">
        <v>71</v>
      </c>
      <c r="J96" s="45">
        <v>115</v>
      </c>
      <c r="K96" s="45">
        <v>8</v>
      </c>
      <c r="L96" s="45">
        <v>16</v>
      </c>
      <c r="M96" s="45">
        <v>43</v>
      </c>
      <c r="N96" s="45">
        <v>23</v>
      </c>
      <c r="O96" s="45">
        <v>1</v>
      </c>
      <c r="P96" s="45">
        <v>42</v>
      </c>
      <c r="Q96" s="45">
        <v>4</v>
      </c>
      <c r="R96" s="45">
        <v>14</v>
      </c>
      <c r="S96" s="45">
        <v>17</v>
      </c>
      <c r="T96" s="45">
        <v>72</v>
      </c>
      <c r="U96" s="45">
        <v>13</v>
      </c>
      <c r="V96" s="50">
        <f t="shared" si="12"/>
        <v>979</v>
      </c>
    </row>
    <row r="97" spans="1:22" s="1" customFormat="1" ht="13.15" customHeight="1" x14ac:dyDescent="0.3">
      <c r="A97" s="76" t="s">
        <v>81</v>
      </c>
      <c r="B97" s="45">
        <v>1026</v>
      </c>
      <c r="C97" s="45">
        <v>151</v>
      </c>
      <c r="D97" s="45">
        <v>2179</v>
      </c>
      <c r="E97" s="45">
        <v>430</v>
      </c>
      <c r="F97" s="45">
        <v>455</v>
      </c>
      <c r="G97" s="45">
        <v>5702</v>
      </c>
      <c r="H97" s="45">
        <v>1431</v>
      </c>
      <c r="I97" s="45">
        <v>1473</v>
      </c>
      <c r="J97" s="45">
        <v>3746</v>
      </c>
      <c r="K97" s="45">
        <v>377</v>
      </c>
      <c r="L97" s="45">
        <v>623</v>
      </c>
      <c r="M97" s="45">
        <v>4539</v>
      </c>
      <c r="N97" s="45">
        <v>512</v>
      </c>
      <c r="O97" s="45">
        <v>101</v>
      </c>
      <c r="P97" s="45">
        <v>808</v>
      </c>
      <c r="Q97" s="45">
        <v>105</v>
      </c>
      <c r="R97" s="45">
        <v>900</v>
      </c>
      <c r="S97" s="45">
        <v>439</v>
      </c>
      <c r="T97" s="45">
        <v>1050</v>
      </c>
      <c r="U97" s="45">
        <v>809</v>
      </c>
      <c r="V97" s="50">
        <f t="shared" si="12"/>
        <v>26856</v>
      </c>
    </row>
    <row r="98" spans="1:22" s="1" customFormat="1" ht="13.15" customHeight="1" x14ac:dyDescent="0.3">
      <c r="A98" s="76" t="s">
        <v>40</v>
      </c>
      <c r="B98" s="45">
        <v>970</v>
      </c>
      <c r="C98" s="45">
        <v>581</v>
      </c>
      <c r="D98" s="45">
        <v>3896</v>
      </c>
      <c r="E98" s="45">
        <v>359</v>
      </c>
      <c r="F98" s="45">
        <v>557</v>
      </c>
      <c r="G98" s="45">
        <v>9978</v>
      </c>
      <c r="H98" s="45">
        <v>1906</v>
      </c>
      <c r="I98" s="45">
        <v>2186</v>
      </c>
      <c r="J98" s="45">
        <v>3677</v>
      </c>
      <c r="K98" s="45">
        <v>541</v>
      </c>
      <c r="L98" s="45">
        <v>793</v>
      </c>
      <c r="M98" s="45">
        <v>1732</v>
      </c>
      <c r="N98" s="45">
        <v>660</v>
      </c>
      <c r="O98" s="45">
        <v>105</v>
      </c>
      <c r="P98" s="45">
        <v>1151</v>
      </c>
      <c r="Q98" s="45">
        <v>114</v>
      </c>
      <c r="R98" s="45">
        <v>1469</v>
      </c>
      <c r="S98" s="45">
        <v>699</v>
      </c>
      <c r="T98" s="45">
        <v>1758</v>
      </c>
      <c r="U98" s="45">
        <v>300</v>
      </c>
      <c r="V98" s="50">
        <f t="shared" si="12"/>
        <v>33432</v>
      </c>
    </row>
    <row r="99" spans="1:22" s="1" customFormat="1" ht="13.15" customHeight="1" x14ac:dyDescent="0.3">
      <c r="A99" s="76" t="s">
        <v>54</v>
      </c>
      <c r="B99" s="45">
        <v>2805</v>
      </c>
      <c r="C99" s="45">
        <v>920</v>
      </c>
      <c r="D99" s="45">
        <v>6567</v>
      </c>
      <c r="E99" s="45">
        <v>604</v>
      </c>
      <c r="F99" s="45">
        <v>979</v>
      </c>
      <c r="G99" s="45">
        <v>15974</v>
      </c>
      <c r="H99" s="45">
        <v>3660</v>
      </c>
      <c r="I99" s="45">
        <v>4337</v>
      </c>
      <c r="J99" s="45">
        <v>7052</v>
      </c>
      <c r="K99" s="45">
        <v>956</v>
      </c>
      <c r="L99" s="45">
        <v>1175</v>
      </c>
      <c r="M99" s="45">
        <v>3776</v>
      </c>
      <c r="N99" s="45">
        <v>1012</v>
      </c>
      <c r="O99" s="45">
        <v>411</v>
      </c>
      <c r="P99" s="45">
        <v>3545</v>
      </c>
      <c r="Q99" s="45">
        <v>162</v>
      </c>
      <c r="R99" s="45">
        <v>2730</v>
      </c>
      <c r="S99" s="45">
        <v>1495</v>
      </c>
      <c r="T99" s="45">
        <v>3136</v>
      </c>
      <c r="U99" s="45">
        <v>1226</v>
      </c>
      <c r="V99" s="50">
        <f t="shared" si="12"/>
        <v>62522</v>
      </c>
    </row>
    <row r="100" spans="1:22" s="1" customFormat="1" ht="13.15" customHeight="1" x14ac:dyDescent="0.3">
      <c r="A100" s="76" t="s">
        <v>55</v>
      </c>
      <c r="B100" s="44">
        <v>0</v>
      </c>
      <c r="C100" s="44">
        <v>0</v>
      </c>
      <c r="D100" s="45">
        <v>1</v>
      </c>
      <c r="E100" s="44">
        <v>0</v>
      </c>
      <c r="F100" s="44">
        <v>0</v>
      </c>
      <c r="G100" s="44">
        <v>0</v>
      </c>
      <c r="H100" s="44">
        <v>0</v>
      </c>
      <c r="I100" s="44">
        <v>0</v>
      </c>
      <c r="J100" s="44">
        <v>0</v>
      </c>
      <c r="K100" s="44">
        <v>0</v>
      </c>
      <c r="L100" s="44">
        <v>0</v>
      </c>
      <c r="M100" s="44">
        <v>0</v>
      </c>
      <c r="N100" s="44">
        <v>0</v>
      </c>
      <c r="O100" s="44">
        <v>0</v>
      </c>
      <c r="P100" s="45">
        <v>1</v>
      </c>
      <c r="Q100" s="44">
        <v>0</v>
      </c>
      <c r="R100" s="45">
        <v>1</v>
      </c>
      <c r="S100" s="44">
        <v>0</v>
      </c>
      <c r="T100" s="44">
        <v>0</v>
      </c>
      <c r="U100" s="44">
        <v>0</v>
      </c>
      <c r="V100" s="50">
        <f t="shared" si="12"/>
        <v>3</v>
      </c>
    </row>
    <row r="101" spans="1:22" s="1" customFormat="1" ht="13.15" customHeight="1" x14ac:dyDescent="0.3">
      <c r="A101" s="76" t="s">
        <v>56</v>
      </c>
      <c r="B101" s="45">
        <v>2176</v>
      </c>
      <c r="C101" s="45">
        <v>1741</v>
      </c>
      <c r="D101" s="45">
        <v>6361</v>
      </c>
      <c r="E101" s="45">
        <v>649</v>
      </c>
      <c r="F101" s="45">
        <v>824</v>
      </c>
      <c r="G101" s="45">
        <v>9317</v>
      </c>
      <c r="H101" s="45">
        <v>2809</v>
      </c>
      <c r="I101" s="45">
        <v>3572</v>
      </c>
      <c r="J101" s="45">
        <v>6806</v>
      </c>
      <c r="K101" s="45">
        <v>446</v>
      </c>
      <c r="L101" s="45">
        <v>962</v>
      </c>
      <c r="M101" s="45">
        <v>7311</v>
      </c>
      <c r="N101" s="45">
        <v>574</v>
      </c>
      <c r="O101" s="45">
        <v>299</v>
      </c>
      <c r="P101" s="45">
        <v>2235</v>
      </c>
      <c r="Q101" s="45">
        <v>64</v>
      </c>
      <c r="R101" s="45">
        <v>2778</v>
      </c>
      <c r="S101" s="45">
        <v>661</v>
      </c>
      <c r="T101" s="45">
        <v>2655</v>
      </c>
      <c r="U101" s="45">
        <v>1847</v>
      </c>
      <c r="V101" s="50">
        <f t="shared" si="12"/>
        <v>54087</v>
      </c>
    </row>
    <row r="102" spans="1:22" s="1" customFormat="1" ht="13.15" customHeight="1" x14ac:dyDescent="0.3">
      <c r="A102" s="76" t="s">
        <v>57</v>
      </c>
      <c r="B102" s="45">
        <v>397</v>
      </c>
      <c r="C102" s="45">
        <v>22</v>
      </c>
      <c r="D102" s="45">
        <v>1140</v>
      </c>
      <c r="E102" s="45">
        <v>36</v>
      </c>
      <c r="F102" s="45">
        <v>131</v>
      </c>
      <c r="G102" s="45">
        <v>4453</v>
      </c>
      <c r="H102" s="45">
        <v>1539</v>
      </c>
      <c r="I102" s="45">
        <v>403</v>
      </c>
      <c r="J102" s="45">
        <v>747</v>
      </c>
      <c r="K102" s="45">
        <v>38</v>
      </c>
      <c r="L102" s="45">
        <v>80</v>
      </c>
      <c r="M102" s="45">
        <v>109</v>
      </c>
      <c r="N102" s="45">
        <v>93</v>
      </c>
      <c r="O102" s="45">
        <v>42</v>
      </c>
      <c r="P102" s="45">
        <v>45</v>
      </c>
      <c r="Q102" s="45">
        <v>4</v>
      </c>
      <c r="R102" s="45">
        <v>304</v>
      </c>
      <c r="S102" s="45">
        <v>197</v>
      </c>
      <c r="T102" s="45">
        <v>415</v>
      </c>
      <c r="U102" s="45">
        <v>147</v>
      </c>
      <c r="V102" s="50">
        <f t="shared" si="12"/>
        <v>10342</v>
      </c>
    </row>
    <row r="103" spans="1:22" s="1" customFormat="1" ht="13.15" customHeight="1" x14ac:dyDescent="0.3">
      <c r="A103" s="76" t="s">
        <v>58</v>
      </c>
      <c r="B103" s="45">
        <v>437</v>
      </c>
      <c r="C103" s="45">
        <v>129</v>
      </c>
      <c r="D103" s="45">
        <v>1194</v>
      </c>
      <c r="E103" s="45">
        <v>53</v>
      </c>
      <c r="F103" s="45">
        <v>173</v>
      </c>
      <c r="G103" s="45">
        <v>5445</v>
      </c>
      <c r="H103" s="45">
        <v>1134</v>
      </c>
      <c r="I103" s="45">
        <v>668</v>
      </c>
      <c r="J103" s="45">
        <v>1520</v>
      </c>
      <c r="K103" s="45">
        <v>59</v>
      </c>
      <c r="L103" s="45">
        <v>154</v>
      </c>
      <c r="M103" s="45">
        <v>249</v>
      </c>
      <c r="N103" s="45">
        <v>38</v>
      </c>
      <c r="O103" s="45">
        <v>37</v>
      </c>
      <c r="P103" s="45">
        <v>181</v>
      </c>
      <c r="Q103" s="45">
        <v>11</v>
      </c>
      <c r="R103" s="45">
        <v>155</v>
      </c>
      <c r="S103" s="45">
        <v>127</v>
      </c>
      <c r="T103" s="45">
        <v>249</v>
      </c>
      <c r="U103" s="45">
        <v>21</v>
      </c>
      <c r="V103" s="50">
        <f t="shared" si="12"/>
        <v>12034</v>
      </c>
    </row>
    <row r="104" spans="1:22" s="1" customFormat="1" ht="13.15" customHeight="1" x14ac:dyDescent="0.3">
      <c r="A104" s="76" t="s">
        <v>59</v>
      </c>
      <c r="B104" s="45">
        <v>80</v>
      </c>
      <c r="C104" s="45">
        <v>4</v>
      </c>
      <c r="D104" s="45">
        <v>307</v>
      </c>
      <c r="E104" s="45">
        <v>7</v>
      </c>
      <c r="F104" s="45">
        <v>40</v>
      </c>
      <c r="G104" s="45">
        <v>29</v>
      </c>
      <c r="H104" s="45">
        <v>86</v>
      </c>
      <c r="I104" s="45">
        <v>59</v>
      </c>
      <c r="J104" s="45">
        <v>113</v>
      </c>
      <c r="K104" s="45">
        <v>54</v>
      </c>
      <c r="L104" s="45">
        <v>35</v>
      </c>
      <c r="M104" s="45">
        <v>41</v>
      </c>
      <c r="N104" s="45">
        <v>48</v>
      </c>
      <c r="O104" s="45">
        <v>4</v>
      </c>
      <c r="P104" s="45">
        <v>32</v>
      </c>
      <c r="Q104" s="45">
        <v>2</v>
      </c>
      <c r="R104" s="45">
        <v>28</v>
      </c>
      <c r="S104" s="45">
        <v>30</v>
      </c>
      <c r="T104" s="45">
        <v>30</v>
      </c>
      <c r="U104" s="45">
        <v>24</v>
      </c>
      <c r="V104" s="50">
        <f t="shared" si="12"/>
        <v>1053</v>
      </c>
    </row>
    <row r="105" spans="1:22" s="1" customFormat="1" ht="13.15" customHeight="1" x14ac:dyDescent="0.3">
      <c r="A105" s="76" t="s">
        <v>60</v>
      </c>
      <c r="B105" s="45">
        <v>2</v>
      </c>
      <c r="C105" s="45">
        <v>1</v>
      </c>
      <c r="D105" s="45">
        <v>13</v>
      </c>
      <c r="E105" s="44">
        <v>0</v>
      </c>
      <c r="F105" s="45">
        <v>2</v>
      </c>
      <c r="G105" s="45">
        <v>9</v>
      </c>
      <c r="H105" s="45">
        <v>11</v>
      </c>
      <c r="I105" s="45">
        <v>10</v>
      </c>
      <c r="J105" s="45">
        <v>6</v>
      </c>
      <c r="K105" s="45">
        <v>1</v>
      </c>
      <c r="L105" s="45">
        <v>4</v>
      </c>
      <c r="M105" s="45">
        <v>15</v>
      </c>
      <c r="N105" s="45">
        <v>1</v>
      </c>
      <c r="O105" s="44">
        <v>0</v>
      </c>
      <c r="P105" s="45">
        <v>1</v>
      </c>
      <c r="Q105" s="44">
        <v>0</v>
      </c>
      <c r="R105" s="45">
        <v>4</v>
      </c>
      <c r="S105" s="44">
        <v>0</v>
      </c>
      <c r="T105" s="45">
        <v>2</v>
      </c>
      <c r="U105" s="44">
        <v>0</v>
      </c>
      <c r="V105" s="50">
        <f t="shared" si="12"/>
        <v>82</v>
      </c>
    </row>
    <row r="106" spans="1:22" s="1" customFormat="1" ht="13.15" customHeight="1" x14ac:dyDescent="0.3">
      <c r="A106" s="77" t="s">
        <v>61</v>
      </c>
      <c r="B106" s="69">
        <v>70</v>
      </c>
      <c r="C106" s="44">
        <v>0</v>
      </c>
      <c r="D106" s="69">
        <v>113</v>
      </c>
      <c r="E106" s="69">
        <v>13</v>
      </c>
      <c r="F106" s="69">
        <v>22</v>
      </c>
      <c r="G106" s="69">
        <v>86</v>
      </c>
      <c r="H106" s="69">
        <v>76</v>
      </c>
      <c r="I106" s="69">
        <v>32</v>
      </c>
      <c r="J106" s="69">
        <v>50</v>
      </c>
      <c r="K106" s="69">
        <v>6</v>
      </c>
      <c r="L106" s="69">
        <v>15</v>
      </c>
      <c r="M106" s="69">
        <v>30</v>
      </c>
      <c r="N106" s="69">
        <v>17</v>
      </c>
      <c r="O106" s="69">
        <v>27</v>
      </c>
      <c r="P106" s="69">
        <v>20</v>
      </c>
      <c r="Q106" s="69">
        <v>5</v>
      </c>
      <c r="R106" s="69">
        <v>84</v>
      </c>
      <c r="S106" s="69">
        <v>25</v>
      </c>
      <c r="T106" s="69">
        <v>15</v>
      </c>
      <c r="U106" s="69">
        <v>5</v>
      </c>
      <c r="V106" s="70">
        <f t="shared" si="12"/>
        <v>711</v>
      </c>
    </row>
    <row r="107" spans="1:22" s="1" customFormat="1" ht="13.15" customHeight="1" x14ac:dyDescent="0.3">
      <c r="A107" s="76" t="s">
        <v>82</v>
      </c>
      <c r="B107" s="45">
        <v>94</v>
      </c>
      <c r="C107" s="45">
        <v>15</v>
      </c>
      <c r="D107" s="45">
        <v>207</v>
      </c>
      <c r="E107" s="45">
        <v>30</v>
      </c>
      <c r="F107" s="45">
        <v>31</v>
      </c>
      <c r="G107" s="45">
        <v>78</v>
      </c>
      <c r="H107" s="45">
        <v>77</v>
      </c>
      <c r="I107" s="45">
        <v>65</v>
      </c>
      <c r="J107" s="45">
        <v>74</v>
      </c>
      <c r="K107" s="45">
        <v>7</v>
      </c>
      <c r="L107" s="45">
        <v>14</v>
      </c>
      <c r="M107" s="45">
        <v>47</v>
      </c>
      <c r="N107" s="45">
        <v>3</v>
      </c>
      <c r="O107" s="44">
        <v>0</v>
      </c>
      <c r="P107" s="45">
        <v>11</v>
      </c>
      <c r="Q107" s="45">
        <v>3</v>
      </c>
      <c r="R107" s="45">
        <v>6</v>
      </c>
      <c r="S107" s="45">
        <v>2</v>
      </c>
      <c r="T107" s="45">
        <v>22</v>
      </c>
      <c r="U107" s="45">
        <v>6</v>
      </c>
      <c r="V107" s="50">
        <f t="shared" si="12"/>
        <v>792</v>
      </c>
    </row>
    <row r="108" spans="1:22" s="1" customFormat="1" ht="13.15" customHeight="1" x14ac:dyDescent="0.3">
      <c r="A108" s="76" t="s">
        <v>64</v>
      </c>
      <c r="B108" s="45">
        <v>4102</v>
      </c>
      <c r="C108" s="45">
        <v>409</v>
      </c>
      <c r="D108" s="45">
        <v>8423</v>
      </c>
      <c r="E108" s="45">
        <v>1392</v>
      </c>
      <c r="F108" s="45">
        <v>943</v>
      </c>
      <c r="G108" s="45">
        <v>22792</v>
      </c>
      <c r="H108" s="45">
        <v>6347</v>
      </c>
      <c r="I108" s="45">
        <v>4848</v>
      </c>
      <c r="J108" s="45">
        <v>9095</v>
      </c>
      <c r="K108" s="45">
        <v>1176</v>
      </c>
      <c r="L108" s="45">
        <v>1469</v>
      </c>
      <c r="M108" s="45">
        <v>3166</v>
      </c>
      <c r="N108" s="45">
        <v>1179</v>
      </c>
      <c r="O108" s="45">
        <v>361</v>
      </c>
      <c r="P108" s="45">
        <v>2317</v>
      </c>
      <c r="Q108" s="45">
        <v>128</v>
      </c>
      <c r="R108" s="45">
        <v>2218</v>
      </c>
      <c r="S108" s="45">
        <v>1643</v>
      </c>
      <c r="T108" s="45">
        <v>2905</v>
      </c>
      <c r="U108" s="45">
        <v>1460</v>
      </c>
      <c r="V108" s="50">
        <f t="shared" si="12"/>
        <v>76373</v>
      </c>
    </row>
    <row r="109" spans="1:22" s="1" customFormat="1" ht="13.15" customHeight="1" x14ac:dyDescent="0.3">
      <c r="A109" s="76" t="s">
        <v>65</v>
      </c>
      <c r="B109" s="45">
        <v>658</v>
      </c>
      <c r="C109" s="45">
        <v>109</v>
      </c>
      <c r="D109" s="45">
        <v>1375</v>
      </c>
      <c r="E109" s="45">
        <v>192</v>
      </c>
      <c r="F109" s="45">
        <v>297</v>
      </c>
      <c r="G109" s="45">
        <v>3401</v>
      </c>
      <c r="H109" s="45">
        <v>1101</v>
      </c>
      <c r="I109" s="45">
        <v>1613</v>
      </c>
      <c r="J109" s="45">
        <v>3646</v>
      </c>
      <c r="K109" s="45">
        <v>405</v>
      </c>
      <c r="L109" s="45">
        <v>303</v>
      </c>
      <c r="M109" s="45">
        <v>643</v>
      </c>
      <c r="N109" s="45">
        <v>159</v>
      </c>
      <c r="O109" s="45">
        <v>27</v>
      </c>
      <c r="P109" s="45">
        <v>230</v>
      </c>
      <c r="Q109" s="45">
        <v>13</v>
      </c>
      <c r="R109" s="45">
        <v>327</v>
      </c>
      <c r="S109" s="45">
        <v>87</v>
      </c>
      <c r="T109" s="45">
        <v>139</v>
      </c>
      <c r="U109" s="45">
        <v>80</v>
      </c>
      <c r="V109" s="50">
        <f t="shared" si="12"/>
        <v>14805</v>
      </c>
    </row>
    <row r="110" spans="1:22" s="1" customFormat="1" ht="13.15" customHeight="1" x14ac:dyDescent="0.3">
      <c r="A110" s="78" t="s">
        <v>66</v>
      </c>
      <c r="B110" s="44">
        <v>0</v>
      </c>
      <c r="C110" s="44">
        <v>0</v>
      </c>
      <c r="D110" s="44">
        <v>0</v>
      </c>
      <c r="E110" s="44">
        <v>0</v>
      </c>
      <c r="F110" s="44">
        <v>0</v>
      </c>
      <c r="G110" s="44">
        <v>0</v>
      </c>
      <c r="H110" s="47">
        <v>1</v>
      </c>
      <c r="I110" s="44">
        <v>0</v>
      </c>
      <c r="J110" s="44">
        <v>0</v>
      </c>
      <c r="K110" s="44">
        <v>0</v>
      </c>
      <c r="L110" s="44">
        <v>0</v>
      </c>
      <c r="M110" s="47">
        <v>1</v>
      </c>
      <c r="N110" s="44">
        <v>0</v>
      </c>
      <c r="O110" s="44">
        <v>0</v>
      </c>
      <c r="P110" s="47">
        <v>1</v>
      </c>
      <c r="Q110" s="44">
        <v>0</v>
      </c>
      <c r="R110" s="44">
        <v>0</v>
      </c>
      <c r="S110" s="44">
        <v>0</v>
      </c>
      <c r="T110" s="44">
        <v>0</v>
      </c>
      <c r="U110" s="44">
        <v>0</v>
      </c>
      <c r="V110" s="51">
        <f t="shared" si="12"/>
        <v>3</v>
      </c>
    </row>
    <row r="111" spans="1:22" s="5" customFormat="1" ht="30" x14ac:dyDescent="0.3">
      <c r="A111" s="31" t="s">
        <v>104</v>
      </c>
      <c r="B111" s="59">
        <f>SUM(B80:B110)</f>
        <v>30330</v>
      </c>
      <c r="C111" s="59">
        <f t="shared" ref="C111:U111" si="15">SUM(C80:C110)</f>
        <v>7895</v>
      </c>
      <c r="D111" s="59">
        <f t="shared" si="15"/>
        <v>71904</v>
      </c>
      <c r="E111" s="59">
        <f t="shared" si="15"/>
        <v>8658</v>
      </c>
      <c r="F111" s="59">
        <f t="shared" si="15"/>
        <v>9562</v>
      </c>
      <c r="G111" s="59">
        <f t="shared" si="15"/>
        <v>143185</v>
      </c>
      <c r="H111" s="59">
        <f>SUM(H80:H110)</f>
        <v>43103</v>
      </c>
      <c r="I111" s="59">
        <f t="shared" si="15"/>
        <v>43645</v>
      </c>
      <c r="J111" s="59">
        <f t="shared" si="15"/>
        <v>71447</v>
      </c>
      <c r="K111" s="59">
        <f t="shared" si="15"/>
        <v>8512</v>
      </c>
      <c r="L111" s="59">
        <f t="shared" si="15"/>
        <v>12890</v>
      </c>
      <c r="M111" s="59">
        <f t="shared" si="15"/>
        <v>45896</v>
      </c>
      <c r="N111" s="59">
        <f t="shared" si="15"/>
        <v>9485</v>
      </c>
      <c r="O111" s="59">
        <f t="shared" si="15"/>
        <v>3011</v>
      </c>
      <c r="P111" s="59">
        <f t="shared" si="15"/>
        <v>23837</v>
      </c>
      <c r="Q111" s="59">
        <f t="shared" si="15"/>
        <v>1240</v>
      </c>
      <c r="R111" s="59">
        <f t="shared" si="15"/>
        <v>22974</v>
      </c>
      <c r="S111" s="59">
        <f t="shared" si="15"/>
        <v>11465</v>
      </c>
      <c r="T111" s="59">
        <f t="shared" si="15"/>
        <v>25129</v>
      </c>
      <c r="U111" s="59">
        <f t="shared" si="15"/>
        <v>11844</v>
      </c>
      <c r="V111" s="71">
        <f>SUM(B111:U111)</f>
        <v>606012</v>
      </c>
    </row>
    <row r="112" spans="1:22" ht="21" customHeight="1" x14ac:dyDescent="0.3">
      <c r="A112" s="33" t="s">
        <v>106</v>
      </c>
      <c r="B112" s="59">
        <f t="shared" ref="B112:U112" si="16">+B111+B79</f>
        <v>43143</v>
      </c>
      <c r="C112" s="59">
        <f t="shared" si="16"/>
        <v>43748</v>
      </c>
      <c r="D112" s="59">
        <f t="shared" si="16"/>
        <v>81422</v>
      </c>
      <c r="E112" s="59">
        <f t="shared" si="16"/>
        <v>10014</v>
      </c>
      <c r="F112" s="59">
        <f t="shared" si="16"/>
        <v>10870</v>
      </c>
      <c r="G112" s="59">
        <f t="shared" si="16"/>
        <v>175103</v>
      </c>
      <c r="H112" s="59">
        <f t="shared" si="16"/>
        <v>50392</v>
      </c>
      <c r="I112" s="59">
        <f t="shared" si="16"/>
        <v>50367</v>
      </c>
      <c r="J112" s="59">
        <f t="shared" si="16"/>
        <v>85670</v>
      </c>
      <c r="K112" s="59">
        <f t="shared" si="16"/>
        <v>10374</v>
      </c>
      <c r="L112" s="59">
        <f t="shared" si="16"/>
        <v>15617</v>
      </c>
      <c r="M112" s="59">
        <f t="shared" si="16"/>
        <v>51438</v>
      </c>
      <c r="N112" s="59">
        <f t="shared" si="16"/>
        <v>12072</v>
      </c>
      <c r="O112" s="59">
        <f t="shared" si="16"/>
        <v>4072</v>
      </c>
      <c r="P112" s="59">
        <f t="shared" si="16"/>
        <v>29372</v>
      </c>
      <c r="Q112" s="59">
        <f t="shared" si="16"/>
        <v>1562</v>
      </c>
      <c r="R112" s="59">
        <f t="shared" si="16"/>
        <v>28604</v>
      </c>
      <c r="S112" s="59">
        <f t="shared" si="16"/>
        <v>15172</v>
      </c>
      <c r="T112" s="59">
        <f t="shared" si="16"/>
        <v>30500</v>
      </c>
      <c r="U112" s="59">
        <f t="shared" si="16"/>
        <v>13585</v>
      </c>
      <c r="V112" s="60">
        <f>SUM(B112:U112)</f>
        <v>763097</v>
      </c>
    </row>
    <row r="113" spans="1:22" customFormat="1" ht="27" customHeight="1" x14ac:dyDescent="0.3">
      <c r="A113" s="178" t="s">
        <v>107</v>
      </c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</row>
    <row r="114" spans="1:22" customFormat="1" ht="22.5" customHeight="1" x14ac:dyDescent="0.3">
      <c r="A114" s="168" t="s">
        <v>120</v>
      </c>
      <c r="B114" s="168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T114" s="168"/>
      <c r="U114" s="168"/>
      <c r="V114" s="168"/>
    </row>
    <row r="115" spans="1:22" customFormat="1" ht="15" customHeight="1" x14ac:dyDescent="0.2">
      <c r="A115" s="169" t="s">
        <v>121</v>
      </c>
      <c r="B115" s="169"/>
      <c r="C115" s="169"/>
      <c r="D115" s="169"/>
      <c r="E115" s="169"/>
      <c r="F115" s="169"/>
      <c r="G115" s="169"/>
      <c r="H115" s="169"/>
      <c r="I115" s="169"/>
      <c r="J115" s="169"/>
      <c r="K115" s="169"/>
      <c r="L115" s="169"/>
      <c r="M115" s="169"/>
      <c r="N115" s="169"/>
      <c r="O115" s="169"/>
      <c r="P115" s="169"/>
      <c r="Q115" s="169"/>
      <c r="R115" s="169"/>
      <c r="S115" s="169"/>
      <c r="T115" s="169"/>
      <c r="U115" s="169"/>
      <c r="V115" s="169"/>
    </row>
    <row r="116" spans="1:22" ht="13.15" customHeight="1" x14ac:dyDescent="0.3">
      <c r="V116" s="25"/>
    </row>
  </sheetData>
  <mergeCells count="15">
    <mergeCell ref="A62:V62"/>
    <mergeCell ref="B3:V3"/>
    <mergeCell ref="B4:V4"/>
    <mergeCell ref="A1:H1"/>
    <mergeCell ref="A7:A8"/>
    <mergeCell ref="B7:V7"/>
    <mergeCell ref="A113:V113"/>
    <mergeCell ref="A114:V114"/>
    <mergeCell ref="A115:V115"/>
    <mergeCell ref="A63:V63"/>
    <mergeCell ref="A64:V64"/>
    <mergeCell ref="B66:V66"/>
    <mergeCell ref="B67:V67"/>
    <mergeCell ref="A70:A71"/>
    <mergeCell ref="B70:V70"/>
  </mergeCells>
  <hyperlinks>
    <hyperlink ref="A1:H1" location="'8.marche_regioni (2019)'!A70" display="Vai a &quot;mercato autovetture diesel&quot; / Go on &quot;diesel car market&quot;" xr:uid="{08B378AD-AD0F-4A45-9792-574AD1A6DFEE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4" max="16383" man="1"/>
  </rowBreaks>
  <ignoredErrors>
    <ignoredError sqref="B7 B70" numberStoredAsText="1"/>
    <ignoredError sqref="B9:U9 B19:U19 B72:U72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14"/>
  <sheetViews>
    <sheetView workbookViewId="0">
      <selection sqref="A1:H1"/>
    </sheetView>
  </sheetViews>
  <sheetFormatPr defaultColWidth="11.42578125" defaultRowHeight="13.15" customHeight="1" x14ac:dyDescent="0.3"/>
  <cols>
    <col min="1" max="1" width="20.28515625" style="7" bestFit="1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bestFit="1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" style="7" bestFit="1" customWidth="1"/>
    <col min="14" max="14" width="8.8554687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85546875" style="5" bestFit="1" customWidth="1"/>
    <col min="23" max="16384" width="11.42578125" style="7"/>
  </cols>
  <sheetData>
    <row r="1" spans="1:22" ht="15.75" x14ac:dyDescent="0.35">
      <c r="A1" s="180" t="s">
        <v>110</v>
      </c>
      <c r="B1" s="180"/>
      <c r="C1" s="180"/>
      <c r="D1" s="180"/>
      <c r="E1" s="180"/>
      <c r="F1" s="180"/>
      <c r="G1" s="180"/>
      <c r="H1" s="180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4" t="s">
        <v>97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36" t="s">
        <v>0</v>
      </c>
      <c r="C8" s="37" t="s">
        <v>1</v>
      </c>
      <c r="D8" s="37" t="s">
        <v>2</v>
      </c>
      <c r="E8" s="37" t="s">
        <v>3</v>
      </c>
      <c r="F8" s="37" t="s">
        <v>4</v>
      </c>
      <c r="G8" s="37" t="s">
        <v>5</v>
      </c>
      <c r="H8" s="37" t="s">
        <v>6</v>
      </c>
      <c r="I8" s="37" t="s">
        <v>7</v>
      </c>
      <c r="J8" s="37" t="s">
        <v>8</v>
      </c>
      <c r="K8" s="37" t="s">
        <v>9</v>
      </c>
      <c r="L8" s="37" t="s">
        <v>10</v>
      </c>
      <c r="M8" s="37" t="s">
        <v>11</v>
      </c>
      <c r="N8" s="37" t="s">
        <v>96</v>
      </c>
      <c r="O8" s="37" t="s">
        <v>13</v>
      </c>
      <c r="P8" s="37" t="s">
        <v>14</v>
      </c>
      <c r="Q8" s="37" t="s">
        <v>15</v>
      </c>
      <c r="R8" s="37" t="s">
        <v>16</v>
      </c>
      <c r="S8" s="37" t="s">
        <v>17</v>
      </c>
      <c r="T8" s="37" t="s">
        <v>18</v>
      </c>
      <c r="U8" s="37" t="s">
        <v>19</v>
      </c>
      <c r="V8" s="26" t="s">
        <v>112</v>
      </c>
    </row>
    <row r="9" spans="1:22" s="11" customFormat="1" ht="13.15" customHeight="1" x14ac:dyDescent="0.3">
      <c r="A9" s="79" t="s">
        <v>91</v>
      </c>
      <c r="B9" s="43">
        <f>SUM(B10:B14)</f>
        <v>83384</v>
      </c>
      <c r="C9" s="43">
        <f t="shared" ref="C9:U9" si="0">SUM(C10:C14)</f>
        <v>49371</v>
      </c>
      <c r="D9" s="43">
        <f t="shared" si="0"/>
        <v>57451</v>
      </c>
      <c r="E9" s="43">
        <f t="shared" si="0"/>
        <v>7179</v>
      </c>
      <c r="F9" s="43">
        <f t="shared" si="0"/>
        <v>7375</v>
      </c>
      <c r="G9" s="43">
        <f t="shared" si="0"/>
        <v>56711</v>
      </c>
      <c r="H9" s="43">
        <f t="shared" si="0"/>
        <v>36933</v>
      </c>
      <c r="I9" s="43">
        <f t="shared" si="0"/>
        <v>33612</v>
      </c>
      <c r="J9" s="43">
        <f t="shared" si="0"/>
        <v>41628</v>
      </c>
      <c r="K9" s="43">
        <f t="shared" si="0"/>
        <v>7129</v>
      </c>
      <c r="L9" s="43">
        <f t="shared" si="0"/>
        <v>11215</v>
      </c>
      <c r="M9" s="43">
        <f t="shared" si="0"/>
        <v>28773</v>
      </c>
      <c r="N9" s="43">
        <f t="shared" si="0"/>
        <v>9182</v>
      </c>
      <c r="O9" s="43">
        <f t="shared" si="0"/>
        <v>3628</v>
      </c>
      <c r="P9" s="43">
        <f t="shared" si="0"/>
        <v>17761</v>
      </c>
      <c r="Q9" s="43">
        <f t="shared" si="0"/>
        <v>1175</v>
      </c>
      <c r="R9" s="43">
        <f t="shared" si="0"/>
        <v>17141</v>
      </c>
      <c r="S9" s="43">
        <f t="shared" si="0"/>
        <v>9732</v>
      </c>
      <c r="T9" s="43">
        <f t="shared" si="0"/>
        <v>17133</v>
      </c>
      <c r="U9" s="43">
        <f t="shared" si="0"/>
        <v>5925</v>
      </c>
      <c r="V9" s="52">
        <f>SUM(B9:U9)</f>
        <v>502438</v>
      </c>
    </row>
    <row r="10" spans="1:22" s="1" customFormat="1" ht="13.15" customHeight="1" x14ac:dyDescent="0.3">
      <c r="A10" s="82" t="s">
        <v>21</v>
      </c>
      <c r="B10" s="44">
        <v>59396</v>
      </c>
      <c r="C10" s="45">
        <v>29006</v>
      </c>
      <c r="D10" s="44">
        <v>34384</v>
      </c>
      <c r="E10" s="44">
        <v>5026</v>
      </c>
      <c r="F10" s="44">
        <v>4444</v>
      </c>
      <c r="G10" s="44">
        <v>39269</v>
      </c>
      <c r="H10" s="45">
        <v>21404</v>
      </c>
      <c r="I10" s="44">
        <v>21218</v>
      </c>
      <c r="J10" s="44">
        <v>26055</v>
      </c>
      <c r="K10" s="44">
        <v>4726</v>
      </c>
      <c r="L10" s="44">
        <v>7069</v>
      </c>
      <c r="M10" s="44">
        <v>18370</v>
      </c>
      <c r="N10" s="44">
        <v>6152</v>
      </c>
      <c r="O10" s="44">
        <v>2598</v>
      </c>
      <c r="P10" s="44">
        <v>11550</v>
      </c>
      <c r="Q10" s="44">
        <v>729</v>
      </c>
      <c r="R10" s="44">
        <v>10838</v>
      </c>
      <c r="S10" s="44">
        <v>6471</v>
      </c>
      <c r="T10" s="44">
        <v>11107</v>
      </c>
      <c r="U10" s="44">
        <v>3619</v>
      </c>
      <c r="V10" s="40">
        <f t="shared" ref="V10:V18" si="1">SUM(B10:U10)</f>
        <v>323431</v>
      </c>
    </row>
    <row r="11" spans="1:22" s="1" customFormat="1" ht="13.15" customHeight="1" x14ac:dyDescent="0.3">
      <c r="A11" s="82" t="s">
        <v>22</v>
      </c>
      <c r="B11" s="44">
        <v>8471</v>
      </c>
      <c r="C11" s="45">
        <v>8096</v>
      </c>
      <c r="D11" s="44">
        <v>4274</v>
      </c>
      <c r="E11" s="44">
        <v>332</v>
      </c>
      <c r="F11" s="44">
        <v>572</v>
      </c>
      <c r="G11" s="44">
        <v>6724</v>
      </c>
      <c r="H11" s="45">
        <v>2759</v>
      </c>
      <c r="I11" s="44">
        <v>2006</v>
      </c>
      <c r="J11" s="44">
        <v>3304</v>
      </c>
      <c r="K11" s="44">
        <v>394</v>
      </c>
      <c r="L11" s="44">
        <v>659</v>
      </c>
      <c r="M11" s="44">
        <v>1491</v>
      </c>
      <c r="N11" s="44">
        <v>449</v>
      </c>
      <c r="O11" s="44">
        <v>219</v>
      </c>
      <c r="P11" s="44">
        <v>778</v>
      </c>
      <c r="Q11" s="44">
        <v>61</v>
      </c>
      <c r="R11" s="44">
        <v>858</v>
      </c>
      <c r="S11" s="44">
        <v>420</v>
      </c>
      <c r="T11" s="44">
        <v>745</v>
      </c>
      <c r="U11" s="44">
        <v>499</v>
      </c>
      <c r="V11" s="40">
        <f t="shared" si="1"/>
        <v>43111</v>
      </c>
    </row>
    <row r="12" spans="1:22" s="1" customFormat="1" ht="13.15" customHeight="1" x14ac:dyDescent="0.3">
      <c r="A12" s="82" t="s">
        <v>67</v>
      </c>
      <c r="B12" s="44">
        <v>5899</v>
      </c>
      <c r="C12" s="45">
        <v>3788</v>
      </c>
      <c r="D12" s="44">
        <v>6736</v>
      </c>
      <c r="E12" s="44">
        <v>700</v>
      </c>
      <c r="F12" s="44">
        <v>1075</v>
      </c>
      <c r="G12" s="44">
        <v>2902</v>
      </c>
      <c r="H12" s="45">
        <v>4493</v>
      </c>
      <c r="I12" s="44">
        <v>4148</v>
      </c>
      <c r="J12" s="44">
        <v>3882</v>
      </c>
      <c r="K12" s="44">
        <v>765</v>
      </c>
      <c r="L12" s="44">
        <v>1385</v>
      </c>
      <c r="M12" s="44">
        <v>3294</v>
      </c>
      <c r="N12" s="44">
        <v>1070</v>
      </c>
      <c r="O12" s="44">
        <v>359</v>
      </c>
      <c r="P12" s="44">
        <v>1885</v>
      </c>
      <c r="Q12" s="44">
        <v>135</v>
      </c>
      <c r="R12" s="44">
        <v>2167</v>
      </c>
      <c r="S12" s="44">
        <v>1087</v>
      </c>
      <c r="T12" s="44">
        <v>2092</v>
      </c>
      <c r="U12" s="44">
        <v>701</v>
      </c>
      <c r="V12" s="40">
        <f t="shared" si="1"/>
        <v>48563</v>
      </c>
    </row>
    <row r="13" spans="1:22" s="1" customFormat="1" ht="13.15" customHeight="1" x14ac:dyDescent="0.3">
      <c r="A13" s="82" t="s">
        <v>24</v>
      </c>
      <c r="B13" s="45">
        <v>9457</v>
      </c>
      <c r="C13" s="45">
        <v>8170</v>
      </c>
      <c r="D13" s="45">
        <v>11578</v>
      </c>
      <c r="E13" s="44">
        <v>1091</v>
      </c>
      <c r="F13" s="45">
        <v>1236</v>
      </c>
      <c r="G13" s="45">
        <v>7449</v>
      </c>
      <c r="H13" s="45">
        <v>7939</v>
      </c>
      <c r="I13" s="45">
        <v>5926</v>
      </c>
      <c r="J13" s="45">
        <v>8197</v>
      </c>
      <c r="K13" s="45">
        <v>1205</v>
      </c>
      <c r="L13" s="45">
        <v>2058</v>
      </c>
      <c r="M13" s="45">
        <v>5449</v>
      </c>
      <c r="N13" s="44">
        <v>1478</v>
      </c>
      <c r="O13" s="45">
        <v>442</v>
      </c>
      <c r="P13" s="45">
        <v>3468</v>
      </c>
      <c r="Q13" s="45">
        <v>241</v>
      </c>
      <c r="R13" s="45">
        <v>3225</v>
      </c>
      <c r="S13" s="45">
        <v>1739</v>
      </c>
      <c r="T13" s="45">
        <v>3122</v>
      </c>
      <c r="U13" s="44">
        <v>1100</v>
      </c>
      <c r="V13" s="40">
        <f t="shared" si="1"/>
        <v>84570</v>
      </c>
    </row>
    <row r="14" spans="1:22" s="1" customFormat="1" ht="13.15" customHeight="1" x14ac:dyDescent="0.3">
      <c r="A14" s="82" t="s">
        <v>26</v>
      </c>
      <c r="B14" s="44">
        <v>161</v>
      </c>
      <c r="C14" s="45">
        <v>311</v>
      </c>
      <c r="D14" s="44">
        <v>479</v>
      </c>
      <c r="E14" s="44">
        <v>30</v>
      </c>
      <c r="F14" s="44">
        <v>48</v>
      </c>
      <c r="G14" s="44">
        <v>367</v>
      </c>
      <c r="H14" s="45">
        <v>338</v>
      </c>
      <c r="I14" s="44">
        <v>314</v>
      </c>
      <c r="J14" s="44">
        <v>190</v>
      </c>
      <c r="K14" s="44">
        <v>39</v>
      </c>
      <c r="L14" s="44">
        <v>44</v>
      </c>
      <c r="M14" s="44">
        <v>169</v>
      </c>
      <c r="N14" s="44">
        <v>33</v>
      </c>
      <c r="O14" s="44">
        <v>10</v>
      </c>
      <c r="P14" s="44">
        <v>80</v>
      </c>
      <c r="Q14" s="44">
        <v>9</v>
      </c>
      <c r="R14" s="44">
        <v>53</v>
      </c>
      <c r="S14" s="44">
        <v>15</v>
      </c>
      <c r="T14" s="44">
        <v>67</v>
      </c>
      <c r="U14" s="44">
        <v>6</v>
      </c>
      <c r="V14" s="40">
        <f>SUM(B14:U14)</f>
        <v>2763</v>
      </c>
    </row>
    <row r="15" spans="1:22" s="1" customFormat="1" ht="13.15" customHeight="1" x14ac:dyDescent="0.3">
      <c r="A15" s="76" t="s">
        <v>25</v>
      </c>
      <c r="B15" s="44">
        <v>34</v>
      </c>
      <c r="C15" s="45">
        <v>0</v>
      </c>
      <c r="D15" s="44">
        <v>95</v>
      </c>
      <c r="E15" s="44">
        <v>5</v>
      </c>
      <c r="F15" s="44">
        <v>12</v>
      </c>
      <c r="G15" s="44">
        <v>8</v>
      </c>
      <c r="H15" s="45">
        <v>54</v>
      </c>
      <c r="I15" s="44">
        <v>53</v>
      </c>
      <c r="J15" s="44">
        <v>26</v>
      </c>
      <c r="K15" s="44">
        <v>14</v>
      </c>
      <c r="L15" s="44">
        <v>6</v>
      </c>
      <c r="M15" s="44">
        <v>55</v>
      </c>
      <c r="N15" s="44">
        <v>4</v>
      </c>
      <c r="O15" s="44">
        <v>2</v>
      </c>
      <c r="P15" s="44">
        <v>11</v>
      </c>
      <c r="Q15" s="45">
        <v>0</v>
      </c>
      <c r="R15" s="44">
        <v>10</v>
      </c>
      <c r="S15" s="45">
        <v>0</v>
      </c>
      <c r="T15" s="44">
        <v>9</v>
      </c>
      <c r="U15" s="44">
        <v>1</v>
      </c>
      <c r="V15" s="40">
        <f t="shared" si="1"/>
        <v>399</v>
      </c>
    </row>
    <row r="16" spans="1:22" s="1" customFormat="1" ht="13.15" customHeight="1" x14ac:dyDescent="0.3">
      <c r="A16" s="76" t="s">
        <v>28</v>
      </c>
      <c r="B16" s="44">
        <v>297</v>
      </c>
      <c r="C16" s="45">
        <v>2</v>
      </c>
      <c r="D16" s="44">
        <v>275</v>
      </c>
      <c r="E16" s="44">
        <v>26</v>
      </c>
      <c r="F16" s="44">
        <v>3</v>
      </c>
      <c r="G16" s="44">
        <v>4</v>
      </c>
      <c r="H16" s="45">
        <v>106</v>
      </c>
      <c r="I16" s="44">
        <v>118</v>
      </c>
      <c r="J16" s="44">
        <v>61</v>
      </c>
      <c r="K16" s="44">
        <v>20</v>
      </c>
      <c r="L16" s="44">
        <v>162</v>
      </c>
      <c r="M16" s="44">
        <v>111</v>
      </c>
      <c r="N16" s="44">
        <v>26</v>
      </c>
      <c r="O16" s="44">
        <v>3</v>
      </c>
      <c r="P16" s="44">
        <v>86</v>
      </c>
      <c r="Q16" s="44">
        <v>44</v>
      </c>
      <c r="R16" s="44">
        <v>50</v>
      </c>
      <c r="S16" s="44">
        <v>38</v>
      </c>
      <c r="T16" s="44">
        <v>66</v>
      </c>
      <c r="U16" s="44">
        <v>5</v>
      </c>
      <c r="V16" s="40">
        <f t="shared" si="1"/>
        <v>1503</v>
      </c>
    </row>
    <row r="17" spans="1:22" s="1" customFormat="1" ht="13.15" customHeight="1" x14ac:dyDescent="0.3">
      <c r="A17" s="76" t="s">
        <v>29</v>
      </c>
      <c r="B17" s="44">
        <v>6</v>
      </c>
      <c r="C17" s="45">
        <v>0</v>
      </c>
      <c r="D17" s="44">
        <v>59</v>
      </c>
      <c r="E17" s="44">
        <v>3</v>
      </c>
      <c r="F17" s="45">
        <v>0</v>
      </c>
      <c r="G17" s="44">
        <v>2</v>
      </c>
      <c r="H17" s="45">
        <v>16</v>
      </c>
      <c r="I17" s="44">
        <v>92</v>
      </c>
      <c r="J17" s="44">
        <v>13</v>
      </c>
      <c r="K17" s="44">
        <v>2</v>
      </c>
      <c r="L17" s="44">
        <v>2</v>
      </c>
      <c r="M17" s="44">
        <v>10</v>
      </c>
      <c r="N17" s="45">
        <v>0</v>
      </c>
      <c r="O17" s="45">
        <v>0</v>
      </c>
      <c r="P17" s="44">
        <v>3</v>
      </c>
      <c r="Q17" s="44">
        <v>1</v>
      </c>
      <c r="R17" s="44">
        <v>2</v>
      </c>
      <c r="S17" s="45">
        <v>0</v>
      </c>
      <c r="T17" s="44">
        <v>1</v>
      </c>
      <c r="U17" s="45">
        <v>0</v>
      </c>
      <c r="V17" s="40">
        <f t="shared" si="1"/>
        <v>212</v>
      </c>
    </row>
    <row r="18" spans="1:22" s="1" customFormat="1" ht="13.15" customHeight="1" x14ac:dyDescent="0.3">
      <c r="A18" s="78" t="s">
        <v>92</v>
      </c>
      <c r="B18" s="46">
        <v>4</v>
      </c>
      <c r="C18" s="45">
        <v>0</v>
      </c>
      <c r="D18" s="46">
        <v>16</v>
      </c>
      <c r="E18" s="46">
        <v>4</v>
      </c>
      <c r="F18" s="46">
        <v>1</v>
      </c>
      <c r="G18" s="46">
        <v>3</v>
      </c>
      <c r="H18" s="47">
        <v>2</v>
      </c>
      <c r="I18" s="46">
        <v>11</v>
      </c>
      <c r="J18" s="46">
        <v>4</v>
      </c>
      <c r="K18" s="45">
        <v>0</v>
      </c>
      <c r="L18" s="45">
        <v>0</v>
      </c>
      <c r="M18" s="46">
        <v>2</v>
      </c>
      <c r="N18" s="45">
        <v>0</v>
      </c>
      <c r="O18" s="45">
        <v>0</v>
      </c>
      <c r="P18" s="46">
        <v>1</v>
      </c>
      <c r="Q18" s="45">
        <v>0</v>
      </c>
      <c r="R18" s="45">
        <v>0</v>
      </c>
      <c r="S18" s="45">
        <v>0</v>
      </c>
      <c r="T18" s="46">
        <v>6</v>
      </c>
      <c r="U18" s="46">
        <v>2</v>
      </c>
      <c r="V18" s="42">
        <f t="shared" si="1"/>
        <v>56</v>
      </c>
    </row>
    <row r="19" spans="1:22" s="10" customFormat="1" ht="27" x14ac:dyDescent="0.3">
      <c r="A19" s="30" t="s">
        <v>103</v>
      </c>
      <c r="B19" s="15">
        <f t="shared" ref="B19:V19" si="2">SUM(B9,B15:B18)</f>
        <v>83725</v>
      </c>
      <c r="C19" s="15">
        <f t="shared" si="2"/>
        <v>49373</v>
      </c>
      <c r="D19" s="15">
        <f t="shared" si="2"/>
        <v>57896</v>
      </c>
      <c r="E19" s="15">
        <f t="shared" si="2"/>
        <v>7217</v>
      </c>
      <c r="F19" s="15">
        <f t="shared" si="2"/>
        <v>7391</v>
      </c>
      <c r="G19" s="15">
        <f t="shared" si="2"/>
        <v>56728</v>
      </c>
      <c r="H19" s="15">
        <f t="shared" si="2"/>
        <v>37111</v>
      </c>
      <c r="I19" s="15">
        <f t="shared" si="2"/>
        <v>33886</v>
      </c>
      <c r="J19" s="15">
        <f t="shared" si="2"/>
        <v>41732</v>
      </c>
      <c r="K19" s="15">
        <f t="shared" si="2"/>
        <v>7165</v>
      </c>
      <c r="L19" s="15">
        <f t="shared" si="2"/>
        <v>11385</v>
      </c>
      <c r="M19" s="15">
        <f t="shared" si="2"/>
        <v>28951</v>
      </c>
      <c r="N19" s="15">
        <f t="shared" si="2"/>
        <v>9212</v>
      </c>
      <c r="O19" s="15">
        <f t="shared" si="2"/>
        <v>3633</v>
      </c>
      <c r="P19" s="15">
        <f t="shared" si="2"/>
        <v>17862</v>
      </c>
      <c r="Q19" s="15">
        <f t="shared" si="2"/>
        <v>1220</v>
      </c>
      <c r="R19" s="15">
        <f t="shared" si="2"/>
        <v>17203</v>
      </c>
      <c r="S19" s="15">
        <f t="shared" si="2"/>
        <v>9770</v>
      </c>
      <c r="T19" s="15">
        <f t="shared" si="2"/>
        <v>17215</v>
      </c>
      <c r="U19" s="15">
        <f t="shared" si="2"/>
        <v>5933</v>
      </c>
      <c r="V19" s="27">
        <f t="shared" si="2"/>
        <v>504608</v>
      </c>
    </row>
    <row r="20" spans="1:22" s="10" customFormat="1" ht="13.15" customHeight="1" x14ac:dyDescent="0.3">
      <c r="A20" s="75" t="s">
        <v>31</v>
      </c>
      <c r="B20" s="54">
        <v>1</v>
      </c>
      <c r="C20" s="45">
        <v>0</v>
      </c>
      <c r="D20" s="54">
        <v>14</v>
      </c>
      <c r="E20" s="54">
        <v>1</v>
      </c>
      <c r="F20" s="45">
        <v>0</v>
      </c>
      <c r="G20" s="54">
        <v>3</v>
      </c>
      <c r="H20" s="54">
        <v>6</v>
      </c>
      <c r="I20" s="54">
        <v>2</v>
      </c>
      <c r="J20" s="54">
        <v>1</v>
      </c>
      <c r="K20" s="45">
        <v>0</v>
      </c>
      <c r="L20" s="45">
        <v>0</v>
      </c>
      <c r="M20" s="54">
        <v>1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52">
        <f t="shared" ref="V20:V58" si="3">SUM(B20:U20)</f>
        <v>29</v>
      </c>
    </row>
    <row r="21" spans="1:22" s="1" customFormat="1" ht="13.15" customHeight="1" x14ac:dyDescent="0.3">
      <c r="A21" s="76" t="s">
        <v>32</v>
      </c>
      <c r="B21" s="44">
        <v>3971</v>
      </c>
      <c r="C21" s="45">
        <v>383</v>
      </c>
      <c r="D21" s="44">
        <v>10127</v>
      </c>
      <c r="E21" s="44">
        <v>758</v>
      </c>
      <c r="F21" s="44">
        <v>982</v>
      </c>
      <c r="G21" s="44">
        <v>20260</v>
      </c>
      <c r="H21" s="45">
        <v>4988</v>
      </c>
      <c r="I21" s="44">
        <v>4263</v>
      </c>
      <c r="J21" s="44">
        <v>6294</v>
      </c>
      <c r="K21" s="44">
        <v>739</v>
      </c>
      <c r="L21" s="44">
        <v>1383</v>
      </c>
      <c r="M21" s="45">
        <v>2071</v>
      </c>
      <c r="N21" s="44">
        <v>484</v>
      </c>
      <c r="O21" s="45">
        <v>73</v>
      </c>
      <c r="P21" s="44">
        <v>1632</v>
      </c>
      <c r="Q21" s="44">
        <v>71</v>
      </c>
      <c r="R21" s="44">
        <v>1140</v>
      </c>
      <c r="S21" s="44">
        <v>953</v>
      </c>
      <c r="T21" s="44">
        <v>1892</v>
      </c>
      <c r="U21" s="44">
        <v>322</v>
      </c>
      <c r="V21" s="40">
        <f t="shared" si="3"/>
        <v>62786</v>
      </c>
    </row>
    <row r="22" spans="1:22" s="1" customFormat="1" ht="12.75" customHeight="1" x14ac:dyDescent="0.3">
      <c r="A22" s="76" t="s">
        <v>118</v>
      </c>
      <c r="B22" s="45">
        <v>2</v>
      </c>
      <c r="C22" s="45">
        <v>0</v>
      </c>
      <c r="D22" s="45">
        <v>3</v>
      </c>
      <c r="E22" s="45">
        <v>1</v>
      </c>
      <c r="F22" s="45">
        <v>0</v>
      </c>
      <c r="G22" s="45">
        <v>1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1</v>
      </c>
      <c r="N22" s="45">
        <v>0</v>
      </c>
      <c r="O22" s="45">
        <v>0</v>
      </c>
      <c r="P22" s="45">
        <v>0</v>
      </c>
      <c r="Q22" s="45">
        <v>0</v>
      </c>
      <c r="R22" s="45">
        <v>1</v>
      </c>
      <c r="S22" s="45">
        <v>0</v>
      </c>
      <c r="T22" s="45">
        <v>0</v>
      </c>
      <c r="U22" s="45">
        <v>0</v>
      </c>
      <c r="V22" s="40">
        <f t="shared" si="3"/>
        <v>9</v>
      </c>
    </row>
    <row r="23" spans="1:22" s="1" customFormat="1" ht="12.75" customHeight="1" x14ac:dyDescent="0.3">
      <c r="A23" s="76" t="s">
        <v>33</v>
      </c>
      <c r="B23" s="45">
        <v>3771</v>
      </c>
      <c r="C23" s="45">
        <v>367</v>
      </c>
      <c r="D23" s="45">
        <v>10599</v>
      </c>
      <c r="E23" s="44">
        <v>749</v>
      </c>
      <c r="F23" s="45">
        <v>1133</v>
      </c>
      <c r="G23" s="45">
        <v>15456</v>
      </c>
      <c r="H23" s="45">
        <v>3879</v>
      </c>
      <c r="I23" s="45">
        <v>4157</v>
      </c>
      <c r="J23" s="45">
        <v>6038</v>
      </c>
      <c r="K23" s="45">
        <v>538</v>
      </c>
      <c r="L23" s="45">
        <v>1193</v>
      </c>
      <c r="M23" s="45">
        <v>4250</v>
      </c>
      <c r="N23" s="45">
        <v>669</v>
      </c>
      <c r="O23" s="45">
        <v>127</v>
      </c>
      <c r="P23" s="45">
        <v>1248</v>
      </c>
      <c r="Q23" s="45">
        <v>57</v>
      </c>
      <c r="R23" s="45">
        <v>1189</v>
      </c>
      <c r="S23" s="45">
        <v>453</v>
      </c>
      <c r="T23" s="45">
        <v>942</v>
      </c>
      <c r="U23" s="45">
        <v>341</v>
      </c>
      <c r="V23" s="40">
        <f t="shared" ref="V23" si="4">SUM(B23:U23)</f>
        <v>57156</v>
      </c>
    </row>
    <row r="24" spans="1:22" s="1" customFormat="1" ht="12.75" customHeight="1" x14ac:dyDescent="0.3">
      <c r="A24" s="76" t="s">
        <v>34</v>
      </c>
      <c r="B24" s="45">
        <v>4</v>
      </c>
      <c r="C24" s="45">
        <v>1</v>
      </c>
      <c r="D24" s="45">
        <v>9</v>
      </c>
      <c r="E24" s="44">
        <v>2</v>
      </c>
      <c r="F24" s="45">
        <v>4</v>
      </c>
      <c r="G24" s="45">
        <v>1</v>
      </c>
      <c r="H24" s="45">
        <v>10</v>
      </c>
      <c r="I24" s="45">
        <v>6</v>
      </c>
      <c r="J24" s="45">
        <v>4</v>
      </c>
      <c r="K24" s="45">
        <v>0</v>
      </c>
      <c r="L24" s="45">
        <v>1</v>
      </c>
      <c r="M24" s="45">
        <v>5</v>
      </c>
      <c r="N24" s="45">
        <v>0</v>
      </c>
      <c r="O24" s="45">
        <v>0</v>
      </c>
      <c r="P24" s="45">
        <v>4</v>
      </c>
      <c r="Q24" s="45">
        <v>0</v>
      </c>
      <c r="R24" s="45">
        <v>0</v>
      </c>
      <c r="S24" s="45">
        <v>1</v>
      </c>
      <c r="T24" s="45">
        <v>0</v>
      </c>
      <c r="U24" s="45">
        <v>0</v>
      </c>
      <c r="V24" s="40">
        <f t="shared" ref="V24" si="5">SUM(B24:U24)</f>
        <v>52</v>
      </c>
    </row>
    <row r="25" spans="1:22" s="1" customFormat="1" ht="13.15" customHeight="1" x14ac:dyDescent="0.3">
      <c r="A25" s="76" t="s">
        <v>87</v>
      </c>
      <c r="B25" s="45">
        <v>5407</v>
      </c>
      <c r="C25" s="45">
        <v>2546</v>
      </c>
      <c r="D25" s="45">
        <v>15358</v>
      </c>
      <c r="E25" s="45">
        <v>1128</v>
      </c>
      <c r="F25" s="45">
        <v>1288</v>
      </c>
      <c r="G25" s="45">
        <v>17049</v>
      </c>
      <c r="H25" s="45">
        <v>5364</v>
      </c>
      <c r="I25" s="45">
        <v>6627</v>
      </c>
      <c r="J25" s="45">
        <v>6183</v>
      </c>
      <c r="K25" s="45">
        <v>1246</v>
      </c>
      <c r="L25" s="45">
        <v>1539</v>
      </c>
      <c r="M25" s="45">
        <v>6483</v>
      </c>
      <c r="N25" s="45">
        <v>1547</v>
      </c>
      <c r="O25" s="45">
        <v>359</v>
      </c>
      <c r="P25" s="45">
        <v>3597</v>
      </c>
      <c r="Q25" s="45">
        <v>175</v>
      </c>
      <c r="R25" s="45">
        <v>1928</v>
      </c>
      <c r="S25" s="45">
        <v>1697</v>
      </c>
      <c r="T25" s="45">
        <v>3297</v>
      </c>
      <c r="U25" s="45">
        <v>2792</v>
      </c>
      <c r="V25" s="40">
        <f t="shared" si="3"/>
        <v>85610</v>
      </c>
    </row>
    <row r="26" spans="1:22" s="1" customFormat="1" ht="13.15" customHeight="1" x14ac:dyDescent="0.3">
      <c r="A26" s="76" t="s">
        <v>36</v>
      </c>
      <c r="B26" s="45">
        <v>4765</v>
      </c>
      <c r="C26" s="45">
        <v>150</v>
      </c>
      <c r="D26" s="45">
        <v>12385</v>
      </c>
      <c r="E26" s="44">
        <v>1236</v>
      </c>
      <c r="F26" s="45">
        <v>1154</v>
      </c>
      <c r="G26" s="45">
        <v>3641</v>
      </c>
      <c r="H26" s="45">
        <v>4541</v>
      </c>
      <c r="I26" s="45">
        <v>5974</v>
      </c>
      <c r="J26" s="45">
        <v>5845</v>
      </c>
      <c r="K26" s="45">
        <v>718</v>
      </c>
      <c r="L26" s="45">
        <v>1564</v>
      </c>
      <c r="M26" s="45">
        <v>6482</v>
      </c>
      <c r="N26" s="45">
        <v>879</v>
      </c>
      <c r="O26" s="45">
        <v>306</v>
      </c>
      <c r="P26" s="45">
        <v>2676</v>
      </c>
      <c r="Q26" s="45">
        <v>98</v>
      </c>
      <c r="R26" s="45">
        <v>2714</v>
      </c>
      <c r="S26" s="45">
        <v>1033</v>
      </c>
      <c r="T26" s="45">
        <v>3370</v>
      </c>
      <c r="U26" s="45">
        <v>2111</v>
      </c>
      <c r="V26" s="40">
        <f t="shared" si="3"/>
        <v>61642</v>
      </c>
    </row>
    <row r="27" spans="1:22" s="1" customFormat="1" ht="13.15" customHeight="1" x14ac:dyDescent="0.3">
      <c r="A27" s="76" t="s">
        <v>39</v>
      </c>
      <c r="B27" s="45">
        <v>10007</v>
      </c>
      <c r="C27" s="45">
        <v>953</v>
      </c>
      <c r="D27" s="45">
        <v>21301</v>
      </c>
      <c r="E27" s="44">
        <v>3518</v>
      </c>
      <c r="F27" s="45">
        <v>2591</v>
      </c>
      <c r="G27" s="45">
        <v>25301</v>
      </c>
      <c r="H27" s="45">
        <v>9203</v>
      </c>
      <c r="I27" s="45">
        <v>10515</v>
      </c>
      <c r="J27" s="45">
        <v>10701</v>
      </c>
      <c r="K27" s="45">
        <v>1420</v>
      </c>
      <c r="L27" s="45">
        <v>2394</v>
      </c>
      <c r="M27" s="45">
        <v>10816</v>
      </c>
      <c r="N27" s="45">
        <v>1718</v>
      </c>
      <c r="O27" s="45">
        <v>459</v>
      </c>
      <c r="P27" s="45">
        <v>4276</v>
      </c>
      <c r="Q27" s="45">
        <v>414</v>
      </c>
      <c r="R27" s="45">
        <v>3995</v>
      </c>
      <c r="S27" s="45">
        <v>2366</v>
      </c>
      <c r="T27" s="45">
        <v>4481</v>
      </c>
      <c r="U27" s="45">
        <v>3207</v>
      </c>
      <c r="V27" s="40">
        <f t="shared" si="3"/>
        <v>129636</v>
      </c>
    </row>
    <row r="28" spans="1:22" s="1" customFormat="1" ht="13.15" customHeight="1" x14ac:dyDescent="0.3">
      <c r="A28" s="76" t="s">
        <v>42</v>
      </c>
      <c r="B28" s="45">
        <v>882</v>
      </c>
      <c r="C28" s="45">
        <v>46</v>
      </c>
      <c r="D28" s="45">
        <v>2125</v>
      </c>
      <c r="E28" s="44">
        <v>409</v>
      </c>
      <c r="F28" s="45">
        <v>381</v>
      </c>
      <c r="G28" s="45">
        <v>541</v>
      </c>
      <c r="H28" s="45">
        <v>847</v>
      </c>
      <c r="I28" s="45">
        <v>918</v>
      </c>
      <c r="J28" s="45">
        <v>662</v>
      </c>
      <c r="K28" s="45">
        <v>110</v>
      </c>
      <c r="L28" s="45">
        <v>192</v>
      </c>
      <c r="M28" s="45">
        <v>561</v>
      </c>
      <c r="N28" s="45">
        <v>94</v>
      </c>
      <c r="O28" s="45">
        <v>23</v>
      </c>
      <c r="P28" s="45">
        <v>253</v>
      </c>
      <c r="Q28" s="45">
        <v>7</v>
      </c>
      <c r="R28" s="45">
        <v>269</v>
      </c>
      <c r="S28" s="45">
        <v>139</v>
      </c>
      <c r="T28" s="45">
        <v>297</v>
      </c>
      <c r="U28" s="45">
        <v>104</v>
      </c>
      <c r="V28" s="40">
        <f t="shared" si="3"/>
        <v>8860</v>
      </c>
    </row>
    <row r="29" spans="1:22" s="1" customFormat="1" ht="13.15" customHeight="1" x14ac:dyDescent="0.3">
      <c r="A29" s="76" t="s">
        <v>43</v>
      </c>
      <c r="B29" s="45">
        <v>4614</v>
      </c>
      <c r="C29" s="45">
        <v>307</v>
      </c>
      <c r="D29" s="45">
        <v>9458</v>
      </c>
      <c r="E29" s="44">
        <v>1102</v>
      </c>
      <c r="F29" s="45">
        <v>2029</v>
      </c>
      <c r="G29" s="45">
        <v>1366</v>
      </c>
      <c r="H29" s="45">
        <v>4271</v>
      </c>
      <c r="I29" s="45">
        <v>6021</v>
      </c>
      <c r="J29" s="45">
        <v>5156</v>
      </c>
      <c r="K29" s="45">
        <v>786</v>
      </c>
      <c r="L29" s="45">
        <v>1369</v>
      </c>
      <c r="M29" s="45">
        <v>4350</v>
      </c>
      <c r="N29" s="45">
        <v>1364</v>
      </c>
      <c r="O29" s="45">
        <v>261</v>
      </c>
      <c r="P29" s="45">
        <v>3328</v>
      </c>
      <c r="Q29" s="45">
        <v>86</v>
      </c>
      <c r="R29" s="45">
        <v>3015</v>
      </c>
      <c r="S29" s="45">
        <v>1012</v>
      </c>
      <c r="T29" s="45">
        <v>2527</v>
      </c>
      <c r="U29" s="45">
        <v>1048</v>
      </c>
      <c r="V29" s="40">
        <f t="shared" si="3"/>
        <v>53470</v>
      </c>
    </row>
    <row r="30" spans="1:22" s="1" customFormat="1" ht="13.15" customHeight="1" x14ac:dyDescent="0.3">
      <c r="A30" s="76" t="s">
        <v>86</v>
      </c>
      <c r="B30" s="45">
        <v>528</v>
      </c>
      <c r="C30" s="45">
        <v>212</v>
      </c>
      <c r="D30" s="44">
        <v>1570</v>
      </c>
      <c r="E30" s="44">
        <v>110</v>
      </c>
      <c r="F30" s="44">
        <v>151</v>
      </c>
      <c r="G30" s="45">
        <v>2064</v>
      </c>
      <c r="H30" s="45">
        <v>990</v>
      </c>
      <c r="I30" s="44">
        <v>856</v>
      </c>
      <c r="J30" s="45">
        <v>797</v>
      </c>
      <c r="K30" s="45">
        <v>78</v>
      </c>
      <c r="L30" s="45">
        <v>95</v>
      </c>
      <c r="M30" s="44">
        <v>931</v>
      </c>
      <c r="N30" s="44">
        <v>101</v>
      </c>
      <c r="O30" s="44">
        <v>16</v>
      </c>
      <c r="P30" s="44">
        <v>320</v>
      </c>
      <c r="Q30" s="44">
        <v>8</v>
      </c>
      <c r="R30" s="45">
        <v>137</v>
      </c>
      <c r="S30" s="44">
        <v>54</v>
      </c>
      <c r="T30" s="45">
        <v>179</v>
      </c>
      <c r="U30" s="45">
        <v>75</v>
      </c>
      <c r="V30" s="40">
        <f t="shared" si="3"/>
        <v>9272</v>
      </c>
    </row>
    <row r="31" spans="1:22" s="1" customFormat="1" ht="13.15" customHeight="1" x14ac:dyDescent="0.3">
      <c r="A31" s="76" t="s">
        <v>45</v>
      </c>
      <c r="B31" s="45">
        <v>3306</v>
      </c>
      <c r="C31" s="45">
        <v>162</v>
      </c>
      <c r="D31" s="44">
        <v>10006</v>
      </c>
      <c r="E31" s="44">
        <v>793</v>
      </c>
      <c r="F31" s="44">
        <v>1224</v>
      </c>
      <c r="G31" s="45">
        <v>2600</v>
      </c>
      <c r="H31" s="45">
        <v>4914</v>
      </c>
      <c r="I31" s="44">
        <v>5008</v>
      </c>
      <c r="J31" s="45">
        <v>5036</v>
      </c>
      <c r="K31" s="45">
        <v>529</v>
      </c>
      <c r="L31" s="45">
        <v>1168</v>
      </c>
      <c r="M31" s="44">
        <v>3411</v>
      </c>
      <c r="N31" s="44">
        <v>812</v>
      </c>
      <c r="O31" s="44">
        <v>331</v>
      </c>
      <c r="P31" s="44">
        <v>2591</v>
      </c>
      <c r="Q31" s="44">
        <v>166</v>
      </c>
      <c r="R31" s="45">
        <v>1687</v>
      </c>
      <c r="S31" s="44">
        <v>712</v>
      </c>
      <c r="T31" s="45">
        <v>2405</v>
      </c>
      <c r="U31" s="45">
        <v>905</v>
      </c>
      <c r="V31" s="40">
        <f t="shared" si="3"/>
        <v>47766</v>
      </c>
    </row>
    <row r="32" spans="1:22" s="1" customFormat="1" ht="13.15" customHeight="1" x14ac:dyDescent="0.3">
      <c r="A32" s="76" t="s">
        <v>46</v>
      </c>
      <c r="B32" s="45">
        <v>1</v>
      </c>
      <c r="C32" s="45">
        <v>0</v>
      </c>
      <c r="D32" s="44">
        <v>9</v>
      </c>
      <c r="E32" s="44">
        <v>2</v>
      </c>
      <c r="F32" s="45">
        <v>0</v>
      </c>
      <c r="G32" s="45">
        <v>13</v>
      </c>
      <c r="H32" s="45">
        <v>4</v>
      </c>
      <c r="I32" s="44">
        <v>5</v>
      </c>
      <c r="J32" s="45">
        <v>4</v>
      </c>
      <c r="K32" s="45">
        <v>2</v>
      </c>
      <c r="L32" s="45">
        <v>5</v>
      </c>
      <c r="M32" s="44">
        <v>7</v>
      </c>
      <c r="N32" s="44">
        <v>1</v>
      </c>
      <c r="O32" s="45">
        <v>0</v>
      </c>
      <c r="P32" s="44">
        <v>1</v>
      </c>
      <c r="Q32" s="45">
        <v>0</v>
      </c>
      <c r="R32" s="45">
        <v>1</v>
      </c>
      <c r="S32" s="44">
        <v>1</v>
      </c>
      <c r="T32" s="45">
        <v>3</v>
      </c>
      <c r="U32" s="44">
        <v>1</v>
      </c>
      <c r="V32" s="40">
        <f t="shared" si="3"/>
        <v>60</v>
      </c>
    </row>
    <row r="33" spans="1:22" s="1" customFormat="1" ht="13.15" customHeight="1" x14ac:dyDescent="0.3">
      <c r="A33" s="76" t="s">
        <v>47</v>
      </c>
      <c r="B33" s="45">
        <v>688</v>
      </c>
      <c r="C33" s="45">
        <v>308</v>
      </c>
      <c r="D33" s="44">
        <v>2997</v>
      </c>
      <c r="E33" s="44">
        <v>295</v>
      </c>
      <c r="F33" s="45">
        <v>275</v>
      </c>
      <c r="G33" s="45">
        <v>3625</v>
      </c>
      <c r="H33" s="45">
        <v>1828</v>
      </c>
      <c r="I33" s="44">
        <v>1694</v>
      </c>
      <c r="J33" s="45">
        <v>2068</v>
      </c>
      <c r="K33" s="45">
        <v>168</v>
      </c>
      <c r="L33" s="45">
        <v>340</v>
      </c>
      <c r="M33" s="44">
        <v>1350</v>
      </c>
      <c r="N33" s="44">
        <v>249</v>
      </c>
      <c r="O33" s="45">
        <v>24</v>
      </c>
      <c r="P33" s="44">
        <v>467</v>
      </c>
      <c r="Q33" s="45">
        <v>17</v>
      </c>
      <c r="R33" s="45">
        <v>309</v>
      </c>
      <c r="S33" s="44">
        <v>162</v>
      </c>
      <c r="T33" s="45">
        <v>384</v>
      </c>
      <c r="U33" s="44">
        <v>117</v>
      </c>
      <c r="V33" s="40">
        <f t="shared" si="3"/>
        <v>17365</v>
      </c>
    </row>
    <row r="34" spans="1:22" s="1" customFormat="1" ht="13.15" customHeight="1" x14ac:dyDescent="0.3">
      <c r="A34" s="76" t="s">
        <v>72</v>
      </c>
      <c r="B34" s="44">
        <v>9</v>
      </c>
      <c r="C34" s="45">
        <v>0</v>
      </c>
      <c r="D34" s="44">
        <v>26</v>
      </c>
      <c r="E34" s="44">
        <v>1</v>
      </c>
      <c r="F34" s="45">
        <v>0</v>
      </c>
      <c r="G34" s="44">
        <v>1</v>
      </c>
      <c r="H34" s="45">
        <v>13</v>
      </c>
      <c r="I34" s="44">
        <v>3</v>
      </c>
      <c r="J34" s="45">
        <v>4</v>
      </c>
      <c r="K34" s="45">
        <v>0</v>
      </c>
      <c r="L34" s="44">
        <v>3</v>
      </c>
      <c r="M34" s="45">
        <v>18</v>
      </c>
      <c r="N34" s="44">
        <v>2</v>
      </c>
      <c r="O34" s="45">
        <v>0</v>
      </c>
      <c r="P34" s="45">
        <v>1</v>
      </c>
      <c r="Q34" s="45">
        <v>0</v>
      </c>
      <c r="R34" s="45">
        <v>3</v>
      </c>
      <c r="S34" s="44">
        <v>2</v>
      </c>
      <c r="T34" s="45">
        <v>1</v>
      </c>
      <c r="U34" s="45">
        <v>3</v>
      </c>
      <c r="V34" s="40">
        <f t="shared" si="3"/>
        <v>90</v>
      </c>
    </row>
    <row r="35" spans="1:22" s="1" customFormat="1" ht="13.15" customHeight="1" x14ac:dyDescent="0.3">
      <c r="A35" s="76" t="s">
        <v>69</v>
      </c>
      <c r="B35" s="44">
        <v>101</v>
      </c>
      <c r="C35" s="45">
        <v>1</v>
      </c>
      <c r="D35" s="44">
        <v>223</v>
      </c>
      <c r="E35" s="44">
        <v>5</v>
      </c>
      <c r="F35" s="45">
        <v>6</v>
      </c>
      <c r="G35" s="44">
        <v>4</v>
      </c>
      <c r="H35" s="45">
        <v>39</v>
      </c>
      <c r="I35" s="44">
        <v>42</v>
      </c>
      <c r="J35" s="45">
        <v>88</v>
      </c>
      <c r="K35" s="45">
        <v>15</v>
      </c>
      <c r="L35" s="44">
        <v>15</v>
      </c>
      <c r="M35" s="45">
        <v>70</v>
      </c>
      <c r="N35" s="44">
        <v>56</v>
      </c>
      <c r="O35" s="45">
        <v>2</v>
      </c>
      <c r="P35" s="45">
        <v>60</v>
      </c>
      <c r="Q35" s="45">
        <v>0</v>
      </c>
      <c r="R35" s="45">
        <v>93</v>
      </c>
      <c r="S35" s="44">
        <v>24</v>
      </c>
      <c r="T35" s="45">
        <v>55</v>
      </c>
      <c r="U35" s="45">
        <v>2</v>
      </c>
      <c r="V35" s="40">
        <f t="shared" si="3"/>
        <v>901</v>
      </c>
    </row>
    <row r="36" spans="1:22" s="1" customFormat="1" ht="13.15" customHeight="1" x14ac:dyDescent="0.3">
      <c r="A36" s="76" t="s">
        <v>48</v>
      </c>
      <c r="B36" s="44">
        <v>833</v>
      </c>
      <c r="C36" s="45">
        <v>41</v>
      </c>
      <c r="D36" s="44">
        <v>2458</v>
      </c>
      <c r="E36" s="44">
        <v>185</v>
      </c>
      <c r="F36" s="44">
        <v>370</v>
      </c>
      <c r="G36" s="44">
        <v>952</v>
      </c>
      <c r="H36" s="45">
        <v>1152</v>
      </c>
      <c r="I36" s="44">
        <v>1363</v>
      </c>
      <c r="J36" s="45">
        <v>887</v>
      </c>
      <c r="K36" s="44">
        <v>182</v>
      </c>
      <c r="L36" s="44">
        <v>333</v>
      </c>
      <c r="M36" s="45">
        <v>644</v>
      </c>
      <c r="N36" s="44">
        <v>146</v>
      </c>
      <c r="O36" s="45">
        <v>26</v>
      </c>
      <c r="P36" s="45">
        <v>448</v>
      </c>
      <c r="Q36" s="45">
        <v>9</v>
      </c>
      <c r="R36" s="45">
        <v>205</v>
      </c>
      <c r="S36" s="44">
        <v>204</v>
      </c>
      <c r="T36" s="45">
        <v>318</v>
      </c>
      <c r="U36" s="45">
        <v>112</v>
      </c>
      <c r="V36" s="40">
        <f t="shared" si="3"/>
        <v>10868</v>
      </c>
    </row>
    <row r="37" spans="1:22" s="1" customFormat="1" ht="13.15" customHeight="1" x14ac:dyDescent="0.3">
      <c r="A37" s="76" t="s">
        <v>49</v>
      </c>
      <c r="B37" s="45">
        <v>704</v>
      </c>
      <c r="C37" s="45">
        <v>309</v>
      </c>
      <c r="D37" s="44">
        <v>3837</v>
      </c>
      <c r="E37" s="44">
        <v>614</v>
      </c>
      <c r="F37" s="44">
        <v>316</v>
      </c>
      <c r="G37" s="45">
        <v>6492</v>
      </c>
      <c r="H37" s="45">
        <v>870</v>
      </c>
      <c r="I37" s="44">
        <v>667</v>
      </c>
      <c r="J37" s="45">
        <v>1454</v>
      </c>
      <c r="K37" s="45">
        <v>215</v>
      </c>
      <c r="L37" s="45">
        <v>244</v>
      </c>
      <c r="M37" s="44">
        <v>5945</v>
      </c>
      <c r="N37" s="44">
        <v>410</v>
      </c>
      <c r="O37" s="44">
        <v>28</v>
      </c>
      <c r="P37" s="44">
        <v>706</v>
      </c>
      <c r="Q37" s="44">
        <v>18</v>
      </c>
      <c r="R37" s="45">
        <v>335</v>
      </c>
      <c r="S37" s="44">
        <v>283</v>
      </c>
      <c r="T37" s="45">
        <v>959</v>
      </c>
      <c r="U37" s="45">
        <v>217</v>
      </c>
      <c r="V37" s="40">
        <f t="shared" si="3"/>
        <v>24623</v>
      </c>
    </row>
    <row r="38" spans="1:22" s="1" customFormat="1" ht="13.15" customHeight="1" x14ac:dyDescent="0.3">
      <c r="A38" s="76" t="s">
        <v>50</v>
      </c>
      <c r="B38" s="45">
        <v>3341</v>
      </c>
      <c r="C38" s="45">
        <v>325</v>
      </c>
      <c r="D38" s="45">
        <v>9173</v>
      </c>
      <c r="E38" s="44">
        <v>1104</v>
      </c>
      <c r="F38" s="45">
        <v>1300</v>
      </c>
      <c r="G38" s="45">
        <v>11705</v>
      </c>
      <c r="H38" s="45">
        <v>5060</v>
      </c>
      <c r="I38" s="45">
        <v>4509</v>
      </c>
      <c r="J38" s="45">
        <v>5874</v>
      </c>
      <c r="K38" s="45">
        <v>998</v>
      </c>
      <c r="L38" s="45">
        <v>1224</v>
      </c>
      <c r="M38" s="45">
        <v>8124</v>
      </c>
      <c r="N38" s="45">
        <v>1129</v>
      </c>
      <c r="O38" s="45">
        <v>264</v>
      </c>
      <c r="P38" s="45">
        <v>1840</v>
      </c>
      <c r="Q38" s="45">
        <v>78</v>
      </c>
      <c r="R38" s="45">
        <v>2032</v>
      </c>
      <c r="S38" s="45">
        <v>950</v>
      </c>
      <c r="T38" s="45">
        <v>1949</v>
      </c>
      <c r="U38" s="44">
        <v>440</v>
      </c>
      <c r="V38" s="40">
        <f t="shared" si="3"/>
        <v>61419</v>
      </c>
    </row>
    <row r="39" spans="1:22" s="1" customFormat="1" ht="13.15" customHeight="1" x14ac:dyDescent="0.3">
      <c r="A39" s="76" t="s">
        <v>51</v>
      </c>
      <c r="B39" s="44">
        <v>1746</v>
      </c>
      <c r="C39" s="45">
        <v>92</v>
      </c>
      <c r="D39" s="44">
        <v>4656</v>
      </c>
      <c r="E39" s="44">
        <v>450</v>
      </c>
      <c r="F39" s="45">
        <v>365</v>
      </c>
      <c r="G39" s="44">
        <v>2941</v>
      </c>
      <c r="H39" s="45">
        <v>1586</v>
      </c>
      <c r="I39" s="44">
        <v>1754</v>
      </c>
      <c r="J39" s="44">
        <v>2134</v>
      </c>
      <c r="K39" s="44">
        <v>263</v>
      </c>
      <c r="L39" s="44">
        <v>512</v>
      </c>
      <c r="M39" s="45">
        <v>2113</v>
      </c>
      <c r="N39" s="44">
        <v>275</v>
      </c>
      <c r="O39" s="45">
        <v>53</v>
      </c>
      <c r="P39" s="45">
        <v>518</v>
      </c>
      <c r="Q39" s="45">
        <v>19</v>
      </c>
      <c r="R39" s="45">
        <v>366</v>
      </c>
      <c r="S39" s="44">
        <v>161</v>
      </c>
      <c r="T39" s="45">
        <v>380</v>
      </c>
      <c r="U39" s="44">
        <v>158</v>
      </c>
      <c r="V39" s="40">
        <f t="shared" si="3"/>
        <v>20542</v>
      </c>
    </row>
    <row r="40" spans="1:22" s="1" customFormat="1" ht="13.15" customHeight="1" x14ac:dyDescent="0.3">
      <c r="A40" s="76" t="s">
        <v>52</v>
      </c>
      <c r="B40" s="45">
        <v>700</v>
      </c>
      <c r="C40" s="45">
        <v>15</v>
      </c>
      <c r="D40" s="44">
        <v>1738</v>
      </c>
      <c r="E40" s="44">
        <v>70</v>
      </c>
      <c r="F40" s="44">
        <v>208</v>
      </c>
      <c r="G40" s="45">
        <v>150</v>
      </c>
      <c r="H40" s="45">
        <v>439</v>
      </c>
      <c r="I40" s="44">
        <v>408</v>
      </c>
      <c r="J40" s="45">
        <v>609</v>
      </c>
      <c r="K40" s="45">
        <v>82</v>
      </c>
      <c r="L40" s="45">
        <v>115</v>
      </c>
      <c r="M40" s="44">
        <v>522</v>
      </c>
      <c r="N40" s="44">
        <v>87</v>
      </c>
      <c r="O40" s="44">
        <v>7</v>
      </c>
      <c r="P40" s="44">
        <v>216</v>
      </c>
      <c r="Q40" s="44">
        <v>9</v>
      </c>
      <c r="R40" s="45">
        <v>181</v>
      </c>
      <c r="S40" s="44">
        <v>62</v>
      </c>
      <c r="T40" s="45">
        <v>363</v>
      </c>
      <c r="U40" s="45">
        <v>35</v>
      </c>
      <c r="V40" s="40">
        <f t="shared" si="3"/>
        <v>6016</v>
      </c>
    </row>
    <row r="41" spans="1:22" s="1" customFormat="1" ht="13.15" customHeight="1" x14ac:dyDescent="0.3">
      <c r="A41" s="76" t="s">
        <v>81</v>
      </c>
      <c r="B41" s="45">
        <v>3043</v>
      </c>
      <c r="C41" s="45">
        <v>153</v>
      </c>
      <c r="D41" s="44">
        <v>7471</v>
      </c>
      <c r="E41" s="44">
        <v>1035</v>
      </c>
      <c r="F41" s="44">
        <v>1082</v>
      </c>
      <c r="G41" s="45">
        <v>9810</v>
      </c>
      <c r="H41" s="45">
        <v>3834</v>
      </c>
      <c r="I41" s="44">
        <v>3833</v>
      </c>
      <c r="J41" s="45">
        <v>6529</v>
      </c>
      <c r="K41" s="45">
        <v>663</v>
      </c>
      <c r="L41" s="45">
        <v>1197</v>
      </c>
      <c r="M41" s="44">
        <v>7529</v>
      </c>
      <c r="N41" s="44">
        <v>1012</v>
      </c>
      <c r="O41" s="44">
        <v>220</v>
      </c>
      <c r="P41" s="44">
        <v>1715</v>
      </c>
      <c r="Q41" s="44">
        <v>126</v>
      </c>
      <c r="R41" s="45">
        <v>1747</v>
      </c>
      <c r="S41" s="44">
        <v>873</v>
      </c>
      <c r="T41" s="45">
        <v>1883</v>
      </c>
      <c r="U41" s="45">
        <v>1477</v>
      </c>
      <c r="V41" s="40">
        <f t="shared" si="3"/>
        <v>55232</v>
      </c>
    </row>
    <row r="42" spans="1:22" s="1" customFormat="1" ht="13.15" customHeight="1" x14ac:dyDescent="0.3">
      <c r="A42" s="76" t="s">
        <v>40</v>
      </c>
      <c r="B42" s="45">
        <v>5373</v>
      </c>
      <c r="C42" s="45">
        <v>313</v>
      </c>
      <c r="D42" s="45">
        <v>17482</v>
      </c>
      <c r="E42" s="44">
        <v>1354</v>
      </c>
      <c r="F42" s="45">
        <v>1781</v>
      </c>
      <c r="G42" s="45">
        <v>13702</v>
      </c>
      <c r="H42" s="45">
        <v>7350</v>
      </c>
      <c r="I42" s="45">
        <v>8676</v>
      </c>
      <c r="J42" s="45">
        <v>8746</v>
      </c>
      <c r="K42" s="45">
        <v>1589</v>
      </c>
      <c r="L42" s="45">
        <v>2900</v>
      </c>
      <c r="M42" s="45">
        <v>8632</v>
      </c>
      <c r="N42" s="45">
        <v>2012</v>
      </c>
      <c r="O42" s="45">
        <v>318</v>
      </c>
      <c r="P42" s="45">
        <v>3596</v>
      </c>
      <c r="Q42" s="45">
        <v>350</v>
      </c>
      <c r="R42" s="45">
        <v>3593</v>
      </c>
      <c r="S42" s="45">
        <v>1697</v>
      </c>
      <c r="T42" s="45">
        <v>4803</v>
      </c>
      <c r="U42" s="45">
        <v>1067</v>
      </c>
      <c r="V42" s="40">
        <f t="shared" si="3"/>
        <v>95334</v>
      </c>
    </row>
    <row r="43" spans="1:22" s="1" customFormat="1" ht="13.15" customHeight="1" x14ac:dyDescent="0.3">
      <c r="A43" s="76" t="s">
        <v>54</v>
      </c>
      <c r="B43" s="45">
        <v>6500</v>
      </c>
      <c r="C43" s="45">
        <v>1592</v>
      </c>
      <c r="D43" s="45">
        <v>20934</v>
      </c>
      <c r="E43" s="44">
        <v>1572</v>
      </c>
      <c r="F43" s="45">
        <v>1640</v>
      </c>
      <c r="G43" s="45">
        <v>18371</v>
      </c>
      <c r="H43" s="45">
        <v>7527</v>
      </c>
      <c r="I43" s="45">
        <v>8810</v>
      </c>
      <c r="J43" s="45">
        <v>8696</v>
      </c>
      <c r="K43" s="45">
        <v>1544</v>
      </c>
      <c r="L43" s="45">
        <v>1908</v>
      </c>
      <c r="M43" s="45">
        <v>6997</v>
      </c>
      <c r="N43" s="45">
        <v>1747</v>
      </c>
      <c r="O43" s="45">
        <v>718</v>
      </c>
      <c r="P43" s="45">
        <v>5509</v>
      </c>
      <c r="Q43" s="45">
        <v>194</v>
      </c>
      <c r="R43" s="45">
        <v>3936</v>
      </c>
      <c r="S43" s="45">
        <v>2217</v>
      </c>
      <c r="T43" s="45">
        <v>5133</v>
      </c>
      <c r="U43" s="45">
        <v>2978</v>
      </c>
      <c r="V43" s="40">
        <f t="shared" si="3"/>
        <v>108523</v>
      </c>
    </row>
    <row r="44" spans="1:22" s="1" customFormat="1" ht="13.15" customHeight="1" x14ac:dyDescent="0.3">
      <c r="A44" s="76" t="s">
        <v>55</v>
      </c>
      <c r="B44" s="45">
        <v>399</v>
      </c>
      <c r="C44" s="45">
        <v>28</v>
      </c>
      <c r="D44" s="45">
        <v>1609</v>
      </c>
      <c r="E44" s="44">
        <v>95</v>
      </c>
      <c r="F44" s="45">
        <v>103</v>
      </c>
      <c r="G44" s="45">
        <v>366</v>
      </c>
      <c r="H44" s="45">
        <v>708</v>
      </c>
      <c r="I44" s="45">
        <v>475</v>
      </c>
      <c r="J44" s="45">
        <v>447</v>
      </c>
      <c r="K44" s="45">
        <v>58</v>
      </c>
      <c r="L44" s="45">
        <v>90</v>
      </c>
      <c r="M44" s="45">
        <v>348</v>
      </c>
      <c r="N44" s="44">
        <v>55</v>
      </c>
      <c r="O44" s="45">
        <v>16</v>
      </c>
      <c r="P44" s="45">
        <v>169</v>
      </c>
      <c r="Q44" s="45">
        <v>6</v>
      </c>
      <c r="R44" s="45">
        <v>117</v>
      </c>
      <c r="S44" s="45">
        <v>31</v>
      </c>
      <c r="T44" s="45">
        <v>147</v>
      </c>
      <c r="U44" s="44">
        <v>28</v>
      </c>
      <c r="V44" s="40">
        <f t="shared" si="3"/>
        <v>5295</v>
      </c>
    </row>
    <row r="45" spans="1:22" s="1" customFormat="1" ht="13.15" customHeight="1" x14ac:dyDescent="0.3">
      <c r="A45" s="76" t="s">
        <v>56</v>
      </c>
      <c r="B45" s="45">
        <v>7347</v>
      </c>
      <c r="C45" s="45">
        <v>624</v>
      </c>
      <c r="D45" s="45">
        <v>24129</v>
      </c>
      <c r="E45" s="44">
        <v>2057</v>
      </c>
      <c r="F45" s="45">
        <v>1832</v>
      </c>
      <c r="G45" s="45">
        <v>18722</v>
      </c>
      <c r="H45" s="45">
        <v>7528</v>
      </c>
      <c r="I45" s="45">
        <v>9109</v>
      </c>
      <c r="J45" s="45">
        <v>14362</v>
      </c>
      <c r="K45" s="45">
        <v>1261</v>
      </c>
      <c r="L45" s="45">
        <v>2150</v>
      </c>
      <c r="M45" s="45">
        <v>13801</v>
      </c>
      <c r="N45" s="45">
        <v>1360</v>
      </c>
      <c r="O45" s="45">
        <v>565</v>
      </c>
      <c r="P45" s="45">
        <v>5018</v>
      </c>
      <c r="Q45" s="45">
        <v>161</v>
      </c>
      <c r="R45" s="45">
        <v>4830</v>
      </c>
      <c r="S45" s="45">
        <v>1448</v>
      </c>
      <c r="T45" s="45">
        <v>4849</v>
      </c>
      <c r="U45" s="45">
        <v>4052</v>
      </c>
      <c r="V45" s="40">
        <f t="shared" ref="V45" si="6">SUM(B45:U45)</f>
        <v>125205</v>
      </c>
    </row>
    <row r="46" spans="1:22" s="1" customFormat="1" ht="13.15" customHeight="1" x14ac:dyDescent="0.3">
      <c r="A46" s="76" t="s">
        <v>119</v>
      </c>
      <c r="B46" s="45">
        <v>3</v>
      </c>
      <c r="C46" s="45">
        <v>0</v>
      </c>
      <c r="D46" s="45">
        <v>19</v>
      </c>
      <c r="E46" s="45">
        <v>0</v>
      </c>
      <c r="F46" s="45">
        <v>1</v>
      </c>
      <c r="G46" s="45">
        <v>1</v>
      </c>
      <c r="H46" s="45">
        <v>4</v>
      </c>
      <c r="I46" s="45">
        <v>2</v>
      </c>
      <c r="J46" s="45">
        <v>1</v>
      </c>
      <c r="K46" s="45">
        <v>0</v>
      </c>
      <c r="L46" s="45">
        <v>0</v>
      </c>
      <c r="M46" s="45">
        <v>7</v>
      </c>
      <c r="N46" s="45">
        <v>0</v>
      </c>
      <c r="O46" s="45">
        <v>1</v>
      </c>
      <c r="P46" s="45">
        <v>2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0">
        <f t="shared" si="3"/>
        <v>41</v>
      </c>
    </row>
    <row r="47" spans="1:22" s="1" customFormat="1" ht="12.75" customHeight="1" x14ac:dyDescent="0.3">
      <c r="A47" s="76" t="s">
        <v>57</v>
      </c>
      <c r="B47" s="45">
        <v>1190</v>
      </c>
      <c r="C47" s="45">
        <v>33</v>
      </c>
      <c r="D47" s="44">
        <v>4125</v>
      </c>
      <c r="E47" s="45">
        <v>171</v>
      </c>
      <c r="F47" s="44">
        <v>447</v>
      </c>
      <c r="G47" s="45">
        <v>4309</v>
      </c>
      <c r="H47" s="45">
        <v>2477</v>
      </c>
      <c r="I47" s="44">
        <v>1649</v>
      </c>
      <c r="J47" s="45">
        <v>1505</v>
      </c>
      <c r="K47" s="45">
        <v>197</v>
      </c>
      <c r="L47" s="45">
        <v>591</v>
      </c>
      <c r="M47" s="44">
        <v>498</v>
      </c>
      <c r="N47" s="45">
        <v>148</v>
      </c>
      <c r="O47" s="44">
        <v>138</v>
      </c>
      <c r="P47" s="44">
        <v>193</v>
      </c>
      <c r="Q47" s="45">
        <v>24</v>
      </c>
      <c r="R47" s="45">
        <v>737</v>
      </c>
      <c r="S47" s="45">
        <v>279</v>
      </c>
      <c r="T47" s="45">
        <v>959</v>
      </c>
      <c r="U47" s="45">
        <v>288</v>
      </c>
      <c r="V47" s="40">
        <f t="shared" si="3"/>
        <v>19958</v>
      </c>
    </row>
    <row r="48" spans="1:22" s="1" customFormat="1" ht="13.15" customHeight="1" x14ac:dyDescent="0.3">
      <c r="A48" s="76" t="s">
        <v>58</v>
      </c>
      <c r="B48" s="45">
        <v>1568</v>
      </c>
      <c r="C48" s="45">
        <v>222</v>
      </c>
      <c r="D48" s="44">
        <v>4013</v>
      </c>
      <c r="E48" s="44">
        <v>192</v>
      </c>
      <c r="F48" s="44">
        <v>520</v>
      </c>
      <c r="G48" s="45">
        <v>7158</v>
      </c>
      <c r="H48" s="45">
        <v>2646</v>
      </c>
      <c r="I48" s="44">
        <v>2180</v>
      </c>
      <c r="J48" s="45">
        <v>2807</v>
      </c>
      <c r="K48" s="45">
        <v>226</v>
      </c>
      <c r="L48" s="45">
        <v>561</v>
      </c>
      <c r="M48" s="44">
        <v>719</v>
      </c>
      <c r="N48" s="44">
        <v>158</v>
      </c>
      <c r="O48" s="44">
        <v>86</v>
      </c>
      <c r="P48" s="44">
        <v>725</v>
      </c>
      <c r="Q48" s="44">
        <v>21</v>
      </c>
      <c r="R48" s="45">
        <v>488</v>
      </c>
      <c r="S48" s="44">
        <v>314</v>
      </c>
      <c r="T48" s="45">
        <v>709</v>
      </c>
      <c r="U48" s="45">
        <v>86</v>
      </c>
      <c r="V48" s="40">
        <f t="shared" si="3"/>
        <v>25399</v>
      </c>
    </row>
    <row r="49" spans="1:22" s="1" customFormat="1" ht="13.15" customHeight="1" x14ac:dyDescent="0.3">
      <c r="A49" s="76" t="s">
        <v>59</v>
      </c>
      <c r="B49" s="45">
        <v>354</v>
      </c>
      <c r="C49" s="44">
        <v>10</v>
      </c>
      <c r="D49" s="44">
        <v>554</v>
      </c>
      <c r="E49" s="44">
        <v>22</v>
      </c>
      <c r="F49" s="44">
        <v>84</v>
      </c>
      <c r="G49" s="45">
        <v>41</v>
      </c>
      <c r="H49" s="45">
        <v>288</v>
      </c>
      <c r="I49" s="44">
        <v>127</v>
      </c>
      <c r="J49" s="45">
        <v>264</v>
      </c>
      <c r="K49" s="45">
        <v>108</v>
      </c>
      <c r="L49" s="45">
        <v>90</v>
      </c>
      <c r="M49" s="44">
        <v>133</v>
      </c>
      <c r="N49" s="44">
        <v>71</v>
      </c>
      <c r="O49" s="44">
        <v>3</v>
      </c>
      <c r="P49" s="44">
        <v>78</v>
      </c>
      <c r="Q49" s="44">
        <v>6</v>
      </c>
      <c r="R49" s="45">
        <v>83</v>
      </c>
      <c r="S49" s="44">
        <v>24</v>
      </c>
      <c r="T49" s="45">
        <v>85</v>
      </c>
      <c r="U49" s="45">
        <v>42</v>
      </c>
      <c r="V49" s="40">
        <f t="shared" si="3"/>
        <v>2467</v>
      </c>
    </row>
    <row r="50" spans="1:22" s="1" customFormat="1" ht="13.15" customHeight="1" x14ac:dyDescent="0.3">
      <c r="A50" s="76" t="s">
        <v>60</v>
      </c>
      <c r="B50" s="44">
        <v>260</v>
      </c>
      <c r="C50" s="45">
        <v>27</v>
      </c>
      <c r="D50" s="44">
        <v>951</v>
      </c>
      <c r="E50" s="44">
        <v>98</v>
      </c>
      <c r="F50" s="44">
        <v>168</v>
      </c>
      <c r="G50" s="45">
        <v>225</v>
      </c>
      <c r="H50" s="45">
        <v>574</v>
      </c>
      <c r="I50" s="44">
        <v>389</v>
      </c>
      <c r="J50" s="45">
        <v>254</v>
      </c>
      <c r="K50" s="45">
        <v>39</v>
      </c>
      <c r="L50" s="44">
        <v>98</v>
      </c>
      <c r="M50" s="44">
        <v>163</v>
      </c>
      <c r="N50" s="44">
        <v>32</v>
      </c>
      <c r="O50" s="44">
        <v>3</v>
      </c>
      <c r="P50" s="44">
        <v>23</v>
      </c>
      <c r="Q50" s="44">
        <v>6</v>
      </c>
      <c r="R50" s="44">
        <v>20</v>
      </c>
      <c r="S50" s="44">
        <v>16</v>
      </c>
      <c r="T50" s="45">
        <v>39</v>
      </c>
      <c r="U50" s="44">
        <v>4</v>
      </c>
      <c r="V50" s="40">
        <f t="shared" si="3"/>
        <v>3389</v>
      </c>
    </row>
    <row r="51" spans="1:22" s="1" customFormat="1" ht="13.15" customHeight="1" x14ac:dyDescent="0.3">
      <c r="A51" s="76" t="s">
        <v>61</v>
      </c>
      <c r="B51" s="45">
        <v>3929</v>
      </c>
      <c r="C51" s="45">
        <v>333</v>
      </c>
      <c r="D51" s="44">
        <v>7442</v>
      </c>
      <c r="E51" s="44">
        <v>1186</v>
      </c>
      <c r="F51" s="44">
        <v>1143</v>
      </c>
      <c r="G51" s="45">
        <v>1081</v>
      </c>
      <c r="H51" s="45">
        <v>2548</v>
      </c>
      <c r="I51" s="44">
        <v>3176</v>
      </c>
      <c r="J51" s="45">
        <v>2935</v>
      </c>
      <c r="K51" s="44">
        <v>601</v>
      </c>
      <c r="L51" s="45">
        <v>826</v>
      </c>
      <c r="M51" s="44">
        <v>2225</v>
      </c>
      <c r="N51" s="44">
        <v>599</v>
      </c>
      <c r="O51" s="44">
        <v>197</v>
      </c>
      <c r="P51" s="44">
        <v>1025</v>
      </c>
      <c r="Q51" s="44">
        <v>117</v>
      </c>
      <c r="R51" s="45">
        <v>1380</v>
      </c>
      <c r="S51" s="44">
        <v>578</v>
      </c>
      <c r="T51" s="45">
        <v>1231</v>
      </c>
      <c r="U51" s="44">
        <v>389</v>
      </c>
      <c r="V51" s="40">
        <f t="shared" si="3"/>
        <v>32941</v>
      </c>
    </row>
    <row r="52" spans="1:22" s="1" customFormat="1" ht="13.15" customHeight="1" x14ac:dyDescent="0.3">
      <c r="A52" s="76" t="s">
        <v>73</v>
      </c>
      <c r="B52" s="45">
        <v>22</v>
      </c>
      <c r="C52" s="45">
        <v>0</v>
      </c>
      <c r="D52" s="44">
        <v>188</v>
      </c>
      <c r="E52" s="44">
        <v>3</v>
      </c>
      <c r="F52" s="44">
        <v>10</v>
      </c>
      <c r="G52" s="45">
        <v>58</v>
      </c>
      <c r="H52" s="45">
        <v>87</v>
      </c>
      <c r="I52" s="44">
        <v>36</v>
      </c>
      <c r="J52" s="45">
        <v>19</v>
      </c>
      <c r="K52" s="45">
        <v>0</v>
      </c>
      <c r="L52" s="45">
        <v>9</v>
      </c>
      <c r="M52" s="44">
        <v>24</v>
      </c>
      <c r="N52" s="44">
        <v>2</v>
      </c>
      <c r="O52" s="44">
        <v>2</v>
      </c>
      <c r="P52" s="44">
        <v>5</v>
      </c>
      <c r="Q52" s="45">
        <v>0</v>
      </c>
      <c r="R52" s="45">
        <v>0</v>
      </c>
      <c r="S52" s="44">
        <v>1</v>
      </c>
      <c r="T52" s="45">
        <v>1</v>
      </c>
      <c r="U52" s="45">
        <v>0</v>
      </c>
      <c r="V52" s="40">
        <f t="shared" si="3"/>
        <v>467</v>
      </c>
    </row>
    <row r="53" spans="1:22" s="1" customFormat="1" ht="13.15" customHeight="1" x14ac:dyDescent="0.3">
      <c r="A53" s="76" t="s">
        <v>82</v>
      </c>
      <c r="B53" s="45">
        <v>7041</v>
      </c>
      <c r="C53" s="45">
        <v>238</v>
      </c>
      <c r="D53" s="44">
        <v>20703</v>
      </c>
      <c r="E53" s="44">
        <v>1735</v>
      </c>
      <c r="F53" s="44">
        <v>1963</v>
      </c>
      <c r="G53" s="45">
        <v>13518</v>
      </c>
      <c r="H53" s="45">
        <v>8322</v>
      </c>
      <c r="I53" s="44">
        <v>8158</v>
      </c>
      <c r="J53" s="45">
        <v>7246</v>
      </c>
      <c r="K53" s="45">
        <v>968</v>
      </c>
      <c r="L53" s="45">
        <v>1341</v>
      </c>
      <c r="M53" s="44">
        <v>10901</v>
      </c>
      <c r="N53" s="44">
        <v>1039</v>
      </c>
      <c r="O53" s="44">
        <v>108</v>
      </c>
      <c r="P53" s="44">
        <v>1659</v>
      </c>
      <c r="Q53" s="45">
        <v>101</v>
      </c>
      <c r="R53" s="45">
        <v>1690</v>
      </c>
      <c r="S53" s="44">
        <v>1067</v>
      </c>
      <c r="T53" s="45">
        <v>2712</v>
      </c>
      <c r="U53" s="45">
        <v>1434</v>
      </c>
      <c r="V53" s="40">
        <f t="shared" si="3"/>
        <v>91944</v>
      </c>
    </row>
    <row r="54" spans="1:22" s="1" customFormat="1" ht="13.15" customHeight="1" x14ac:dyDescent="0.3">
      <c r="A54" s="76" t="s">
        <v>64</v>
      </c>
      <c r="B54" s="45">
        <v>10894</v>
      </c>
      <c r="C54" s="45">
        <v>437</v>
      </c>
      <c r="D54" s="44">
        <v>29126</v>
      </c>
      <c r="E54" s="44">
        <v>4227</v>
      </c>
      <c r="F54" s="44">
        <v>3332</v>
      </c>
      <c r="G54" s="45">
        <v>29957</v>
      </c>
      <c r="H54" s="45">
        <v>15083</v>
      </c>
      <c r="I54" s="44">
        <v>13284</v>
      </c>
      <c r="J54" s="45">
        <v>16702</v>
      </c>
      <c r="K54" s="45">
        <v>2656</v>
      </c>
      <c r="L54" s="45">
        <v>4620</v>
      </c>
      <c r="M54" s="44">
        <v>10594</v>
      </c>
      <c r="N54" s="44">
        <v>2531</v>
      </c>
      <c r="O54" s="44">
        <v>649</v>
      </c>
      <c r="P54" s="44">
        <v>4126</v>
      </c>
      <c r="Q54" s="44">
        <v>230</v>
      </c>
      <c r="R54" s="45">
        <v>4108</v>
      </c>
      <c r="S54" s="44">
        <v>2412</v>
      </c>
      <c r="T54" s="45">
        <v>5057</v>
      </c>
      <c r="U54" s="45">
        <v>2865</v>
      </c>
      <c r="V54" s="40">
        <f t="shared" si="3"/>
        <v>162890</v>
      </c>
    </row>
    <row r="55" spans="1:22" s="1" customFormat="1" ht="13.15" customHeight="1" x14ac:dyDescent="0.3">
      <c r="A55" s="76" t="s">
        <v>65</v>
      </c>
      <c r="B55" s="45">
        <v>1029</v>
      </c>
      <c r="C55" s="45">
        <v>122</v>
      </c>
      <c r="D55" s="45">
        <v>2718</v>
      </c>
      <c r="E55" s="44">
        <v>314</v>
      </c>
      <c r="F55" s="45">
        <v>385</v>
      </c>
      <c r="G55" s="45">
        <v>4295</v>
      </c>
      <c r="H55" s="45">
        <v>1664</v>
      </c>
      <c r="I55" s="45">
        <v>2396</v>
      </c>
      <c r="J55" s="45">
        <v>3385</v>
      </c>
      <c r="K55" s="45">
        <v>449</v>
      </c>
      <c r="L55" s="45">
        <v>342</v>
      </c>
      <c r="M55" s="45">
        <v>681</v>
      </c>
      <c r="N55" s="45">
        <v>203</v>
      </c>
      <c r="O55" s="45">
        <v>20</v>
      </c>
      <c r="P55" s="45">
        <v>288</v>
      </c>
      <c r="Q55" s="45">
        <v>17</v>
      </c>
      <c r="R55" s="45">
        <v>402</v>
      </c>
      <c r="S55" s="45">
        <v>102</v>
      </c>
      <c r="T55" s="45">
        <v>186</v>
      </c>
      <c r="U55" s="45">
        <v>85</v>
      </c>
      <c r="V55" s="40">
        <f t="shared" si="3"/>
        <v>19083</v>
      </c>
    </row>
    <row r="56" spans="1:22" s="1" customFormat="1" ht="13.15" customHeight="1" x14ac:dyDescent="0.3">
      <c r="A56" s="78" t="s">
        <v>66</v>
      </c>
      <c r="B56" s="46">
        <v>1</v>
      </c>
      <c r="C56" s="45">
        <v>0</v>
      </c>
      <c r="D56" s="46">
        <v>34</v>
      </c>
      <c r="E56" s="46">
        <v>1</v>
      </c>
      <c r="F56" s="45">
        <v>0</v>
      </c>
      <c r="G56" s="46">
        <v>6</v>
      </c>
      <c r="H56" s="47">
        <v>13</v>
      </c>
      <c r="I56" s="46">
        <v>16</v>
      </c>
      <c r="J56" s="46">
        <v>7</v>
      </c>
      <c r="K56" s="45">
        <v>1</v>
      </c>
      <c r="L56" s="46">
        <v>2</v>
      </c>
      <c r="M56" s="46">
        <v>17</v>
      </c>
      <c r="N56" s="46">
        <v>2</v>
      </c>
      <c r="O56" s="45">
        <v>0</v>
      </c>
      <c r="P56" s="46">
        <v>1</v>
      </c>
      <c r="Q56" s="45">
        <v>0</v>
      </c>
      <c r="R56" s="45">
        <v>1</v>
      </c>
      <c r="S56" s="45">
        <v>0</v>
      </c>
      <c r="T56" s="45">
        <v>3</v>
      </c>
      <c r="U56" s="46">
        <v>1</v>
      </c>
      <c r="V56" s="42">
        <f t="shared" si="3"/>
        <v>106</v>
      </c>
    </row>
    <row r="57" spans="1:22" s="10" customFormat="1" ht="30" x14ac:dyDescent="0.3">
      <c r="A57" s="31" t="s">
        <v>104</v>
      </c>
      <c r="B57" s="16">
        <f t="shared" ref="B57:U57" si="7">SUM(B20:B56)</f>
        <v>94334</v>
      </c>
      <c r="C57" s="16">
        <f t="shared" si="7"/>
        <v>10350</v>
      </c>
      <c r="D57" s="16">
        <f t="shared" si="7"/>
        <v>259570</v>
      </c>
      <c r="E57" s="16">
        <f t="shared" si="7"/>
        <v>26595</v>
      </c>
      <c r="F57" s="16">
        <f t="shared" si="7"/>
        <v>28268</v>
      </c>
      <c r="G57" s="16">
        <f t="shared" si="7"/>
        <v>235786</v>
      </c>
      <c r="H57" s="16">
        <f t="shared" si="7"/>
        <v>110657</v>
      </c>
      <c r="I57" s="16">
        <f t="shared" si="7"/>
        <v>117108</v>
      </c>
      <c r="J57" s="16">
        <f t="shared" si="7"/>
        <v>133744</v>
      </c>
      <c r="K57" s="16">
        <f t="shared" si="7"/>
        <v>18449</v>
      </c>
      <c r="L57" s="16">
        <f t="shared" si="7"/>
        <v>30414</v>
      </c>
      <c r="M57" s="16">
        <f t="shared" si="7"/>
        <v>121424</v>
      </c>
      <c r="N57" s="16">
        <f t="shared" si="7"/>
        <v>20994</v>
      </c>
      <c r="O57" s="16">
        <f t="shared" si="7"/>
        <v>5403</v>
      </c>
      <c r="P57" s="16">
        <f t="shared" si="7"/>
        <v>48314</v>
      </c>
      <c r="Q57" s="16">
        <f t="shared" si="7"/>
        <v>2591</v>
      </c>
      <c r="R57" s="16">
        <f t="shared" si="7"/>
        <v>42732</v>
      </c>
      <c r="S57" s="16">
        <f t="shared" si="7"/>
        <v>21328</v>
      </c>
      <c r="T57" s="16">
        <f t="shared" si="7"/>
        <v>51599</v>
      </c>
      <c r="U57" s="16">
        <f t="shared" si="7"/>
        <v>26786</v>
      </c>
      <c r="V57" s="34">
        <f t="shared" si="3"/>
        <v>1406446</v>
      </c>
    </row>
    <row r="58" spans="1:22" s="10" customFormat="1" ht="13.5" x14ac:dyDescent="0.3">
      <c r="A58" s="32" t="s">
        <v>105</v>
      </c>
      <c r="B58" s="48">
        <v>1</v>
      </c>
      <c r="C58" s="45">
        <v>0</v>
      </c>
      <c r="D58" s="48">
        <v>0</v>
      </c>
      <c r="E58" s="45">
        <v>0</v>
      </c>
      <c r="F58" s="45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1</v>
      </c>
      <c r="N58" s="45">
        <v>0</v>
      </c>
      <c r="O58" s="45">
        <v>0</v>
      </c>
      <c r="P58" s="48">
        <v>0</v>
      </c>
      <c r="Q58" s="45">
        <v>0</v>
      </c>
      <c r="R58" s="48">
        <v>0</v>
      </c>
      <c r="S58" s="45">
        <v>0</v>
      </c>
      <c r="T58" s="48">
        <v>0</v>
      </c>
      <c r="U58" s="45">
        <v>0</v>
      </c>
      <c r="V58" s="35">
        <f t="shared" si="3"/>
        <v>2</v>
      </c>
    </row>
    <row r="59" spans="1:22" s="10" customFormat="1" ht="21" customHeight="1" x14ac:dyDescent="0.3">
      <c r="A59" s="33" t="s">
        <v>106</v>
      </c>
      <c r="B59" s="16">
        <f t="shared" ref="B59:U59" si="8">SUM(B19,B57,B58)</f>
        <v>178060</v>
      </c>
      <c r="C59" s="16">
        <f t="shared" si="8"/>
        <v>59723</v>
      </c>
      <c r="D59" s="16">
        <f t="shared" si="8"/>
        <v>317466</v>
      </c>
      <c r="E59" s="16">
        <f t="shared" si="8"/>
        <v>33812</v>
      </c>
      <c r="F59" s="16">
        <f t="shared" si="8"/>
        <v>35659</v>
      </c>
      <c r="G59" s="16">
        <f t="shared" si="8"/>
        <v>292514</v>
      </c>
      <c r="H59" s="16">
        <f t="shared" si="8"/>
        <v>147768</v>
      </c>
      <c r="I59" s="16">
        <f t="shared" si="8"/>
        <v>150994</v>
      </c>
      <c r="J59" s="16">
        <f t="shared" si="8"/>
        <v>175476</v>
      </c>
      <c r="K59" s="16">
        <f t="shared" si="8"/>
        <v>25614</v>
      </c>
      <c r="L59" s="16">
        <f t="shared" si="8"/>
        <v>41799</v>
      </c>
      <c r="M59" s="16">
        <f t="shared" si="8"/>
        <v>150376</v>
      </c>
      <c r="N59" s="16">
        <f t="shared" si="8"/>
        <v>30206</v>
      </c>
      <c r="O59" s="16">
        <f t="shared" si="8"/>
        <v>9036</v>
      </c>
      <c r="P59" s="16">
        <f t="shared" si="8"/>
        <v>66176</v>
      </c>
      <c r="Q59" s="16">
        <f t="shared" si="8"/>
        <v>3811</v>
      </c>
      <c r="R59" s="16">
        <f t="shared" si="8"/>
        <v>59935</v>
      </c>
      <c r="S59" s="16">
        <f t="shared" si="8"/>
        <v>31098</v>
      </c>
      <c r="T59" s="16">
        <f t="shared" si="8"/>
        <v>68814</v>
      </c>
      <c r="U59" s="16">
        <f t="shared" si="8"/>
        <v>32719</v>
      </c>
      <c r="V59" s="27">
        <f>SUM(B59:U59)</f>
        <v>1911056</v>
      </c>
    </row>
    <row r="60" spans="1:22" customFormat="1" ht="14.25" x14ac:dyDescent="0.3">
      <c r="A60" s="178"/>
      <c r="B60" s="178"/>
      <c r="C60" s="178"/>
      <c r="D60" s="178"/>
      <c r="E60" s="178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</row>
    <row r="61" spans="1:22" customFormat="1" ht="22.5" customHeight="1" x14ac:dyDescent="0.3">
      <c r="A61" s="168" t="s">
        <v>120</v>
      </c>
      <c r="B61" s="168"/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68"/>
    </row>
    <row r="62" spans="1:22" customFormat="1" ht="15" customHeight="1" x14ac:dyDescent="0.2">
      <c r="A62" s="169" t="s">
        <v>121</v>
      </c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</row>
    <row r="63" spans="1:22" s="5" customFormat="1" ht="15.75" customHeight="1" x14ac:dyDescent="0.3">
      <c r="A63" s="12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13"/>
    </row>
    <row r="64" spans="1:22" s="3" customFormat="1" ht="18" x14ac:dyDescent="0.3">
      <c r="A64" s="2"/>
      <c r="B64" s="170" t="s">
        <v>108</v>
      </c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</row>
    <row r="65" spans="1:22" s="5" customFormat="1" ht="15" x14ac:dyDescent="0.3">
      <c r="A65" s="4"/>
      <c r="B65" s="179" t="s">
        <v>109</v>
      </c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</row>
    <row r="66" spans="1:22" ht="13.15" customHeight="1" x14ac:dyDescent="0.3">
      <c r="A66" s="6"/>
    </row>
    <row r="67" spans="1:22" ht="13.15" customHeight="1" x14ac:dyDescent="0.35">
      <c r="A67" s="6"/>
      <c r="K67" s="8"/>
      <c r="V67" s="9"/>
    </row>
    <row r="68" spans="1:22" ht="13.15" customHeight="1" x14ac:dyDescent="0.3">
      <c r="A68" s="172" t="s">
        <v>102</v>
      </c>
      <c r="B68" s="175" t="s">
        <v>97</v>
      </c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6"/>
    </row>
    <row r="69" spans="1:22" s="10" customFormat="1" ht="13.15" customHeight="1" x14ac:dyDescent="0.3">
      <c r="A69" s="173"/>
      <c r="B69" s="36" t="s">
        <v>0</v>
      </c>
      <c r="C69" s="37" t="s">
        <v>1</v>
      </c>
      <c r="D69" s="37" t="s">
        <v>2</v>
      </c>
      <c r="E69" s="37" t="s">
        <v>3</v>
      </c>
      <c r="F69" s="37" t="s">
        <v>4</v>
      </c>
      <c r="G69" s="37" t="s">
        <v>5</v>
      </c>
      <c r="H69" s="37" t="s">
        <v>6</v>
      </c>
      <c r="I69" s="37" t="s">
        <v>7</v>
      </c>
      <c r="J69" s="37" t="s">
        <v>8</v>
      </c>
      <c r="K69" s="37" t="s">
        <v>9</v>
      </c>
      <c r="L69" s="37" t="s">
        <v>10</v>
      </c>
      <c r="M69" s="37" t="s">
        <v>11</v>
      </c>
      <c r="N69" s="37" t="s">
        <v>96</v>
      </c>
      <c r="O69" s="37" t="s">
        <v>13</v>
      </c>
      <c r="P69" s="37" t="s">
        <v>14</v>
      </c>
      <c r="Q69" s="37" t="s">
        <v>15</v>
      </c>
      <c r="R69" s="37" t="s">
        <v>16</v>
      </c>
      <c r="S69" s="37" t="s">
        <v>17</v>
      </c>
      <c r="T69" s="37" t="s">
        <v>18</v>
      </c>
      <c r="U69" s="37" t="s">
        <v>19</v>
      </c>
      <c r="V69" s="26" t="s">
        <v>112</v>
      </c>
    </row>
    <row r="70" spans="1:22" s="11" customFormat="1" ht="13.15" customHeight="1" x14ac:dyDescent="0.3">
      <c r="A70" s="79" t="s">
        <v>91</v>
      </c>
      <c r="B70" s="43">
        <f>SUM(B71:B75)</f>
        <v>33383</v>
      </c>
      <c r="C70" s="43">
        <f t="shared" ref="C70:U70" si="9">SUM(C71:C75)</f>
        <v>31917</v>
      </c>
      <c r="D70" s="43">
        <f t="shared" si="9"/>
        <v>17323</v>
      </c>
      <c r="E70" s="43">
        <f t="shared" si="9"/>
        <v>2245</v>
      </c>
      <c r="F70" s="43">
        <f t="shared" si="9"/>
        <v>2546</v>
      </c>
      <c r="G70" s="43">
        <f t="shared" si="9"/>
        <v>36538</v>
      </c>
      <c r="H70" s="43">
        <f t="shared" si="9"/>
        <v>13191</v>
      </c>
      <c r="I70" s="43">
        <f t="shared" si="9"/>
        <v>10810</v>
      </c>
      <c r="J70" s="43">
        <f t="shared" si="9"/>
        <v>19864</v>
      </c>
      <c r="K70" s="43">
        <f t="shared" si="9"/>
        <v>3037</v>
      </c>
      <c r="L70" s="43">
        <f t="shared" si="9"/>
        <v>4338</v>
      </c>
      <c r="M70" s="43">
        <f t="shared" si="9"/>
        <v>9196</v>
      </c>
      <c r="N70" s="43">
        <f t="shared" si="9"/>
        <v>4079</v>
      </c>
      <c r="O70" s="43">
        <f t="shared" si="9"/>
        <v>1758</v>
      </c>
      <c r="P70" s="43">
        <f t="shared" si="9"/>
        <v>8058</v>
      </c>
      <c r="Q70" s="43">
        <f t="shared" si="9"/>
        <v>577</v>
      </c>
      <c r="R70" s="43">
        <f t="shared" si="9"/>
        <v>7951</v>
      </c>
      <c r="S70" s="43">
        <f t="shared" si="9"/>
        <v>6025</v>
      </c>
      <c r="T70" s="43">
        <f t="shared" si="9"/>
        <v>7370</v>
      </c>
      <c r="U70" s="43">
        <f t="shared" si="9"/>
        <v>2499</v>
      </c>
      <c r="V70" s="49">
        <f>SUM(B70:U70)</f>
        <v>222705</v>
      </c>
    </row>
    <row r="71" spans="1:22" s="10" customFormat="1" ht="13.15" customHeight="1" x14ac:dyDescent="0.3">
      <c r="A71" s="82" t="s">
        <v>21</v>
      </c>
      <c r="B71" s="45">
        <v>21817</v>
      </c>
      <c r="C71" s="45">
        <v>16300</v>
      </c>
      <c r="D71" s="45">
        <v>6084</v>
      </c>
      <c r="E71" s="45">
        <v>1060</v>
      </c>
      <c r="F71" s="45">
        <v>1117</v>
      </c>
      <c r="G71" s="45">
        <v>22254</v>
      </c>
      <c r="H71" s="45">
        <v>5178</v>
      </c>
      <c r="I71" s="45">
        <v>4740</v>
      </c>
      <c r="J71" s="45">
        <v>9421</v>
      </c>
      <c r="K71" s="45">
        <v>1550</v>
      </c>
      <c r="L71" s="45">
        <v>1998</v>
      </c>
      <c r="M71" s="45">
        <v>3660</v>
      </c>
      <c r="N71" s="45">
        <v>2232</v>
      </c>
      <c r="O71" s="45">
        <v>1102</v>
      </c>
      <c r="P71" s="45">
        <v>4029</v>
      </c>
      <c r="Q71" s="45">
        <v>279</v>
      </c>
      <c r="R71" s="45">
        <v>3908</v>
      </c>
      <c r="S71" s="45">
        <v>3638</v>
      </c>
      <c r="T71" s="45">
        <v>3582</v>
      </c>
      <c r="U71" s="45">
        <v>984</v>
      </c>
      <c r="V71" s="50">
        <f t="shared" ref="V71:V109" si="10">SUM(B71:U71)</f>
        <v>114933</v>
      </c>
    </row>
    <row r="72" spans="1:22" s="10" customFormat="1" ht="13.15" customHeight="1" x14ac:dyDescent="0.3">
      <c r="A72" s="82" t="s">
        <v>22</v>
      </c>
      <c r="B72" s="45">
        <v>4530</v>
      </c>
      <c r="C72" s="45">
        <v>7485</v>
      </c>
      <c r="D72" s="45">
        <v>2322</v>
      </c>
      <c r="E72" s="45">
        <v>222</v>
      </c>
      <c r="F72" s="45">
        <v>331</v>
      </c>
      <c r="G72" s="45">
        <v>6377</v>
      </c>
      <c r="H72" s="45">
        <v>1643</v>
      </c>
      <c r="I72" s="45">
        <v>1171</v>
      </c>
      <c r="J72" s="45">
        <v>2741</v>
      </c>
      <c r="K72" s="45">
        <v>283</v>
      </c>
      <c r="L72" s="45">
        <v>432</v>
      </c>
      <c r="M72" s="45">
        <v>913</v>
      </c>
      <c r="N72" s="45">
        <v>339</v>
      </c>
      <c r="O72" s="45">
        <v>178</v>
      </c>
      <c r="P72" s="45">
        <v>608</v>
      </c>
      <c r="Q72" s="45">
        <v>49</v>
      </c>
      <c r="R72" s="45">
        <v>700</v>
      </c>
      <c r="S72" s="45">
        <v>372</v>
      </c>
      <c r="T72" s="45">
        <v>595</v>
      </c>
      <c r="U72" s="45">
        <v>414</v>
      </c>
      <c r="V72" s="50">
        <f t="shared" si="10"/>
        <v>31705</v>
      </c>
    </row>
    <row r="73" spans="1:22" s="1" customFormat="1" ht="13.15" customHeight="1" x14ac:dyDescent="0.3">
      <c r="A73" s="82" t="s">
        <v>67</v>
      </c>
      <c r="B73" s="45">
        <v>189</v>
      </c>
      <c r="C73" s="45">
        <v>52</v>
      </c>
      <c r="D73" s="45">
        <v>219</v>
      </c>
      <c r="E73" s="45">
        <v>26</v>
      </c>
      <c r="F73" s="45">
        <v>55</v>
      </c>
      <c r="G73" s="45">
        <v>376</v>
      </c>
      <c r="H73" s="45">
        <v>180</v>
      </c>
      <c r="I73" s="45">
        <v>94</v>
      </c>
      <c r="J73" s="45">
        <v>255</v>
      </c>
      <c r="K73" s="45">
        <v>110</v>
      </c>
      <c r="L73" s="45">
        <v>102</v>
      </c>
      <c r="M73" s="45">
        <v>195</v>
      </c>
      <c r="N73" s="45">
        <v>132</v>
      </c>
      <c r="O73" s="45">
        <v>57</v>
      </c>
      <c r="P73" s="45">
        <v>203</v>
      </c>
      <c r="Q73" s="45">
        <v>19</v>
      </c>
      <c r="R73" s="45">
        <v>305</v>
      </c>
      <c r="S73" s="45">
        <v>313</v>
      </c>
      <c r="T73" s="45">
        <v>265</v>
      </c>
      <c r="U73" s="45">
        <v>87</v>
      </c>
      <c r="V73" s="50">
        <f t="shared" si="10"/>
        <v>3234</v>
      </c>
    </row>
    <row r="74" spans="1:22" s="1" customFormat="1" ht="13.15" customHeight="1" x14ac:dyDescent="0.3">
      <c r="A74" s="82" t="s">
        <v>24</v>
      </c>
      <c r="B74" s="45">
        <v>6734</v>
      </c>
      <c r="C74" s="45">
        <v>7828</v>
      </c>
      <c r="D74" s="45">
        <v>8352</v>
      </c>
      <c r="E74" s="45">
        <v>914</v>
      </c>
      <c r="F74" s="45">
        <v>1002</v>
      </c>
      <c r="G74" s="45">
        <v>7197</v>
      </c>
      <c r="H74" s="45">
        <v>5910</v>
      </c>
      <c r="I74" s="45">
        <v>4627</v>
      </c>
      <c r="J74" s="45">
        <v>7285</v>
      </c>
      <c r="K74" s="45">
        <v>1064</v>
      </c>
      <c r="L74" s="44">
        <v>1768</v>
      </c>
      <c r="M74" s="45">
        <v>4293</v>
      </c>
      <c r="N74" s="45">
        <v>1346</v>
      </c>
      <c r="O74" s="44">
        <v>414</v>
      </c>
      <c r="P74" s="45">
        <v>3153</v>
      </c>
      <c r="Q74" s="44">
        <v>221</v>
      </c>
      <c r="R74" s="45">
        <v>2993</v>
      </c>
      <c r="S74" s="45">
        <v>1688</v>
      </c>
      <c r="T74" s="45">
        <v>2871</v>
      </c>
      <c r="U74" s="44">
        <v>1011</v>
      </c>
      <c r="V74" s="50">
        <f t="shared" si="10"/>
        <v>70671</v>
      </c>
    </row>
    <row r="75" spans="1:22" s="1" customFormat="1" ht="13.15" customHeight="1" x14ac:dyDescent="0.3">
      <c r="A75" s="82" t="s">
        <v>26</v>
      </c>
      <c r="B75" s="45">
        <v>113</v>
      </c>
      <c r="C75" s="45">
        <v>252</v>
      </c>
      <c r="D75" s="45">
        <v>346</v>
      </c>
      <c r="E75" s="45">
        <v>23</v>
      </c>
      <c r="F75" s="45">
        <v>41</v>
      </c>
      <c r="G75" s="45">
        <v>334</v>
      </c>
      <c r="H75" s="45">
        <v>280</v>
      </c>
      <c r="I75" s="45">
        <v>178</v>
      </c>
      <c r="J75" s="45">
        <v>162</v>
      </c>
      <c r="K75" s="45">
        <v>30</v>
      </c>
      <c r="L75" s="44">
        <v>38</v>
      </c>
      <c r="M75" s="45">
        <v>135</v>
      </c>
      <c r="N75" s="45">
        <v>30</v>
      </c>
      <c r="O75" s="44">
        <v>7</v>
      </c>
      <c r="P75" s="45">
        <v>65</v>
      </c>
      <c r="Q75" s="44">
        <v>9</v>
      </c>
      <c r="R75" s="45">
        <v>45</v>
      </c>
      <c r="S75" s="45">
        <v>14</v>
      </c>
      <c r="T75" s="45">
        <v>57</v>
      </c>
      <c r="U75" s="44">
        <v>3</v>
      </c>
      <c r="V75" s="50">
        <f t="shared" si="10"/>
        <v>2162</v>
      </c>
    </row>
    <row r="76" spans="1:22" s="10" customFormat="1" ht="13.15" customHeight="1" x14ac:dyDescent="0.3">
      <c r="A76" s="78" t="s">
        <v>92</v>
      </c>
      <c r="B76" s="47">
        <v>2</v>
      </c>
      <c r="C76" s="44">
        <v>0</v>
      </c>
      <c r="D76" s="47">
        <v>6</v>
      </c>
      <c r="E76" s="47">
        <v>3</v>
      </c>
      <c r="F76" s="44">
        <v>0</v>
      </c>
      <c r="G76" s="47">
        <v>1</v>
      </c>
      <c r="H76" s="47">
        <v>1</v>
      </c>
      <c r="I76" s="44">
        <v>0</v>
      </c>
      <c r="J76" s="47">
        <v>1</v>
      </c>
      <c r="K76" s="44">
        <v>0</v>
      </c>
      <c r="L76" s="44">
        <v>0</v>
      </c>
      <c r="M76" s="47">
        <v>2</v>
      </c>
      <c r="N76" s="44">
        <v>0</v>
      </c>
      <c r="O76" s="44">
        <v>0</v>
      </c>
      <c r="P76" s="47">
        <v>1</v>
      </c>
      <c r="Q76" s="44">
        <v>0</v>
      </c>
      <c r="R76" s="44">
        <v>0</v>
      </c>
      <c r="S76" s="44">
        <v>0</v>
      </c>
      <c r="T76" s="47">
        <v>6</v>
      </c>
      <c r="U76" s="47">
        <v>2</v>
      </c>
      <c r="V76" s="51">
        <f t="shared" si="10"/>
        <v>25</v>
      </c>
    </row>
    <row r="77" spans="1:22" s="1" customFormat="1" ht="27" x14ac:dyDescent="0.3">
      <c r="A77" s="30" t="s">
        <v>103</v>
      </c>
      <c r="B77" s="59">
        <f>+B70+B76</f>
        <v>33385</v>
      </c>
      <c r="C77" s="59">
        <f>+C70+C76</f>
        <v>31917</v>
      </c>
      <c r="D77" s="59">
        <f t="shared" ref="D77:U77" si="11">+D70+D76</f>
        <v>17329</v>
      </c>
      <c r="E77" s="59">
        <f t="shared" si="11"/>
        <v>2248</v>
      </c>
      <c r="F77" s="59">
        <f t="shared" si="11"/>
        <v>2546</v>
      </c>
      <c r="G77" s="59">
        <f t="shared" si="11"/>
        <v>36539</v>
      </c>
      <c r="H77" s="59">
        <f t="shared" si="11"/>
        <v>13192</v>
      </c>
      <c r="I77" s="59">
        <f t="shared" si="11"/>
        <v>10810</v>
      </c>
      <c r="J77" s="59">
        <f t="shared" si="11"/>
        <v>19865</v>
      </c>
      <c r="K77" s="59">
        <f t="shared" si="11"/>
        <v>3037</v>
      </c>
      <c r="L77" s="59">
        <f t="shared" si="11"/>
        <v>4338</v>
      </c>
      <c r="M77" s="59">
        <f t="shared" si="11"/>
        <v>9198</v>
      </c>
      <c r="N77" s="59">
        <f t="shared" si="11"/>
        <v>4079</v>
      </c>
      <c r="O77" s="59">
        <f t="shared" si="11"/>
        <v>1758</v>
      </c>
      <c r="P77" s="59">
        <f t="shared" si="11"/>
        <v>8059</v>
      </c>
      <c r="Q77" s="59">
        <f t="shared" si="11"/>
        <v>577</v>
      </c>
      <c r="R77" s="59">
        <f t="shared" si="11"/>
        <v>7951</v>
      </c>
      <c r="S77" s="59">
        <f t="shared" si="11"/>
        <v>6025</v>
      </c>
      <c r="T77" s="59">
        <f t="shared" si="11"/>
        <v>7376</v>
      </c>
      <c r="U77" s="59">
        <f t="shared" si="11"/>
        <v>2501</v>
      </c>
      <c r="V77" s="60">
        <f>SUM(B77:U77)</f>
        <v>222730</v>
      </c>
    </row>
    <row r="78" spans="1:22" s="1" customFormat="1" ht="13.15" customHeight="1" x14ac:dyDescent="0.3">
      <c r="A78" s="75" t="s">
        <v>32</v>
      </c>
      <c r="B78" s="54">
        <v>2617</v>
      </c>
      <c r="C78" s="54">
        <v>332</v>
      </c>
      <c r="D78" s="54">
        <v>6575</v>
      </c>
      <c r="E78" s="54">
        <v>543</v>
      </c>
      <c r="F78" s="54">
        <v>679</v>
      </c>
      <c r="G78" s="54">
        <v>18694</v>
      </c>
      <c r="H78" s="54">
        <v>3575</v>
      </c>
      <c r="I78" s="54">
        <v>3103</v>
      </c>
      <c r="J78" s="54">
        <v>5351</v>
      </c>
      <c r="K78" s="54">
        <v>577</v>
      </c>
      <c r="L78" s="54">
        <v>1006</v>
      </c>
      <c r="M78" s="54">
        <v>1486</v>
      </c>
      <c r="N78" s="54">
        <v>397</v>
      </c>
      <c r="O78" s="54">
        <v>51</v>
      </c>
      <c r="P78" s="54">
        <v>1383</v>
      </c>
      <c r="Q78" s="54">
        <v>53</v>
      </c>
      <c r="R78" s="54">
        <v>939</v>
      </c>
      <c r="S78" s="54">
        <v>827</v>
      </c>
      <c r="T78" s="54">
        <v>1649</v>
      </c>
      <c r="U78" s="54">
        <v>260</v>
      </c>
      <c r="V78" s="68">
        <f t="shared" si="10"/>
        <v>50097</v>
      </c>
    </row>
    <row r="79" spans="1:22" s="1" customFormat="1" ht="13.15" customHeight="1" x14ac:dyDescent="0.3">
      <c r="A79" s="76" t="s">
        <v>33</v>
      </c>
      <c r="B79" s="45">
        <v>3209</v>
      </c>
      <c r="C79" s="45">
        <v>347</v>
      </c>
      <c r="D79" s="45">
        <v>8432</v>
      </c>
      <c r="E79" s="45">
        <v>646</v>
      </c>
      <c r="F79" s="45">
        <v>996</v>
      </c>
      <c r="G79" s="45">
        <v>14943</v>
      </c>
      <c r="H79" s="45">
        <v>3457</v>
      </c>
      <c r="I79" s="45">
        <v>3644</v>
      </c>
      <c r="J79" s="45">
        <v>5487</v>
      </c>
      <c r="K79" s="45">
        <v>503</v>
      </c>
      <c r="L79" s="45">
        <v>1112</v>
      </c>
      <c r="M79" s="45">
        <v>3768</v>
      </c>
      <c r="N79" s="45">
        <v>614</v>
      </c>
      <c r="O79" s="45">
        <v>119</v>
      </c>
      <c r="P79" s="45">
        <v>1214</v>
      </c>
      <c r="Q79" s="45">
        <v>53</v>
      </c>
      <c r="R79" s="45">
        <v>1154</v>
      </c>
      <c r="S79" s="45">
        <v>435</v>
      </c>
      <c r="T79" s="45">
        <v>885</v>
      </c>
      <c r="U79" s="45">
        <v>317</v>
      </c>
      <c r="V79" s="50">
        <f t="shared" si="10"/>
        <v>51335</v>
      </c>
    </row>
    <row r="80" spans="1:22" s="1" customFormat="1" ht="13.15" customHeight="1" x14ac:dyDescent="0.3">
      <c r="A80" s="76" t="s">
        <v>87</v>
      </c>
      <c r="B80" s="45">
        <v>1970</v>
      </c>
      <c r="C80" s="45">
        <v>1342</v>
      </c>
      <c r="D80" s="45">
        <v>5476</v>
      </c>
      <c r="E80" s="45">
        <v>407</v>
      </c>
      <c r="F80" s="45">
        <v>562</v>
      </c>
      <c r="G80" s="45">
        <v>10564</v>
      </c>
      <c r="H80" s="45">
        <v>1975</v>
      </c>
      <c r="I80" s="45">
        <v>2508</v>
      </c>
      <c r="J80" s="45">
        <v>2885</v>
      </c>
      <c r="K80" s="45">
        <v>630</v>
      </c>
      <c r="L80" s="45">
        <v>864</v>
      </c>
      <c r="M80" s="45">
        <v>2663</v>
      </c>
      <c r="N80" s="45">
        <v>801</v>
      </c>
      <c r="O80" s="45">
        <v>255</v>
      </c>
      <c r="P80" s="45">
        <v>1971</v>
      </c>
      <c r="Q80" s="45">
        <v>115</v>
      </c>
      <c r="R80" s="45">
        <v>1155</v>
      </c>
      <c r="S80" s="45">
        <v>1104</v>
      </c>
      <c r="T80" s="45">
        <v>1909</v>
      </c>
      <c r="U80" s="45">
        <v>1596</v>
      </c>
      <c r="V80" s="50">
        <f t="shared" si="10"/>
        <v>40752</v>
      </c>
    </row>
    <row r="81" spans="1:22" s="1" customFormat="1" ht="13.15" customHeight="1" x14ac:dyDescent="0.3">
      <c r="A81" s="76" t="s">
        <v>36</v>
      </c>
      <c r="B81" s="45">
        <v>2353</v>
      </c>
      <c r="C81" s="45">
        <v>72</v>
      </c>
      <c r="D81" s="45">
        <v>5319</v>
      </c>
      <c r="E81" s="45">
        <v>771</v>
      </c>
      <c r="F81" s="45">
        <v>769</v>
      </c>
      <c r="G81" s="45">
        <v>1947</v>
      </c>
      <c r="H81" s="45">
        <v>2416</v>
      </c>
      <c r="I81" s="45">
        <v>3218</v>
      </c>
      <c r="J81" s="45">
        <v>3433</v>
      </c>
      <c r="K81" s="45">
        <v>452</v>
      </c>
      <c r="L81" s="45">
        <v>1014</v>
      </c>
      <c r="M81" s="45">
        <v>3668</v>
      </c>
      <c r="N81" s="45">
        <v>620</v>
      </c>
      <c r="O81" s="45">
        <v>231</v>
      </c>
      <c r="P81" s="45">
        <v>1780</v>
      </c>
      <c r="Q81" s="45">
        <v>68</v>
      </c>
      <c r="R81" s="45">
        <v>1918</v>
      </c>
      <c r="S81" s="45">
        <v>845</v>
      </c>
      <c r="T81" s="45">
        <v>2794</v>
      </c>
      <c r="U81" s="45">
        <v>1648</v>
      </c>
      <c r="V81" s="50">
        <f t="shared" si="10"/>
        <v>35336</v>
      </c>
    </row>
    <row r="82" spans="1:22" s="1" customFormat="1" ht="13.15" customHeight="1" x14ac:dyDescent="0.3">
      <c r="A82" s="76" t="s">
        <v>39</v>
      </c>
      <c r="B82" s="45">
        <v>5153</v>
      </c>
      <c r="C82" s="45">
        <v>724</v>
      </c>
      <c r="D82" s="45">
        <v>8386</v>
      </c>
      <c r="E82" s="45">
        <v>1705</v>
      </c>
      <c r="F82" s="45">
        <v>1213</v>
      </c>
      <c r="G82" s="45">
        <v>18647</v>
      </c>
      <c r="H82" s="45">
        <v>4843</v>
      </c>
      <c r="I82" s="45">
        <v>5968</v>
      </c>
      <c r="J82" s="45">
        <v>7230</v>
      </c>
      <c r="K82" s="45">
        <v>964</v>
      </c>
      <c r="L82" s="45">
        <v>1699</v>
      </c>
      <c r="M82" s="45">
        <v>5805</v>
      </c>
      <c r="N82" s="45">
        <v>1218</v>
      </c>
      <c r="O82" s="45">
        <v>320</v>
      </c>
      <c r="P82" s="45">
        <v>3060</v>
      </c>
      <c r="Q82" s="45">
        <v>325</v>
      </c>
      <c r="R82" s="45">
        <v>3115</v>
      </c>
      <c r="S82" s="45">
        <v>1910</v>
      </c>
      <c r="T82" s="45">
        <v>2789</v>
      </c>
      <c r="U82" s="45">
        <v>2035</v>
      </c>
      <c r="V82" s="50">
        <f t="shared" si="10"/>
        <v>77109</v>
      </c>
    </row>
    <row r="83" spans="1:22" s="10" customFormat="1" ht="13.15" customHeight="1" x14ac:dyDescent="0.3">
      <c r="A83" s="76" t="s">
        <v>42</v>
      </c>
      <c r="B83" s="45">
        <v>310</v>
      </c>
      <c r="C83" s="45">
        <v>9</v>
      </c>
      <c r="D83" s="45">
        <v>486</v>
      </c>
      <c r="E83" s="45">
        <v>142</v>
      </c>
      <c r="F83" s="45">
        <v>99</v>
      </c>
      <c r="G83" s="45">
        <v>189</v>
      </c>
      <c r="H83" s="45">
        <v>316</v>
      </c>
      <c r="I83" s="45">
        <v>365</v>
      </c>
      <c r="J83" s="45">
        <v>259</v>
      </c>
      <c r="K83" s="45">
        <v>44</v>
      </c>
      <c r="L83" s="45">
        <v>92</v>
      </c>
      <c r="M83" s="45">
        <v>216</v>
      </c>
      <c r="N83" s="45">
        <v>50</v>
      </c>
      <c r="O83" s="45">
        <v>16</v>
      </c>
      <c r="P83" s="45">
        <v>123</v>
      </c>
      <c r="Q83" s="45">
        <v>4</v>
      </c>
      <c r="R83" s="45">
        <v>179</v>
      </c>
      <c r="S83" s="45">
        <v>85</v>
      </c>
      <c r="T83" s="45">
        <v>157</v>
      </c>
      <c r="U83" s="45">
        <v>41</v>
      </c>
      <c r="V83" s="50">
        <f t="shared" si="10"/>
        <v>3182</v>
      </c>
    </row>
    <row r="84" spans="1:22" s="1" customFormat="1" ht="13.15" customHeight="1" x14ac:dyDescent="0.3">
      <c r="A84" s="76" t="s">
        <v>43</v>
      </c>
      <c r="B84" s="45">
        <v>1212</v>
      </c>
      <c r="C84" s="45">
        <v>80</v>
      </c>
      <c r="D84" s="45">
        <v>2855</v>
      </c>
      <c r="E84" s="45">
        <v>305</v>
      </c>
      <c r="F84" s="45">
        <v>610</v>
      </c>
      <c r="G84" s="45">
        <v>358</v>
      </c>
      <c r="H84" s="45">
        <v>1714</v>
      </c>
      <c r="I84" s="45">
        <v>2389</v>
      </c>
      <c r="J84" s="45">
        <v>2090</v>
      </c>
      <c r="K84" s="45">
        <v>383</v>
      </c>
      <c r="L84" s="45">
        <v>657</v>
      </c>
      <c r="M84" s="45">
        <v>1460</v>
      </c>
      <c r="N84" s="45">
        <v>616</v>
      </c>
      <c r="O84" s="45">
        <v>155</v>
      </c>
      <c r="P84" s="45">
        <v>1340</v>
      </c>
      <c r="Q84" s="45">
        <v>43</v>
      </c>
      <c r="R84" s="45">
        <v>1716</v>
      </c>
      <c r="S84" s="45">
        <v>607</v>
      </c>
      <c r="T84" s="45">
        <v>1213</v>
      </c>
      <c r="U84" s="45">
        <v>512</v>
      </c>
      <c r="V84" s="50">
        <f t="shared" si="10"/>
        <v>20315</v>
      </c>
    </row>
    <row r="85" spans="1:22" s="1" customFormat="1" ht="13.15" customHeight="1" x14ac:dyDescent="0.3">
      <c r="A85" s="76" t="s">
        <v>86</v>
      </c>
      <c r="B85" s="45">
        <v>422</v>
      </c>
      <c r="C85" s="45">
        <v>206</v>
      </c>
      <c r="D85" s="45">
        <v>1237</v>
      </c>
      <c r="E85" s="45">
        <v>90</v>
      </c>
      <c r="F85" s="45">
        <v>126</v>
      </c>
      <c r="G85" s="45">
        <v>1994</v>
      </c>
      <c r="H85" s="45">
        <v>900</v>
      </c>
      <c r="I85" s="45">
        <v>756</v>
      </c>
      <c r="J85" s="45">
        <v>739</v>
      </c>
      <c r="K85" s="45">
        <v>69</v>
      </c>
      <c r="L85" s="45">
        <v>91</v>
      </c>
      <c r="M85" s="45">
        <v>795</v>
      </c>
      <c r="N85" s="45">
        <v>94</v>
      </c>
      <c r="O85" s="45">
        <v>16</v>
      </c>
      <c r="P85" s="45">
        <v>299</v>
      </c>
      <c r="Q85" s="45">
        <v>6</v>
      </c>
      <c r="R85" s="45">
        <v>123</v>
      </c>
      <c r="S85" s="45">
        <v>50</v>
      </c>
      <c r="T85" s="45">
        <v>171</v>
      </c>
      <c r="U85" s="45">
        <v>72</v>
      </c>
      <c r="V85" s="50">
        <f t="shared" si="10"/>
        <v>8256</v>
      </c>
    </row>
    <row r="86" spans="1:22" s="1" customFormat="1" ht="13.15" customHeight="1" x14ac:dyDescent="0.3">
      <c r="A86" s="76" t="s">
        <v>45</v>
      </c>
      <c r="B86" s="45">
        <v>959</v>
      </c>
      <c r="C86" s="45">
        <v>64</v>
      </c>
      <c r="D86" s="45">
        <v>2995</v>
      </c>
      <c r="E86" s="45">
        <v>252</v>
      </c>
      <c r="F86" s="45">
        <v>427</v>
      </c>
      <c r="G86" s="45">
        <v>1223</v>
      </c>
      <c r="H86" s="45">
        <v>2135</v>
      </c>
      <c r="I86" s="45">
        <v>2003</v>
      </c>
      <c r="J86" s="45">
        <v>2550</v>
      </c>
      <c r="K86" s="45">
        <v>286</v>
      </c>
      <c r="L86" s="45">
        <v>564</v>
      </c>
      <c r="M86" s="45">
        <v>1421</v>
      </c>
      <c r="N86" s="45">
        <v>426</v>
      </c>
      <c r="O86" s="45">
        <v>204</v>
      </c>
      <c r="P86" s="45">
        <v>1561</v>
      </c>
      <c r="Q86" s="45">
        <v>107</v>
      </c>
      <c r="R86" s="45">
        <v>1013</v>
      </c>
      <c r="S86" s="45">
        <v>445</v>
      </c>
      <c r="T86" s="45">
        <v>1353</v>
      </c>
      <c r="U86" s="45">
        <v>398</v>
      </c>
      <c r="V86" s="50">
        <f t="shared" si="10"/>
        <v>20386</v>
      </c>
    </row>
    <row r="87" spans="1:22" s="1" customFormat="1" ht="13.15" customHeight="1" x14ac:dyDescent="0.3">
      <c r="A87" s="76" t="s">
        <v>47</v>
      </c>
      <c r="B87" s="45">
        <v>643</v>
      </c>
      <c r="C87" s="45">
        <v>300</v>
      </c>
      <c r="D87" s="45">
        <v>2762</v>
      </c>
      <c r="E87" s="45">
        <v>288</v>
      </c>
      <c r="F87" s="45">
        <v>265</v>
      </c>
      <c r="G87" s="45">
        <v>3551</v>
      </c>
      <c r="H87" s="45">
        <v>1771</v>
      </c>
      <c r="I87" s="45">
        <v>1621</v>
      </c>
      <c r="J87" s="45">
        <v>2024</v>
      </c>
      <c r="K87" s="45">
        <v>166</v>
      </c>
      <c r="L87" s="45">
        <v>336</v>
      </c>
      <c r="M87" s="45">
        <v>1284</v>
      </c>
      <c r="N87" s="45">
        <v>246</v>
      </c>
      <c r="O87" s="45">
        <v>23</v>
      </c>
      <c r="P87" s="45">
        <v>464</v>
      </c>
      <c r="Q87" s="45">
        <v>17</v>
      </c>
      <c r="R87" s="45">
        <v>303</v>
      </c>
      <c r="S87" s="45">
        <v>160</v>
      </c>
      <c r="T87" s="45">
        <v>383</v>
      </c>
      <c r="U87" s="45">
        <v>115</v>
      </c>
      <c r="V87" s="50">
        <f t="shared" si="10"/>
        <v>16722</v>
      </c>
    </row>
    <row r="88" spans="1:22" s="1" customFormat="1" ht="13.15" customHeight="1" x14ac:dyDescent="0.3">
      <c r="A88" s="76" t="s">
        <v>69</v>
      </c>
      <c r="B88" s="45">
        <v>27</v>
      </c>
      <c r="C88" s="45">
        <v>1</v>
      </c>
      <c r="D88" s="45">
        <v>47</v>
      </c>
      <c r="E88" s="45">
        <v>1</v>
      </c>
      <c r="F88" s="45">
        <v>2</v>
      </c>
      <c r="G88" s="45">
        <v>2</v>
      </c>
      <c r="H88" s="45">
        <v>11</v>
      </c>
      <c r="I88" s="45">
        <v>10</v>
      </c>
      <c r="J88" s="45">
        <v>42</v>
      </c>
      <c r="K88" s="45">
        <v>2</v>
      </c>
      <c r="L88" s="45">
        <v>2</v>
      </c>
      <c r="M88" s="45">
        <v>17</v>
      </c>
      <c r="N88" s="45">
        <v>7</v>
      </c>
      <c r="O88" s="45">
        <v>1</v>
      </c>
      <c r="P88" s="45">
        <v>8</v>
      </c>
      <c r="Q88" s="44">
        <v>0</v>
      </c>
      <c r="R88" s="45">
        <v>13</v>
      </c>
      <c r="S88" s="45">
        <v>8</v>
      </c>
      <c r="T88" s="45">
        <v>13</v>
      </c>
      <c r="U88" s="45">
        <v>2</v>
      </c>
      <c r="V88" s="50">
        <f t="shared" si="10"/>
        <v>216</v>
      </c>
    </row>
    <row r="89" spans="1:22" s="10" customFormat="1" ht="13.15" customHeight="1" x14ac:dyDescent="0.3">
      <c r="A89" s="76" t="s">
        <v>48</v>
      </c>
      <c r="B89" s="45">
        <v>438</v>
      </c>
      <c r="C89" s="45">
        <v>34</v>
      </c>
      <c r="D89" s="45">
        <v>1061</v>
      </c>
      <c r="E89" s="45">
        <v>120</v>
      </c>
      <c r="F89" s="45">
        <v>245</v>
      </c>
      <c r="G89" s="45">
        <v>825</v>
      </c>
      <c r="H89" s="45">
        <v>702</v>
      </c>
      <c r="I89" s="45">
        <v>909</v>
      </c>
      <c r="J89" s="45">
        <v>669</v>
      </c>
      <c r="K89" s="45">
        <v>139</v>
      </c>
      <c r="L89" s="45">
        <v>271</v>
      </c>
      <c r="M89" s="45">
        <v>435</v>
      </c>
      <c r="N89" s="45">
        <v>122</v>
      </c>
      <c r="O89" s="45">
        <v>18</v>
      </c>
      <c r="P89" s="45">
        <v>362</v>
      </c>
      <c r="Q89" s="45">
        <v>8</v>
      </c>
      <c r="R89" s="45">
        <v>175</v>
      </c>
      <c r="S89" s="45">
        <v>177</v>
      </c>
      <c r="T89" s="45">
        <v>256</v>
      </c>
      <c r="U89" s="45">
        <v>85</v>
      </c>
      <c r="V89" s="50">
        <f t="shared" si="10"/>
        <v>7051</v>
      </c>
    </row>
    <row r="90" spans="1:22" s="1" customFormat="1" ht="13.15" customHeight="1" x14ac:dyDescent="0.3">
      <c r="A90" s="76" t="s">
        <v>49</v>
      </c>
      <c r="B90" s="44">
        <v>0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44">
        <v>0</v>
      </c>
      <c r="I90" s="44">
        <v>0</v>
      </c>
      <c r="J90" s="44">
        <v>0</v>
      </c>
      <c r="K90" s="44">
        <v>0</v>
      </c>
      <c r="L90" s="44">
        <v>0</v>
      </c>
      <c r="M90" s="45">
        <v>1</v>
      </c>
      <c r="N90" s="44">
        <v>0</v>
      </c>
      <c r="O90" s="44"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  <c r="V90" s="50">
        <f t="shared" si="10"/>
        <v>1</v>
      </c>
    </row>
    <row r="91" spans="1:22" s="10" customFormat="1" ht="13.15" customHeight="1" x14ac:dyDescent="0.3">
      <c r="A91" s="76" t="s">
        <v>50</v>
      </c>
      <c r="B91" s="45">
        <v>2875</v>
      </c>
      <c r="C91" s="45">
        <v>301</v>
      </c>
      <c r="D91" s="45">
        <v>7884</v>
      </c>
      <c r="E91" s="45">
        <v>1003</v>
      </c>
      <c r="F91" s="45">
        <v>1098</v>
      </c>
      <c r="G91" s="45">
        <v>10791</v>
      </c>
      <c r="H91" s="45">
        <v>4578</v>
      </c>
      <c r="I91" s="45">
        <v>4095</v>
      </c>
      <c r="J91" s="45">
        <v>5504</v>
      </c>
      <c r="K91" s="45">
        <v>957</v>
      </c>
      <c r="L91" s="45">
        <v>1176</v>
      </c>
      <c r="M91" s="45">
        <v>7364</v>
      </c>
      <c r="N91" s="45">
        <v>1088</v>
      </c>
      <c r="O91" s="45">
        <v>258</v>
      </c>
      <c r="P91" s="45">
        <v>1772</v>
      </c>
      <c r="Q91" s="45">
        <v>77</v>
      </c>
      <c r="R91" s="45">
        <v>1958</v>
      </c>
      <c r="S91" s="45">
        <v>933</v>
      </c>
      <c r="T91" s="45">
        <v>1887</v>
      </c>
      <c r="U91" s="45">
        <v>424</v>
      </c>
      <c r="V91" s="50">
        <f t="shared" si="10"/>
        <v>56023</v>
      </c>
    </row>
    <row r="92" spans="1:22" s="10" customFormat="1" ht="13.15" customHeight="1" x14ac:dyDescent="0.3">
      <c r="A92" s="76" t="s">
        <v>51</v>
      </c>
      <c r="B92" s="45">
        <v>976</v>
      </c>
      <c r="C92" s="45">
        <v>71</v>
      </c>
      <c r="D92" s="45">
        <v>2290</v>
      </c>
      <c r="E92" s="45">
        <v>275</v>
      </c>
      <c r="F92" s="45">
        <v>254</v>
      </c>
      <c r="G92" s="45">
        <v>2173</v>
      </c>
      <c r="H92" s="45">
        <v>978</v>
      </c>
      <c r="I92" s="45">
        <v>1023</v>
      </c>
      <c r="J92" s="45">
        <v>1328</v>
      </c>
      <c r="K92" s="45">
        <v>188</v>
      </c>
      <c r="L92" s="45">
        <v>361</v>
      </c>
      <c r="M92" s="45">
        <v>1249</v>
      </c>
      <c r="N92" s="45">
        <v>195</v>
      </c>
      <c r="O92" s="45">
        <v>42</v>
      </c>
      <c r="P92" s="45">
        <v>425</v>
      </c>
      <c r="Q92" s="45">
        <v>13</v>
      </c>
      <c r="R92" s="45">
        <v>330</v>
      </c>
      <c r="S92" s="45">
        <v>131</v>
      </c>
      <c r="T92" s="45">
        <v>281</v>
      </c>
      <c r="U92" s="45">
        <v>93</v>
      </c>
      <c r="V92" s="50">
        <f t="shared" si="10"/>
        <v>12676</v>
      </c>
    </row>
    <row r="93" spans="1:22" s="14" customFormat="1" ht="13.15" customHeight="1" x14ac:dyDescent="0.3">
      <c r="A93" s="76" t="s">
        <v>52</v>
      </c>
      <c r="B93" s="45">
        <v>124</v>
      </c>
      <c r="C93" s="45">
        <v>8</v>
      </c>
      <c r="D93" s="45">
        <v>429</v>
      </c>
      <c r="E93" s="45">
        <v>19</v>
      </c>
      <c r="F93" s="45">
        <v>23</v>
      </c>
      <c r="G93" s="45">
        <v>44</v>
      </c>
      <c r="H93" s="45">
        <v>94</v>
      </c>
      <c r="I93" s="45">
        <v>104</v>
      </c>
      <c r="J93" s="45">
        <v>166</v>
      </c>
      <c r="K93" s="45">
        <v>30</v>
      </c>
      <c r="L93" s="45">
        <v>35</v>
      </c>
      <c r="M93" s="45">
        <v>94</v>
      </c>
      <c r="N93" s="45">
        <v>18</v>
      </c>
      <c r="O93" s="45">
        <v>4</v>
      </c>
      <c r="P93" s="45">
        <v>24</v>
      </c>
      <c r="Q93" s="45">
        <v>5</v>
      </c>
      <c r="R93" s="45">
        <v>36</v>
      </c>
      <c r="S93" s="45">
        <v>20</v>
      </c>
      <c r="T93" s="45">
        <v>90</v>
      </c>
      <c r="U93" s="45">
        <v>14</v>
      </c>
      <c r="V93" s="50">
        <f t="shared" si="10"/>
        <v>1381</v>
      </c>
    </row>
    <row r="94" spans="1:22" s="1" customFormat="1" ht="13.15" customHeight="1" x14ac:dyDescent="0.3">
      <c r="A94" s="76" t="s">
        <v>81</v>
      </c>
      <c r="B94" s="45">
        <v>1662</v>
      </c>
      <c r="C94" s="45">
        <v>138</v>
      </c>
      <c r="D94" s="45">
        <v>3744</v>
      </c>
      <c r="E94" s="45">
        <v>703</v>
      </c>
      <c r="F94" s="45">
        <v>744</v>
      </c>
      <c r="G94" s="45">
        <v>8950</v>
      </c>
      <c r="H94" s="45">
        <v>2308</v>
      </c>
      <c r="I94" s="45">
        <v>2536</v>
      </c>
      <c r="J94" s="45">
        <v>4641</v>
      </c>
      <c r="K94" s="45">
        <v>506</v>
      </c>
      <c r="L94" s="45">
        <v>991</v>
      </c>
      <c r="M94" s="45">
        <v>5702</v>
      </c>
      <c r="N94" s="45">
        <v>796</v>
      </c>
      <c r="O94" s="45">
        <v>192</v>
      </c>
      <c r="P94" s="45">
        <v>1400</v>
      </c>
      <c r="Q94" s="45">
        <v>110</v>
      </c>
      <c r="R94" s="45">
        <v>1410</v>
      </c>
      <c r="S94" s="45">
        <v>766</v>
      </c>
      <c r="T94" s="45">
        <v>1548</v>
      </c>
      <c r="U94" s="45">
        <v>1185</v>
      </c>
      <c r="V94" s="50">
        <f t="shared" si="10"/>
        <v>40032</v>
      </c>
    </row>
    <row r="95" spans="1:22" s="1" customFormat="1" ht="13.15" customHeight="1" x14ac:dyDescent="0.3">
      <c r="A95" s="76" t="s">
        <v>40</v>
      </c>
      <c r="B95" s="45">
        <v>1162</v>
      </c>
      <c r="C95" s="45">
        <v>198</v>
      </c>
      <c r="D95" s="45">
        <v>4287</v>
      </c>
      <c r="E95" s="45">
        <v>379</v>
      </c>
      <c r="F95" s="45">
        <v>540</v>
      </c>
      <c r="G95" s="45">
        <v>7864</v>
      </c>
      <c r="H95" s="45">
        <v>2006</v>
      </c>
      <c r="I95" s="45">
        <v>2316</v>
      </c>
      <c r="J95" s="45">
        <v>4250</v>
      </c>
      <c r="K95" s="45">
        <v>597</v>
      </c>
      <c r="L95" s="45">
        <v>940</v>
      </c>
      <c r="M95" s="45">
        <v>2090</v>
      </c>
      <c r="N95" s="45">
        <v>839</v>
      </c>
      <c r="O95" s="45">
        <v>150</v>
      </c>
      <c r="P95" s="45">
        <v>1455</v>
      </c>
      <c r="Q95" s="45">
        <v>172</v>
      </c>
      <c r="R95" s="45">
        <v>1696</v>
      </c>
      <c r="S95" s="45">
        <v>957</v>
      </c>
      <c r="T95" s="45">
        <v>2067</v>
      </c>
      <c r="U95" s="45">
        <v>425</v>
      </c>
      <c r="V95" s="50">
        <f t="shared" si="10"/>
        <v>34390</v>
      </c>
    </row>
    <row r="96" spans="1:22" s="1" customFormat="1" ht="13.15" customHeight="1" x14ac:dyDescent="0.3">
      <c r="A96" s="76" t="s">
        <v>54</v>
      </c>
      <c r="B96" s="45">
        <v>3121</v>
      </c>
      <c r="C96" s="45">
        <v>1006</v>
      </c>
      <c r="D96" s="45">
        <v>9964</v>
      </c>
      <c r="E96" s="45">
        <v>785</v>
      </c>
      <c r="F96" s="45">
        <v>811</v>
      </c>
      <c r="G96" s="45">
        <v>15695</v>
      </c>
      <c r="H96" s="45">
        <v>4550</v>
      </c>
      <c r="I96" s="45">
        <v>5139</v>
      </c>
      <c r="J96" s="45">
        <v>6668</v>
      </c>
      <c r="K96" s="45">
        <v>1000</v>
      </c>
      <c r="L96" s="45">
        <v>1365</v>
      </c>
      <c r="M96" s="45">
        <v>3897</v>
      </c>
      <c r="N96" s="45">
        <v>1176</v>
      </c>
      <c r="O96" s="45">
        <v>486</v>
      </c>
      <c r="P96" s="45">
        <v>4041</v>
      </c>
      <c r="Q96" s="45">
        <v>141</v>
      </c>
      <c r="R96" s="45">
        <v>2972</v>
      </c>
      <c r="S96" s="45">
        <v>1708</v>
      </c>
      <c r="T96" s="45">
        <v>3612</v>
      </c>
      <c r="U96" s="45">
        <v>1491</v>
      </c>
      <c r="V96" s="50">
        <f t="shared" si="10"/>
        <v>69628</v>
      </c>
    </row>
    <row r="97" spans="1:22" s="1" customFormat="1" ht="13.15" customHeight="1" x14ac:dyDescent="0.3">
      <c r="A97" s="76" t="s">
        <v>55</v>
      </c>
      <c r="B97" s="45">
        <v>39</v>
      </c>
      <c r="C97" s="45">
        <v>3</v>
      </c>
      <c r="D97" s="45">
        <v>171</v>
      </c>
      <c r="E97" s="45">
        <v>6</v>
      </c>
      <c r="F97" s="45">
        <v>8</v>
      </c>
      <c r="G97" s="45">
        <v>61</v>
      </c>
      <c r="H97" s="45">
        <v>70</v>
      </c>
      <c r="I97" s="45">
        <v>48</v>
      </c>
      <c r="J97" s="45">
        <v>44</v>
      </c>
      <c r="K97" s="45">
        <v>5</v>
      </c>
      <c r="L97" s="45">
        <v>10</v>
      </c>
      <c r="M97" s="45">
        <v>34</v>
      </c>
      <c r="N97" s="45">
        <v>7</v>
      </c>
      <c r="O97" s="45">
        <v>3</v>
      </c>
      <c r="P97" s="45">
        <v>36</v>
      </c>
      <c r="Q97" s="45"/>
      <c r="R97" s="45">
        <v>21</v>
      </c>
      <c r="S97" s="45">
        <v>8</v>
      </c>
      <c r="T97" s="45">
        <v>20</v>
      </c>
      <c r="U97" s="45">
        <v>7</v>
      </c>
      <c r="V97" s="50">
        <f t="shared" si="10"/>
        <v>601</v>
      </c>
    </row>
    <row r="98" spans="1:22" s="1" customFormat="1" ht="13.15" customHeight="1" x14ac:dyDescent="0.3">
      <c r="A98" s="76" t="s">
        <v>56</v>
      </c>
      <c r="B98" s="45">
        <v>3620</v>
      </c>
      <c r="C98" s="45">
        <v>551</v>
      </c>
      <c r="D98" s="45">
        <v>10836</v>
      </c>
      <c r="E98" s="45">
        <v>1091</v>
      </c>
      <c r="F98" s="45">
        <v>1115</v>
      </c>
      <c r="G98" s="45">
        <v>13689</v>
      </c>
      <c r="H98" s="45">
        <v>4684</v>
      </c>
      <c r="I98" s="45">
        <v>5679</v>
      </c>
      <c r="J98" s="45">
        <v>10060</v>
      </c>
      <c r="K98" s="45">
        <v>918</v>
      </c>
      <c r="L98" s="45">
        <v>1520</v>
      </c>
      <c r="M98" s="45">
        <v>9601</v>
      </c>
      <c r="N98" s="45">
        <v>1015</v>
      </c>
      <c r="O98" s="45">
        <v>465</v>
      </c>
      <c r="P98" s="45">
        <v>3903</v>
      </c>
      <c r="Q98" s="45">
        <v>126</v>
      </c>
      <c r="R98" s="45">
        <v>3946</v>
      </c>
      <c r="S98" s="45">
        <v>1187</v>
      </c>
      <c r="T98" s="45">
        <v>3936</v>
      </c>
      <c r="U98" s="45">
        <v>2780</v>
      </c>
      <c r="V98" s="50">
        <f t="shared" ref="V98" si="12">SUM(B98:U98)</f>
        <v>80722</v>
      </c>
    </row>
    <row r="99" spans="1:22" s="1" customFormat="1" ht="13.15" customHeight="1" x14ac:dyDescent="0.3">
      <c r="A99" s="76" t="s">
        <v>119</v>
      </c>
      <c r="B99" s="45">
        <v>1</v>
      </c>
      <c r="C99" s="44">
        <v>0</v>
      </c>
      <c r="D99" s="45">
        <v>2</v>
      </c>
      <c r="E99" s="44">
        <v>0</v>
      </c>
      <c r="F99" s="44">
        <v>0</v>
      </c>
      <c r="G99" s="44">
        <v>0</v>
      </c>
      <c r="H99" s="44">
        <v>0</v>
      </c>
      <c r="I99" s="45">
        <v>1</v>
      </c>
      <c r="J99" s="45">
        <v>1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50">
        <f t="shared" si="10"/>
        <v>5</v>
      </c>
    </row>
    <row r="100" spans="1:22" s="1" customFormat="1" ht="13.15" customHeight="1" x14ac:dyDescent="0.3">
      <c r="A100" s="76" t="s">
        <v>57</v>
      </c>
      <c r="B100" s="45">
        <v>430</v>
      </c>
      <c r="C100" s="45">
        <v>18</v>
      </c>
      <c r="D100" s="45">
        <v>1238</v>
      </c>
      <c r="E100" s="45">
        <v>59</v>
      </c>
      <c r="F100" s="45">
        <v>187</v>
      </c>
      <c r="G100" s="45">
        <v>2803</v>
      </c>
      <c r="H100" s="45">
        <v>1452</v>
      </c>
      <c r="I100" s="45">
        <v>518</v>
      </c>
      <c r="J100" s="45">
        <v>665</v>
      </c>
      <c r="K100" s="45">
        <v>55</v>
      </c>
      <c r="L100" s="45">
        <v>125</v>
      </c>
      <c r="M100" s="45">
        <v>191</v>
      </c>
      <c r="N100" s="45">
        <v>79</v>
      </c>
      <c r="O100" s="45">
        <v>81</v>
      </c>
      <c r="P100" s="45">
        <v>89</v>
      </c>
      <c r="Q100" s="45">
        <v>10</v>
      </c>
      <c r="R100" s="45">
        <v>418</v>
      </c>
      <c r="S100" s="45">
        <v>191</v>
      </c>
      <c r="T100" s="45">
        <v>424</v>
      </c>
      <c r="U100" s="45">
        <v>140</v>
      </c>
      <c r="V100" s="50">
        <f t="shared" si="10"/>
        <v>9173</v>
      </c>
    </row>
    <row r="101" spans="1:22" s="1" customFormat="1" ht="13.15" customHeight="1" x14ac:dyDescent="0.3">
      <c r="A101" s="76" t="s">
        <v>58</v>
      </c>
      <c r="B101" s="45">
        <v>536</v>
      </c>
      <c r="C101" s="45">
        <v>163</v>
      </c>
      <c r="D101" s="45">
        <v>1488</v>
      </c>
      <c r="E101" s="45">
        <v>73</v>
      </c>
      <c r="F101" s="45">
        <v>238</v>
      </c>
      <c r="G101" s="45">
        <v>6049</v>
      </c>
      <c r="H101" s="45">
        <v>1305</v>
      </c>
      <c r="I101" s="45">
        <v>845</v>
      </c>
      <c r="J101" s="45">
        <v>1766</v>
      </c>
      <c r="K101" s="45">
        <v>90</v>
      </c>
      <c r="L101" s="45">
        <v>205</v>
      </c>
      <c r="M101" s="45">
        <v>320</v>
      </c>
      <c r="N101" s="45">
        <v>68</v>
      </c>
      <c r="O101" s="45">
        <v>50</v>
      </c>
      <c r="P101" s="45">
        <v>322</v>
      </c>
      <c r="Q101" s="45">
        <v>14</v>
      </c>
      <c r="R101" s="45">
        <v>242</v>
      </c>
      <c r="S101" s="45">
        <v>212</v>
      </c>
      <c r="T101" s="45">
        <v>356</v>
      </c>
      <c r="U101" s="45">
        <v>29</v>
      </c>
      <c r="V101" s="50">
        <f t="shared" si="10"/>
        <v>14371</v>
      </c>
    </row>
    <row r="102" spans="1:22" s="1" customFormat="1" ht="13.15" customHeight="1" x14ac:dyDescent="0.3">
      <c r="A102" s="76" t="s">
        <v>59</v>
      </c>
      <c r="B102" s="45">
        <v>111</v>
      </c>
      <c r="C102" s="45">
        <v>7</v>
      </c>
      <c r="D102" s="45">
        <v>309</v>
      </c>
      <c r="E102" s="45">
        <v>15</v>
      </c>
      <c r="F102" s="45">
        <v>44</v>
      </c>
      <c r="G102" s="45">
        <v>33</v>
      </c>
      <c r="H102" s="45">
        <v>184</v>
      </c>
      <c r="I102" s="45">
        <v>76</v>
      </c>
      <c r="J102" s="45">
        <v>190</v>
      </c>
      <c r="K102" s="45">
        <v>45</v>
      </c>
      <c r="L102" s="45">
        <v>56</v>
      </c>
      <c r="M102" s="45">
        <v>72</v>
      </c>
      <c r="N102" s="45">
        <v>51</v>
      </c>
      <c r="O102" s="45">
        <v>2</v>
      </c>
      <c r="P102" s="45">
        <v>48</v>
      </c>
      <c r="Q102" s="45">
        <v>4</v>
      </c>
      <c r="R102" s="45">
        <v>66</v>
      </c>
      <c r="S102" s="45">
        <v>22</v>
      </c>
      <c r="T102" s="45">
        <v>78</v>
      </c>
      <c r="U102" s="45">
        <v>39</v>
      </c>
      <c r="V102" s="50">
        <f t="shared" si="10"/>
        <v>1452</v>
      </c>
    </row>
    <row r="103" spans="1:22" s="1" customFormat="1" ht="13.15" customHeight="1" x14ac:dyDescent="0.3">
      <c r="A103" s="76" t="s">
        <v>60</v>
      </c>
      <c r="B103" s="45">
        <v>42</v>
      </c>
      <c r="C103" s="45">
        <v>5</v>
      </c>
      <c r="D103" s="45">
        <v>134</v>
      </c>
      <c r="E103" s="45">
        <v>19</v>
      </c>
      <c r="F103" s="45">
        <v>42</v>
      </c>
      <c r="G103" s="45">
        <v>83</v>
      </c>
      <c r="H103" s="45">
        <v>117</v>
      </c>
      <c r="I103" s="45">
        <v>65</v>
      </c>
      <c r="J103" s="45">
        <v>66</v>
      </c>
      <c r="K103" s="45">
        <v>11</v>
      </c>
      <c r="L103" s="45">
        <v>21</v>
      </c>
      <c r="M103" s="45">
        <v>55</v>
      </c>
      <c r="N103" s="45">
        <v>10</v>
      </c>
      <c r="O103" s="45">
        <v>1</v>
      </c>
      <c r="P103" s="45">
        <v>6</v>
      </c>
      <c r="Q103" s="45">
        <v>3</v>
      </c>
      <c r="R103" s="45">
        <v>6</v>
      </c>
      <c r="S103" s="45">
        <v>3</v>
      </c>
      <c r="T103" s="45">
        <v>9</v>
      </c>
      <c r="U103" s="45">
        <v>3</v>
      </c>
      <c r="V103" s="50">
        <f t="shared" si="10"/>
        <v>701</v>
      </c>
    </row>
    <row r="104" spans="1:22" s="1" customFormat="1" ht="13.15" customHeight="1" x14ac:dyDescent="0.3">
      <c r="A104" s="77" t="s">
        <v>61</v>
      </c>
      <c r="B104" s="69">
        <v>435</v>
      </c>
      <c r="C104" s="69">
        <v>26</v>
      </c>
      <c r="D104" s="69">
        <v>375</v>
      </c>
      <c r="E104" s="69">
        <v>130</v>
      </c>
      <c r="F104" s="69">
        <v>86</v>
      </c>
      <c r="G104" s="69">
        <v>248</v>
      </c>
      <c r="H104" s="69">
        <v>282</v>
      </c>
      <c r="I104" s="69">
        <v>348</v>
      </c>
      <c r="J104" s="69">
        <v>466</v>
      </c>
      <c r="K104" s="69">
        <v>143</v>
      </c>
      <c r="L104" s="69">
        <v>162</v>
      </c>
      <c r="M104" s="69">
        <v>151</v>
      </c>
      <c r="N104" s="69">
        <v>122</v>
      </c>
      <c r="O104" s="69">
        <v>48</v>
      </c>
      <c r="P104" s="69">
        <v>121</v>
      </c>
      <c r="Q104" s="69">
        <v>17</v>
      </c>
      <c r="R104" s="69">
        <v>254</v>
      </c>
      <c r="S104" s="69">
        <v>140</v>
      </c>
      <c r="T104" s="69">
        <v>154</v>
      </c>
      <c r="U104" s="69">
        <v>85</v>
      </c>
      <c r="V104" s="70">
        <f t="shared" si="10"/>
        <v>3793</v>
      </c>
    </row>
    <row r="105" spans="1:22" s="1" customFormat="1" ht="13.15" customHeight="1" x14ac:dyDescent="0.3">
      <c r="A105" s="76" t="s">
        <v>82</v>
      </c>
      <c r="B105" s="45">
        <v>98</v>
      </c>
      <c r="C105" s="45">
        <v>13</v>
      </c>
      <c r="D105" s="45">
        <v>226</v>
      </c>
      <c r="E105" s="45">
        <v>35</v>
      </c>
      <c r="F105" s="45">
        <v>23</v>
      </c>
      <c r="G105" s="45">
        <v>88</v>
      </c>
      <c r="H105" s="45">
        <v>103</v>
      </c>
      <c r="I105" s="45">
        <v>131</v>
      </c>
      <c r="J105" s="45">
        <v>64</v>
      </c>
      <c r="K105" s="45">
        <v>13</v>
      </c>
      <c r="L105" s="45">
        <v>19</v>
      </c>
      <c r="M105" s="45">
        <v>94</v>
      </c>
      <c r="N105" s="45">
        <v>12</v>
      </c>
      <c r="O105" s="45">
        <v>2</v>
      </c>
      <c r="P105" s="45">
        <v>33</v>
      </c>
      <c r="Q105" s="45">
        <v>1</v>
      </c>
      <c r="R105" s="45">
        <v>102</v>
      </c>
      <c r="S105" s="45">
        <v>60</v>
      </c>
      <c r="T105" s="45">
        <v>109</v>
      </c>
      <c r="U105" s="45">
        <v>31</v>
      </c>
      <c r="V105" s="50">
        <f t="shared" si="10"/>
        <v>1257</v>
      </c>
    </row>
    <row r="106" spans="1:22" s="1" customFormat="1" ht="13.15" customHeight="1" x14ac:dyDescent="0.3">
      <c r="A106" s="76" t="s">
        <v>64</v>
      </c>
      <c r="B106" s="45">
        <v>4697</v>
      </c>
      <c r="C106" s="45">
        <v>320</v>
      </c>
      <c r="D106" s="45">
        <v>10979</v>
      </c>
      <c r="E106" s="45">
        <v>1560</v>
      </c>
      <c r="F106" s="45">
        <v>1418</v>
      </c>
      <c r="G106" s="45">
        <v>22990</v>
      </c>
      <c r="H106" s="45">
        <v>7102</v>
      </c>
      <c r="I106" s="45">
        <v>5704</v>
      </c>
      <c r="J106" s="45">
        <v>9137</v>
      </c>
      <c r="K106" s="45">
        <v>1121</v>
      </c>
      <c r="L106" s="45">
        <v>1477</v>
      </c>
      <c r="M106" s="45">
        <v>3971</v>
      </c>
      <c r="N106" s="45">
        <v>1249</v>
      </c>
      <c r="O106" s="45">
        <v>356</v>
      </c>
      <c r="P106" s="45">
        <v>2341</v>
      </c>
      <c r="Q106" s="45">
        <v>150</v>
      </c>
      <c r="R106" s="45">
        <v>2186</v>
      </c>
      <c r="S106" s="45">
        <v>1581</v>
      </c>
      <c r="T106" s="45">
        <v>2683</v>
      </c>
      <c r="U106" s="45">
        <v>1514</v>
      </c>
      <c r="V106" s="50">
        <f t="shared" si="10"/>
        <v>82536</v>
      </c>
    </row>
    <row r="107" spans="1:22" s="1" customFormat="1" ht="13.15" customHeight="1" x14ac:dyDescent="0.3">
      <c r="A107" s="76" t="s">
        <v>65</v>
      </c>
      <c r="B107" s="45">
        <v>838</v>
      </c>
      <c r="C107" s="45">
        <v>114</v>
      </c>
      <c r="D107" s="45">
        <v>1986</v>
      </c>
      <c r="E107" s="45">
        <v>264</v>
      </c>
      <c r="F107" s="45">
        <v>348</v>
      </c>
      <c r="G107" s="45">
        <v>3953</v>
      </c>
      <c r="H107" s="45">
        <v>1430</v>
      </c>
      <c r="I107" s="45">
        <v>1987</v>
      </c>
      <c r="J107" s="45">
        <v>3118</v>
      </c>
      <c r="K107" s="45">
        <v>426</v>
      </c>
      <c r="L107" s="45">
        <v>314</v>
      </c>
      <c r="M107" s="45">
        <v>575</v>
      </c>
      <c r="N107" s="45">
        <v>189</v>
      </c>
      <c r="O107" s="45">
        <v>19</v>
      </c>
      <c r="P107" s="45">
        <v>273</v>
      </c>
      <c r="Q107" s="45">
        <v>16</v>
      </c>
      <c r="R107" s="45">
        <v>387</v>
      </c>
      <c r="S107" s="45">
        <v>97</v>
      </c>
      <c r="T107" s="45">
        <v>166</v>
      </c>
      <c r="U107" s="45">
        <v>79</v>
      </c>
      <c r="V107" s="50">
        <f t="shared" si="10"/>
        <v>16579</v>
      </c>
    </row>
    <row r="108" spans="1:22" s="1" customFormat="1" ht="13.15" customHeight="1" x14ac:dyDescent="0.3">
      <c r="A108" s="78" t="s">
        <v>66</v>
      </c>
      <c r="B108" s="44">
        <v>0</v>
      </c>
      <c r="C108" s="44">
        <v>0</v>
      </c>
      <c r="D108" s="44">
        <v>0</v>
      </c>
      <c r="E108" s="44">
        <v>0</v>
      </c>
      <c r="F108" s="44">
        <v>0</v>
      </c>
      <c r="G108" s="44">
        <v>0</v>
      </c>
      <c r="H108" s="47">
        <v>1</v>
      </c>
      <c r="I108" s="44">
        <v>0</v>
      </c>
      <c r="J108" s="44">
        <v>0</v>
      </c>
      <c r="K108" s="44">
        <v>0</v>
      </c>
      <c r="L108" s="44">
        <v>0</v>
      </c>
      <c r="M108" s="44">
        <v>0</v>
      </c>
      <c r="N108" s="44">
        <v>0</v>
      </c>
      <c r="O108" s="44">
        <v>0</v>
      </c>
      <c r="P108" s="44">
        <v>0</v>
      </c>
      <c r="Q108" s="44">
        <v>0</v>
      </c>
      <c r="R108" s="44">
        <v>0</v>
      </c>
      <c r="S108" s="44">
        <v>0</v>
      </c>
      <c r="T108" s="44">
        <v>0</v>
      </c>
      <c r="U108" s="44">
        <v>0</v>
      </c>
      <c r="V108" s="51">
        <f t="shared" si="10"/>
        <v>1</v>
      </c>
    </row>
    <row r="109" spans="1:22" s="5" customFormat="1" ht="30" x14ac:dyDescent="0.3">
      <c r="A109" s="31" t="s">
        <v>104</v>
      </c>
      <c r="B109" s="59">
        <f t="shared" ref="B109:U109" si="13">SUM(B78:B108)</f>
        <v>40080</v>
      </c>
      <c r="C109" s="59">
        <f t="shared" si="13"/>
        <v>6453</v>
      </c>
      <c r="D109" s="59">
        <f t="shared" si="13"/>
        <v>101973</v>
      </c>
      <c r="E109" s="59">
        <f t="shared" si="13"/>
        <v>11686</v>
      </c>
      <c r="F109" s="59">
        <f t="shared" si="13"/>
        <v>12972</v>
      </c>
      <c r="G109" s="59">
        <f t="shared" si="13"/>
        <v>168451</v>
      </c>
      <c r="H109" s="59">
        <f t="shared" si="13"/>
        <v>55059</v>
      </c>
      <c r="I109" s="59">
        <f t="shared" si="13"/>
        <v>57109</v>
      </c>
      <c r="J109" s="59">
        <f t="shared" si="13"/>
        <v>80893</v>
      </c>
      <c r="K109" s="59">
        <f t="shared" si="13"/>
        <v>10320</v>
      </c>
      <c r="L109" s="59">
        <f t="shared" si="13"/>
        <v>16485</v>
      </c>
      <c r="M109" s="59">
        <f t="shared" si="13"/>
        <v>58479</v>
      </c>
      <c r="N109" s="59">
        <f t="shared" si="13"/>
        <v>12125</v>
      </c>
      <c r="O109" s="59">
        <f t="shared" si="13"/>
        <v>3568</v>
      </c>
      <c r="P109" s="59">
        <f t="shared" si="13"/>
        <v>29854</v>
      </c>
      <c r="Q109" s="59">
        <f t="shared" si="13"/>
        <v>1658</v>
      </c>
      <c r="R109" s="59">
        <f t="shared" si="13"/>
        <v>27833</v>
      </c>
      <c r="S109" s="59">
        <f t="shared" si="13"/>
        <v>14669</v>
      </c>
      <c r="T109" s="59">
        <f t="shared" si="13"/>
        <v>30992</v>
      </c>
      <c r="U109" s="59">
        <f t="shared" si="13"/>
        <v>15420</v>
      </c>
      <c r="V109" s="71">
        <f t="shared" si="10"/>
        <v>756079</v>
      </c>
    </row>
    <row r="110" spans="1:22" ht="21" customHeight="1" x14ac:dyDescent="0.3">
      <c r="A110" s="33" t="s">
        <v>106</v>
      </c>
      <c r="B110" s="59">
        <f t="shared" ref="B110:U110" si="14">+B109+B77</f>
        <v>73465</v>
      </c>
      <c r="C110" s="59">
        <f t="shared" si="14"/>
        <v>38370</v>
      </c>
      <c r="D110" s="59">
        <f t="shared" si="14"/>
        <v>119302</v>
      </c>
      <c r="E110" s="59">
        <f t="shared" si="14"/>
        <v>13934</v>
      </c>
      <c r="F110" s="59">
        <f t="shared" si="14"/>
        <v>15518</v>
      </c>
      <c r="G110" s="59">
        <f t="shared" si="14"/>
        <v>204990</v>
      </c>
      <c r="H110" s="59">
        <f t="shared" si="14"/>
        <v>68251</v>
      </c>
      <c r="I110" s="59">
        <f t="shared" si="14"/>
        <v>67919</v>
      </c>
      <c r="J110" s="59">
        <f t="shared" si="14"/>
        <v>100758</v>
      </c>
      <c r="K110" s="59">
        <f t="shared" si="14"/>
        <v>13357</v>
      </c>
      <c r="L110" s="59">
        <f t="shared" si="14"/>
        <v>20823</v>
      </c>
      <c r="M110" s="59">
        <f t="shared" si="14"/>
        <v>67677</v>
      </c>
      <c r="N110" s="59">
        <f t="shared" si="14"/>
        <v>16204</v>
      </c>
      <c r="O110" s="59">
        <f t="shared" si="14"/>
        <v>5326</v>
      </c>
      <c r="P110" s="59">
        <f t="shared" si="14"/>
        <v>37913</v>
      </c>
      <c r="Q110" s="59">
        <f t="shared" si="14"/>
        <v>2235</v>
      </c>
      <c r="R110" s="59">
        <f t="shared" si="14"/>
        <v>35784</v>
      </c>
      <c r="S110" s="59">
        <f t="shared" si="14"/>
        <v>20694</v>
      </c>
      <c r="T110" s="59">
        <f t="shared" si="14"/>
        <v>38368</v>
      </c>
      <c r="U110" s="59">
        <f t="shared" si="14"/>
        <v>17921</v>
      </c>
      <c r="V110" s="60">
        <f>SUM(B110:U110)</f>
        <v>978809</v>
      </c>
    </row>
    <row r="111" spans="1:22" customFormat="1" ht="14.25" x14ac:dyDescent="0.3">
      <c r="A111" s="178"/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</row>
    <row r="112" spans="1:22" customFormat="1" ht="14.25" x14ac:dyDescent="0.3">
      <c r="A112" s="168" t="s">
        <v>120</v>
      </c>
      <c r="B112" s="168"/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168"/>
      <c r="N112" s="168"/>
      <c r="O112" s="168"/>
      <c r="P112" s="168"/>
      <c r="Q112" s="168"/>
      <c r="R112" s="168"/>
      <c r="S112" s="168"/>
      <c r="T112" s="168"/>
      <c r="U112" s="168"/>
      <c r="V112" s="168"/>
    </row>
    <row r="113" spans="1:22" customFormat="1" ht="15" customHeight="1" x14ac:dyDescent="0.2">
      <c r="A113" s="169" t="s">
        <v>121</v>
      </c>
      <c r="B113" s="169"/>
      <c r="C113" s="169"/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</row>
    <row r="114" spans="1:22" ht="13.15" customHeight="1" x14ac:dyDescent="0.3">
      <c r="V114" s="25"/>
    </row>
  </sheetData>
  <mergeCells count="15">
    <mergeCell ref="B65:V65"/>
    <mergeCell ref="A111:V111"/>
    <mergeCell ref="A112:V112"/>
    <mergeCell ref="A113:V113"/>
    <mergeCell ref="A7:A8"/>
    <mergeCell ref="B7:V7"/>
    <mergeCell ref="A68:A69"/>
    <mergeCell ref="B68:V68"/>
    <mergeCell ref="A60:V60"/>
    <mergeCell ref="A62:V62"/>
    <mergeCell ref="A1:H1"/>
    <mergeCell ref="A61:V61"/>
    <mergeCell ref="B3:V3"/>
    <mergeCell ref="B4:V4"/>
    <mergeCell ref="B64:V64"/>
  </mergeCells>
  <hyperlinks>
    <hyperlink ref="A1:H1" location="'8.marche_regioni (2018)'!A69" display="Vai a &quot;mercato autovetture diesel&quot; / Go on &quot;diesel car market&quot;" xr:uid="{00000000-0004-0000-0000-000000000000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2" max="16383" man="1"/>
  </rowBreaks>
  <ignoredErrors>
    <ignoredError sqref="B7 B68" numberStoredAsText="1"/>
    <ignoredError sqref="B19:U19 B70:U70 B9:U9" formulaRange="1"/>
    <ignoredError sqref="V19" formula="1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111"/>
  <sheetViews>
    <sheetView workbookViewId="0">
      <selection sqref="A1:G1"/>
    </sheetView>
  </sheetViews>
  <sheetFormatPr defaultColWidth="11.42578125" defaultRowHeight="13.15" customHeight="1" x14ac:dyDescent="0.3"/>
  <cols>
    <col min="1" max="1" width="20.28515625" style="7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" style="7" bestFit="1" customWidth="1"/>
    <col min="14" max="14" width="8.8554687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85546875" style="5" bestFit="1" customWidth="1"/>
    <col min="23" max="16384" width="11.42578125" style="7"/>
  </cols>
  <sheetData>
    <row r="1" spans="1:22" ht="15.75" x14ac:dyDescent="0.35">
      <c r="A1" s="180" t="s">
        <v>110</v>
      </c>
      <c r="B1" s="180"/>
      <c r="C1" s="180"/>
      <c r="D1" s="180"/>
      <c r="E1" s="180"/>
      <c r="F1" s="180"/>
      <c r="G1" s="180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4" t="s">
        <v>93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36" t="s">
        <v>0</v>
      </c>
      <c r="C8" s="37" t="s">
        <v>1</v>
      </c>
      <c r="D8" s="37" t="s">
        <v>2</v>
      </c>
      <c r="E8" s="37" t="s">
        <v>3</v>
      </c>
      <c r="F8" s="37" t="s">
        <v>4</v>
      </c>
      <c r="G8" s="37" t="s">
        <v>5</v>
      </c>
      <c r="H8" s="37" t="s">
        <v>6</v>
      </c>
      <c r="I8" s="37" t="s">
        <v>7</v>
      </c>
      <c r="J8" s="37" t="s">
        <v>8</v>
      </c>
      <c r="K8" s="37" t="s">
        <v>9</v>
      </c>
      <c r="L8" s="37" t="s">
        <v>10</v>
      </c>
      <c r="M8" s="37" t="s">
        <v>11</v>
      </c>
      <c r="N8" s="37" t="s">
        <v>96</v>
      </c>
      <c r="O8" s="37" t="s">
        <v>13</v>
      </c>
      <c r="P8" s="37" t="s">
        <v>14</v>
      </c>
      <c r="Q8" s="37" t="s">
        <v>15</v>
      </c>
      <c r="R8" s="37" t="s">
        <v>16</v>
      </c>
      <c r="S8" s="37" t="s">
        <v>17</v>
      </c>
      <c r="T8" s="37" t="s">
        <v>18</v>
      </c>
      <c r="U8" s="37" t="s">
        <v>19</v>
      </c>
      <c r="V8" s="26" t="s">
        <v>112</v>
      </c>
    </row>
    <row r="9" spans="1:22" s="11" customFormat="1" ht="13.15" customHeight="1" x14ac:dyDescent="0.3">
      <c r="A9" s="79" t="s">
        <v>91</v>
      </c>
      <c r="B9" s="43">
        <f t="shared" ref="B9:U9" si="0">SUM(B10:B13)</f>
        <v>124220</v>
      </c>
      <c r="C9" s="43">
        <f t="shared" si="0"/>
        <v>50371</v>
      </c>
      <c r="D9" s="43">
        <f t="shared" si="0"/>
        <v>59040</v>
      </c>
      <c r="E9" s="43">
        <f t="shared" si="0"/>
        <v>7284</v>
      </c>
      <c r="F9" s="43">
        <f t="shared" si="0"/>
        <v>7807</v>
      </c>
      <c r="G9" s="43">
        <f t="shared" si="0"/>
        <v>77102</v>
      </c>
      <c r="H9" s="43">
        <f t="shared" si="0"/>
        <v>32851</v>
      </c>
      <c r="I9" s="43">
        <f t="shared" si="0"/>
        <v>33001</v>
      </c>
      <c r="J9" s="43">
        <f t="shared" si="0"/>
        <v>38087</v>
      </c>
      <c r="K9" s="43">
        <f t="shared" si="0"/>
        <v>7101</v>
      </c>
      <c r="L9" s="43">
        <f t="shared" si="0"/>
        <v>11859</v>
      </c>
      <c r="M9" s="43">
        <f t="shared" si="0"/>
        <v>29717</v>
      </c>
      <c r="N9" s="43">
        <f t="shared" si="0"/>
        <v>8983</v>
      </c>
      <c r="O9" s="43">
        <f t="shared" si="0"/>
        <v>3459</v>
      </c>
      <c r="P9" s="43">
        <f t="shared" si="0"/>
        <v>17406</v>
      </c>
      <c r="Q9" s="43">
        <f t="shared" si="0"/>
        <v>1244</v>
      </c>
      <c r="R9" s="43">
        <f t="shared" si="0"/>
        <v>15475</v>
      </c>
      <c r="S9" s="43">
        <f t="shared" si="0"/>
        <v>9510</v>
      </c>
      <c r="T9" s="43">
        <f>SUM(T10:T13)</f>
        <v>17441</v>
      </c>
      <c r="U9" s="43">
        <f t="shared" si="0"/>
        <v>5785</v>
      </c>
      <c r="V9" s="39">
        <f>SUM(V10:V13)</f>
        <v>557743</v>
      </c>
    </row>
    <row r="10" spans="1:22" s="1" customFormat="1" ht="13.15" customHeight="1" x14ac:dyDescent="0.3">
      <c r="A10" s="82" t="s">
        <v>21</v>
      </c>
      <c r="B10" s="44">
        <v>93896</v>
      </c>
      <c r="C10" s="45">
        <v>36233</v>
      </c>
      <c r="D10" s="44">
        <v>38813</v>
      </c>
      <c r="E10" s="44">
        <v>5371</v>
      </c>
      <c r="F10" s="44">
        <v>4919</v>
      </c>
      <c r="G10" s="44">
        <v>61457</v>
      </c>
      <c r="H10" s="45">
        <v>21936</v>
      </c>
      <c r="I10" s="44">
        <v>22414</v>
      </c>
      <c r="J10" s="44">
        <v>26565</v>
      </c>
      <c r="K10" s="44">
        <v>5320</v>
      </c>
      <c r="L10" s="44">
        <v>8249</v>
      </c>
      <c r="M10" s="44">
        <v>20575</v>
      </c>
      <c r="N10" s="44">
        <v>6540</v>
      </c>
      <c r="O10" s="44">
        <v>2511</v>
      </c>
      <c r="P10" s="44">
        <v>12743</v>
      </c>
      <c r="Q10" s="44">
        <v>876</v>
      </c>
      <c r="R10" s="44">
        <v>10859</v>
      </c>
      <c r="S10" s="44">
        <v>6932</v>
      </c>
      <c r="T10" s="44">
        <v>12230</v>
      </c>
      <c r="U10" s="44">
        <v>4023</v>
      </c>
      <c r="V10" s="40">
        <f t="shared" ref="V10:V18" si="1">SUM(B10:U10)</f>
        <v>402462</v>
      </c>
    </row>
    <row r="11" spans="1:22" s="1" customFormat="1" ht="13.15" customHeight="1" x14ac:dyDescent="0.3">
      <c r="A11" s="82" t="s">
        <v>22</v>
      </c>
      <c r="B11" s="44">
        <v>12362</v>
      </c>
      <c r="C11" s="45">
        <v>5232</v>
      </c>
      <c r="D11" s="44">
        <v>4708</v>
      </c>
      <c r="E11" s="44">
        <v>357</v>
      </c>
      <c r="F11" s="44">
        <v>689</v>
      </c>
      <c r="G11" s="44">
        <v>7054</v>
      </c>
      <c r="H11" s="45">
        <v>2765</v>
      </c>
      <c r="I11" s="44">
        <v>2170</v>
      </c>
      <c r="J11" s="44">
        <v>2760</v>
      </c>
      <c r="K11" s="44">
        <v>388</v>
      </c>
      <c r="L11" s="44">
        <v>729</v>
      </c>
      <c r="M11" s="44">
        <v>1961</v>
      </c>
      <c r="N11" s="44">
        <v>439</v>
      </c>
      <c r="O11" s="44">
        <v>247</v>
      </c>
      <c r="P11" s="44">
        <v>874</v>
      </c>
      <c r="Q11" s="44">
        <v>72</v>
      </c>
      <c r="R11" s="44">
        <v>822</v>
      </c>
      <c r="S11" s="44">
        <v>488</v>
      </c>
      <c r="T11" s="44">
        <v>801</v>
      </c>
      <c r="U11" s="44">
        <v>501</v>
      </c>
      <c r="V11" s="40">
        <f t="shared" si="1"/>
        <v>45419</v>
      </c>
    </row>
    <row r="12" spans="1:22" s="1" customFormat="1" ht="13.15" customHeight="1" x14ac:dyDescent="0.3">
      <c r="A12" s="82" t="s">
        <v>67</v>
      </c>
      <c r="B12" s="44">
        <v>11508</v>
      </c>
      <c r="C12" s="45">
        <v>3984</v>
      </c>
      <c r="D12" s="44">
        <v>8013</v>
      </c>
      <c r="E12" s="44">
        <v>772</v>
      </c>
      <c r="F12" s="44">
        <v>1305</v>
      </c>
      <c r="G12" s="44">
        <v>4535</v>
      </c>
      <c r="H12" s="45">
        <v>4555</v>
      </c>
      <c r="I12" s="44">
        <v>4567</v>
      </c>
      <c r="J12" s="44">
        <v>4162</v>
      </c>
      <c r="K12" s="44">
        <v>722</v>
      </c>
      <c r="L12" s="44">
        <v>1603</v>
      </c>
      <c r="M12" s="44">
        <v>3914</v>
      </c>
      <c r="N12" s="44">
        <v>1135</v>
      </c>
      <c r="O12" s="44">
        <v>438</v>
      </c>
      <c r="P12" s="44">
        <v>1994</v>
      </c>
      <c r="Q12" s="44">
        <v>138</v>
      </c>
      <c r="R12" s="44">
        <v>2285</v>
      </c>
      <c r="S12" s="44">
        <v>1284</v>
      </c>
      <c r="T12" s="44">
        <v>2592</v>
      </c>
      <c r="U12" s="44">
        <v>837</v>
      </c>
      <c r="V12" s="40">
        <f t="shared" si="1"/>
        <v>60343</v>
      </c>
    </row>
    <row r="13" spans="1:22" s="1" customFormat="1" ht="13.15" customHeight="1" x14ac:dyDescent="0.3">
      <c r="A13" s="82" t="s">
        <v>24</v>
      </c>
      <c r="B13" s="45">
        <v>6454</v>
      </c>
      <c r="C13" s="45">
        <v>4922</v>
      </c>
      <c r="D13" s="45">
        <v>7506</v>
      </c>
      <c r="E13" s="44">
        <v>784</v>
      </c>
      <c r="F13" s="45">
        <v>894</v>
      </c>
      <c r="G13" s="45">
        <v>4056</v>
      </c>
      <c r="H13" s="45">
        <v>3595</v>
      </c>
      <c r="I13" s="45">
        <v>3850</v>
      </c>
      <c r="J13" s="45">
        <v>4600</v>
      </c>
      <c r="K13" s="45">
        <v>671</v>
      </c>
      <c r="L13" s="45">
        <v>1278</v>
      </c>
      <c r="M13" s="45">
        <v>3267</v>
      </c>
      <c r="N13" s="44">
        <v>869</v>
      </c>
      <c r="O13" s="45">
        <v>263</v>
      </c>
      <c r="P13" s="45">
        <v>1795</v>
      </c>
      <c r="Q13" s="45">
        <v>158</v>
      </c>
      <c r="R13" s="45">
        <v>1509</v>
      </c>
      <c r="S13" s="45">
        <v>806</v>
      </c>
      <c r="T13" s="45">
        <v>1818</v>
      </c>
      <c r="U13" s="44">
        <v>424</v>
      </c>
      <c r="V13" s="40">
        <f t="shared" si="1"/>
        <v>49519</v>
      </c>
    </row>
    <row r="14" spans="1:22" s="1" customFormat="1" ht="13.15" customHeight="1" x14ac:dyDescent="0.3">
      <c r="A14" s="76" t="s">
        <v>25</v>
      </c>
      <c r="B14" s="44">
        <v>22</v>
      </c>
      <c r="C14" s="45">
        <v>0</v>
      </c>
      <c r="D14" s="44">
        <v>98</v>
      </c>
      <c r="E14" s="44">
        <v>6</v>
      </c>
      <c r="F14" s="44">
        <v>8</v>
      </c>
      <c r="G14" s="44">
        <v>7</v>
      </c>
      <c r="H14" s="45">
        <v>36</v>
      </c>
      <c r="I14" s="44">
        <v>47</v>
      </c>
      <c r="J14" s="44">
        <v>30</v>
      </c>
      <c r="K14" s="44">
        <v>9</v>
      </c>
      <c r="L14" s="44">
        <v>8</v>
      </c>
      <c r="M14" s="44">
        <v>35</v>
      </c>
      <c r="N14" s="44">
        <v>2</v>
      </c>
      <c r="O14" s="44">
        <v>1</v>
      </c>
      <c r="P14" s="44">
        <v>13</v>
      </c>
      <c r="Q14" s="44">
        <v>1</v>
      </c>
      <c r="R14" s="44">
        <v>8</v>
      </c>
      <c r="S14" s="44">
        <v>4</v>
      </c>
      <c r="T14" s="44">
        <v>8</v>
      </c>
      <c r="U14" s="44">
        <v>1</v>
      </c>
      <c r="V14" s="40">
        <f t="shared" si="1"/>
        <v>344</v>
      </c>
    </row>
    <row r="15" spans="1:22" s="1" customFormat="1" ht="13.15" customHeight="1" x14ac:dyDescent="0.3">
      <c r="A15" s="76" t="s">
        <v>26</v>
      </c>
      <c r="B15" s="44">
        <v>190</v>
      </c>
      <c r="C15" s="45">
        <v>223</v>
      </c>
      <c r="D15" s="44">
        <v>524</v>
      </c>
      <c r="E15" s="44">
        <v>35</v>
      </c>
      <c r="F15" s="44">
        <v>69</v>
      </c>
      <c r="G15" s="44">
        <v>287</v>
      </c>
      <c r="H15" s="45">
        <v>387</v>
      </c>
      <c r="I15" s="44">
        <v>341</v>
      </c>
      <c r="J15" s="44">
        <v>219</v>
      </c>
      <c r="K15" s="44">
        <v>50</v>
      </c>
      <c r="L15" s="44">
        <v>49</v>
      </c>
      <c r="M15" s="44">
        <v>227</v>
      </c>
      <c r="N15" s="44">
        <v>37</v>
      </c>
      <c r="O15" s="44">
        <v>13</v>
      </c>
      <c r="P15" s="44">
        <v>98</v>
      </c>
      <c r="Q15" s="44">
        <v>4</v>
      </c>
      <c r="R15" s="44">
        <v>57</v>
      </c>
      <c r="S15" s="44">
        <v>23</v>
      </c>
      <c r="T15" s="44">
        <v>80</v>
      </c>
      <c r="U15" s="44">
        <v>7</v>
      </c>
      <c r="V15" s="40">
        <f t="shared" si="1"/>
        <v>2920</v>
      </c>
    </row>
    <row r="16" spans="1:22" s="1" customFormat="1" ht="13.15" customHeight="1" x14ac:dyDescent="0.3">
      <c r="A16" s="76" t="s">
        <v>28</v>
      </c>
      <c r="B16" s="44">
        <v>73</v>
      </c>
      <c r="C16" s="45">
        <v>0</v>
      </c>
      <c r="D16" s="44">
        <v>64</v>
      </c>
      <c r="E16" s="44">
        <v>4</v>
      </c>
      <c r="F16" s="44">
        <v>0</v>
      </c>
      <c r="G16" s="44">
        <v>0</v>
      </c>
      <c r="H16" s="45">
        <v>39</v>
      </c>
      <c r="I16" s="44">
        <v>8</v>
      </c>
      <c r="J16" s="44">
        <v>51</v>
      </c>
      <c r="K16" s="44">
        <v>4</v>
      </c>
      <c r="L16" s="44">
        <v>23</v>
      </c>
      <c r="M16" s="44">
        <v>40</v>
      </c>
      <c r="N16" s="44">
        <v>4</v>
      </c>
      <c r="O16" s="44">
        <v>1</v>
      </c>
      <c r="P16" s="44">
        <v>31</v>
      </c>
      <c r="Q16" s="44">
        <v>9</v>
      </c>
      <c r="R16" s="44">
        <v>10</v>
      </c>
      <c r="S16" s="44">
        <v>11</v>
      </c>
      <c r="T16" s="44">
        <v>35</v>
      </c>
      <c r="U16" s="44">
        <v>9</v>
      </c>
      <c r="V16" s="40">
        <f t="shared" si="1"/>
        <v>416</v>
      </c>
    </row>
    <row r="17" spans="1:22" s="1" customFormat="1" ht="13.15" customHeight="1" x14ac:dyDescent="0.3">
      <c r="A17" s="76" t="s">
        <v>29</v>
      </c>
      <c r="B17" s="44">
        <v>6</v>
      </c>
      <c r="C17" s="44">
        <v>0</v>
      </c>
      <c r="D17" s="44">
        <v>30</v>
      </c>
      <c r="E17" s="44">
        <v>3</v>
      </c>
      <c r="F17" s="44">
        <v>1</v>
      </c>
      <c r="G17" s="44">
        <v>6</v>
      </c>
      <c r="H17" s="45">
        <v>10</v>
      </c>
      <c r="I17" s="44">
        <v>60</v>
      </c>
      <c r="J17" s="44">
        <v>6</v>
      </c>
      <c r="K17" s="44">
        <v>0</v>
      </c>
      <c r="L17" s="44">
        <v>2</v>
      </c>
      <c r="M17" s="44">
        <v>5</v>
      </c>
      <c r="N17" s="44">
        <v>0</v>
      </c>
      <c r="O17" s="44">
        <v>1</v>
      </c>
      <c r="P17" s="44">
        <v>1</v>
      </c>
      <c r="Q17" s="44">
        <v>0</v>
      </c>
      <c r="R17" s="44">
        <v>1</v>
      </c>
      <c r="S17" s="44">
        <v>1</v>
      </c>
      <c r="T17" s="44">
        <v>0</v>
      </c>
      <c r="U17" s="44">
        <v>0</v>
      </c>
      <c r="V17" s="40">
        <f t="shared" si="1"/>
        <v>133</v>
      </c>
    </row>
    <row r="18" spans="1:22" s="1" customFormat="1" ht="13.15" customHeight="1" x14ac:dyDescent="0.3">
      <c r="A18" s="78" t="s">
        <v>92</v>
      </c>
      <c r="B18" s="46">
        <v>3</v>
      </c>
      <c r="C18" s="46">
        <v>0</v>
      </c>
      <c r="D18" s="46">
        <v>7</v>
      </c>
      <c r="E18" s="46">
        <v>2</v>
      </c>
      <c r="F18" s="46">
        <v>1</v>
      </c>
      <c r="G18" s="46">
        <v>0</v>
      </c>
      <c r="H18" s="47">
        <v>2</v>
      </c>
      <c r="I18" s="46">
        <v>1</v>
      </c>
      <c r="J18" s="46">
        <v>1</v>
      </c>
      <c r="K18" s="47">
        <v>0</v>
      </c>
      <c r="L18" s="46">
        <v>1</v>
      </c>
      <c r="M18" s="46">
        <v>0</v>
      </c>
      <c r="N18" s="46">
        <v>1</v>
      </c>
      <c r="O18" s="46">
        <v>0</v>
      </c>
      <c r="P18" s="46">
        <v>1</v>
      </c>
      <c r="Q18" s="46">
        <v>0</v>
      </c>
      <c r="R18" s="46">
        <v>1</v>
      </c>
      <c r="S18" s="46">
        <v>0</v>
      </c>
      <c r="T18" s="46">
        <v>0</v>
      </c>
      <c r="U18" s="46">
        <v>0</v>
      </c>
      <c r="V18" s="42">
        <f t="shared" si="1"/>
        <v>21</v>
      </c>
    </row>
    <row r="19" spans="1:22" s="10" customFormat="1" ht="27" x14ac:dyDescent="0.3">
      <c r="A19" s="30" t="s">
        <v>103</v>
      </c>
      <c r="B19" s="15">
        <f>SUM(B9,B14:B18)</f>
        <v>124514</v>
      </c>
      <c r="C19" s="15">
        <f t="shared" ref="C19:V19" si="2">SUM(C9,C14:C18)</f>
        <v>50594</v>
      </c>
      <c r="D19" s="15">
        <f t="shared" si="2"/>
        <v>59763</v>
      </c>
      <c r="E19" s="15">
        <f t="shared" si="2"/>
        <v>7334</v>
      </c>
      <c r="F19" s="15">
        <f t="shared" si="2"/>
        <v>7886</v>
      </c>
      <c r="G19" s="15">
        <f t="shared" si="2"/>
        <v>77402</v>
      </c>
      <c r="H19" s="15">
        <f t="shared" si="2"/>
        <v>33325</v>
      </c>
      <c r="I19" s="15">
        <f t="shared" si="2"/>
        <v>33458</v>
      </c>
      <c r="J19" s="15">
        <f t="shared" si="2"/>
        <v>38394</v>
      </c>
      <c r="K19" s="15">
        <f t="shared" si="2"/>
        <v>7164</v>
      </c>
      <c r="L19" s="15">
        <f t="shared" si="2"/>
        <v>11942</v>
      </c>
      <c r="M19" s="15">
        <f t="shared" si="2"/>
        <v>30024</v>
      </c>
      <c r="N19" s="15">
        <f t="shared" si="2"/>
        <v>9027</v>
      </c>
      <c r="O19" s="15">
        <f t="shared" si="2"/>
        <v>3475</v>
      </c>
      <c r="P19" s="15">
        <f t="shared" si="2"/>
        <v>17550</v>
      </c>
      <c r="Q19" s="15">
        <f t="shared" si="2"/>
        <v>1258</v>
      </c>
      <c r="R19" s="15">
        <f t="shared" si="2"/>
        <v>15552</v>
      </c>
      <c r="S19" s="15">
        <f t="shared" si="2"/>
        <v>9549</v>
      </c>
      <c r="T19" s="15">
        <f t="shared" si="2"/>
        <v>17564</v>
      </c>
      <c r="U19" s="15">
        <f t="shared" si="2"/>
        <v>5802</v>
      </c>
      <c r="V19" s="27">
        <f t="shared" si="2"/>
        <v>561577</v>
      </c>
    </row>
    <row r="20" spans="1:22" s="10" customFormat="1" ht="13.15" customHeight="1" x14ac:dyDescent="0.3">
      <c r="A20" s="75" t="s">
        <v>31</v>
      </c>
      <c r="B20" s="54">
        <v>4</v>
      </c>
      <c r="C20" s="55">
        <v>0</v>
      </c>
      <c r="D20" s="54">
        <v>14</v>
      </c>
      <c r="E20" s="54">
        <v>1</v>
      </c>
      <c r="F20" s="54">
        <v>2</v>
      </c>
      <c r="G20" s="54">
        <v>2</v>
      </c>
      <c r="H20" s="54">
        <v>8</v>
      </c>
      <c r="I20" s="54">
        <v>4</v>
      </c>
      <c r="J20" s="54">
        <v>2</v>
      </c>
      <c r="K20" s="54">
        <v>0</v>
      </c>
      <c r="L20" s="54">
        <v>0</v>
      </c>
      <c r="M20" s="54">
        <v>3</v>
      </c>
      <c r="N20" s="54">
        <v>0</v>
      </c>
      <c r="O20" s="54">
        <v>0</v>
      </c>
      <c r="P20" s="54">
        <v>1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2">
        <f t="shared" ref="V20:V55" si="3">SUM(B20:U20)</f>
        <v>41</v>
      </c>
    </row>
    <row r="21" spans="1:22" s="1" customFormat="1" ht="13.15" customHeight="1" x14ac:dyDescent="0.3">
      <c r="A21" s="76" t="s">
        <v>32</v>
      </c>
      <c r="B21" s="44">
        <v>4353</v>
      </c>
      <c r="C21" s="45">
        <v>491</v>
      </c>
      <c r="D21" s="44">
        <v>11403</v>
      </c>
      <c r="E21" s="44">
        <v>923</v>
      </c>
      <c r="F21" s="44">
        <v>1092</v>
      </c>
      <c r="G21" s="44">
        <v>19494</v>
      </c>
      <c r="H21" s="45">
        <v>5275</v>
      </c>
      <c r="I21" s="44">
        <v>5039</v>
      </c>
      <c r="J21" s="44">
        <v>7236</v>
      </c>
      <c r="K21" s="44">
        <v>821</v>
      </c>
      <c r="L21" s="44">
        <v>1489</v>
      </c>
      <c r="M21" s="45">
        <v>2685</v>
      </c>
      <c r="N21" s="44">
        <v>431</v>
      </c>
      <c r="O21" s="45">
        <v>113</v>
      </c>
      <c r="P21" s="44">
        <v>1735</v>
      </c>
      <c r="Q21" s="44">
        <v>99</v>
      </c>
      <c r="R21" s="44">
        <v>1153</v>
      </c>
      <c r="S21" s="44">
        <v>977</v>
      </c>
      <c r="T21" s="44">
        <v>1947</v>
      </c>
      <c r="U21" s="44">
        <v>364</v>
      </c>
      <c r="V21" s="40">
        <f t="shared" si="3"/>
        <v>67120</v>
      </c>
    </row>
    <row r="22" spans="1:22" s="1" customFormat="1" ht="12.75" customHeight="1" x14ac:dyDescent="0.3">
      <c r="A22" s="76" t="s">
        <v>33</v>
      </c>
      <c r="B22" s="45">
        <v>3929</v>
      </c>
      <c r="C22" s="45">
        <v>451</v>
      </c>
      <c r="D22" s="45">
        <v>11074</v>
      </c>
      <c r="E22" s="44">
        <v>1013</v>
      </c>
      <c r="F22" s="45">
        <v>1111</v>
      </c>
      <c r="G22" s="45">
        <v>15723</v>
      </c>
      <c r="H22" s="45">
        <v>4006</v>
      </c>
      <c r="I22" s="45">
        <v>4347</v>
      </c>
      <c r="J22" s="45">
        <v>7332</v>
      </c>
      <c r="K22" s="45">
        <v>618</v>
      </c>
      <c r="L22" s="45">
        <v>1290</v>
      </c>
      <c r="M22" s="45">
        <v>4696</v>
      </c>
      <c r="N22" s="45">
        <v>701</v>
      </c>
      <c r="O22" s="45">
        <v>173</v>
      </c>
      <c r="P22" s="45">
        <v>1339</v>
      </c>
      <c r="Q22" s="45">
        <v>66</v>
      </c>
      <c r="R22" s="45">
        <v>1161</v>
      </c>
      <c r="S22" s="45">
        <v>464</v>
      </c>
      <c r="T22" s="44">
        <v>1027</v>
      </c>
      <c r="U22" s="45">
        <v>392</v>
      </c>
      <c r="V22" s="40">
        <f t="shared" si="3"/>
        <v>60913</v>
      </c>
    </row>
    <row r="23" spans="1:22" s="1" customFormat="1" ht="13.15" customHeight="1" x14ac:dyDescent="0.3">
      <c r="A23" s="76" t="s">
        <v>87</v>
      </c>
      <c r="B23" s="45">
        <v>4764</v>
      </c>
      <c r="C23" s="45">
        <v>1623</v>
      </c>
      <c r="D23" s="45">
        <v>18027</v>
      </c>
      <c r="E23" s="45">
        <v>1214</v>
      </c>
      <c r="F23" s="45">
        <v>1127</v>
      </c>
      <c r="G23" s="45">
        <v>13685</v>
      </c>
      <c r="H23" s="45">
        <v>5158</v>
      </c>
      <c r="I23" s="45">
        <v>7169</v>
      </c>
      <c r="J23" s="45">
        <v>5350</v>
      </c>
      <c r="K23" s="45">
        <v>1133</v>
      </c>
      <c r="L23" s="45">
        <v>1529</v>
      </c>
      <c r="M23" s="45">
        <v>6718</v>
      </c>
      <c r="N23" s="45">
        <v>1468</v>
      </c>
      <c r="O23" s="45">
        <v>226</v>
      </c>
      <c r="P23" s="45">
        <v>3208</v>
      </c>
      <c r="Q23" s="45">
        <v>149</v>
      </c>
      <c r="R23" s="45">
        <v>1546</v>
      </c>
      <c r="S23" s="45">
        <v>1646</v>
      </c>
      <c r="T23" s="45">
        <v>2897</v>
      </c>
      <c r="U23" s="45">
        <v>2253</v>
      </c>
      <c r="V23" s="40">
        <f t="shared" si="3"/>
        <v>80890</v>
      </c>
    </row>
    <row r="24" spans="1:22" s="1" customFormat="1" ht="13.15" customHeight="1" x14ac:dyDescent="0.3">
      <c r="A24" s="76" t="s">
        <v>36</v>
      </c>
      <c r="B24" s="45">
        <v>4544</v>
      </c>
      <c r="C24" s="45">
        <v>153</v>
      </c>
      <c r="D24" s="45">
        <v>11316</v>
      </c>
      <c r="E24" s="44">
        <v>1276</v>
      </c>
      <c r="F24" s="45">
        <v>1241</v>
      </c>
      <c r="G24" s="45">
        <v>2422</v>
      </c>
      <c r="H24" s="45">
        <v>4494</v>
      </c>
      <c r="I24" s="45">
        <v>6045</v>
      </c>
      <c r="J24" s="45">
        <v>5923</v>
      </c>
      <c r="K24" s="45">
        <v>727</v>
      </c>
      <c r="L24" s="45">
        <v>1467</v>
      </c>
      <c r="M24" s="45">
        <v>5951</v>
      </c>
      <c r="N24" s="45">
        <v>880</v>
      </c>
      <c r="O24" s="45">
        <v>252</v>
      </c>
      <c r="P24" s="45">
        <v>2597</v>
      </c>
      <c r="Q24" s="45">
        <v>106</v>
      </c>
      <c r="R24" s="45">
        <v>2369</v>
      </c>
      <c r="S24" s="45">
        <v>971</v>
      </c>
      <c r="T24" s="45">
        <v>3267</v>
      </c>
      <c r="U24" s="45">
        <v>2022</v>
      </c>
      <c r="V24" s="40">
        <f t="shared" si="3"/>
        <v>58023</v>
      </c>
    </row>
    <row r="25" spans="1:22" s="1" customFormat="1" ht="13.15" customHeight="1" x14ac:dyDescent="0.3">
      <c r="A25" s="76" t="s">
        <v>39</v>
      </c>
      <c r="B25" s="45">
        <v>11724</v>
      </c>
      <c r="C25" s="45">
        <v>951</v>
      </c>
      <c r="D25" s="45">
        <v>22216</v>
      </c>
      <c r="E25" s="44">
        <v>3467</v>
      </c>
      <c r="F25" s="45">
        <v>2313</v>
      </c>
      <c r="G25" s="45">
        <v>22866</v>
      </c>
      <c r="H25" s="45">
        <v>9759</v>
      </c>
      <c r="I25" s="45">
        <v>11683</v>
      </c>
      <c r="J25" s="45">
        <v>11683</v>
      </c>
      <c r="K25" s="45">
        <v>1591</v>
      </c>
      <c r="L25" s="45">
        <v>2689</v>
      </c>
      <c r="M25" s="45">
        <v>11613</v>
      </c>
      <c r="N25" s="45">
        <v>1996</v>
      </c>
      <c r="O25" s="45">
        <v>430</v>
      </c>
      <c r="P25" s="45">
        <v>4011</v>
      </c>
      <c r="Q25" s="45">
        <v>578</v>
      </c>
      <c r="R25" s="45">
        <v>4341</v>
      </c>
      <c r="S25" s="45">
        <v>2624</v>
      </c>
      <c r="T25" s="45">
        <v>4565</v>
      </c>
      <c r="U25" s="45">
        <v>3043</v>
      </c>
      <c r="V25" s="40">
        <f t="shared" si="3"/>
        <v>134143</v>
      </c>
    </row>
    <row r="26" spans="1:22" s="1" customFormat="1" ht="13.15" customHeight="1" x14ac:dyDescent="0.3">
      <c r="A26" s="76" t="s">
        <v>42</v>
      </c>
      <c r="B26" s="45">
        <v>1119</v>
      </c>
      <c r="C26" s="45">
        <v>43</v>
      </c>
      <c r="D26" s="45">
        <v>2539</v>
      </c>
      <c r="E26" s="44">
        <v>496</v>
      </c>
      <c r="F26" s="45">
        <v>423</v>
      </c>
      <c r="G26" s="45">
        <v>249</v>
      </c>
      <c r="H26" s="45">
        <v>928</v>
      </c>
      <c r="I26" s="45">
        <v>977</v>
      </c>
      <c r="J26" s="45">
        <v>757</v>
      </c>
      <c r="K26" s="45">
        <v>130</v>
      </c>
      <c r="L26" s="45">
        <v>225</v>
      </c>
      <c r="M26" s="45">
        <v>724</v>
      </c>
      <c r="N26" s="45">
        <v>146</v>
      </c>
      <c r="O26" s="45">
        <v>13</v>
      </c>
      <c r="P26" s="45">
        <v>300</v>
      </c>
      <c r="Q26" s="45">
        <v>5</v>
      </c>
      <c r="R26" s="45">
        <v>251</v>
      </c>
      <c r="S26" s="45">
        <v>154</v>
      </c>
      <c r="T26" s="45">
        <v>302</v>
      </c>
      <c r="U26" s="45">
        <v>94</v>
      </c>
      <c r="V26" s="40">
        <f t="shared" si="3"/>
        <v>9875</v>
      </c>
    </row>
    <row r="27" spans="1:22" s="1" customFormat="1" ht="13.15" customHeight="1" x14ac:dyDescent="0.3">
      <c r="A27" s="76" t="s">
        <v>43</v>
      </c>
      <c r="B27" s="45">
        <v>4627</v>
      </c>
      <c r="C27" s="45">
        <v>299</v>
      </c>
      <c r="D27" s="45">
        <v>10035</v>
      </c>
      <c r="E27" s="44">
        <v>1188</v>
      </c>
      <c r="F27" s="45">
        <v>2162</v>
      </c>
      <c r="G27" s="45">
        <v>2681</v>
      </c>
      <c r="H27" s="45">
        <v>4655</v>
      </c>
      <c r="I27" s="45">
        <v>6825</v>
      </c>
      <c r="J27" s="45">
        <v>5738</v>
      </c>
      <c r="K27" s="45">
        <v>759</v>
      </c>
      <c r="L27" s="45">
        <v>1512</v>
      </c>
      <c r="M27" s="45">
        <v>4644</v>
      </c>
      <c r="N27" s="45">
        <v>1339</v>
      </c>
      <c r="O27" s="45">
        <v>283</v>
      </c>
      <c r="P27" s="45">
        <v>3549</v>
      </c>
      <c r="Q27" s="45">
        <v>89</v>
      </c>
      <c r="R27" s="45">
        <v>3266</v>
      </c>
      <c r="S27" s="45">
        <v>1216</v>
      </c>
      <c r="T27" s="45">
        <v>2941</v>
      </c>
      <c r="U27" s="45">
        <v>1135</v>
      </c>
      <c r="V27" s="40">
        <f t="shared" si="3"/>
        <v>58943</v>
      </c>
    </row>
    <row r="28" spans="1:22" s="1" customFormat="1" ht="13.15" customHeight="1" x14ac:dyDescent="0.3">
      <c r="A28" s="76" t="s">
        <v>86</v>
      </c>
      <c r="B28" s="45">
        <v>266</v>
      </c>
      <c r="C28" s="45">
        <v>161</v>
      </c>
      <c r="D28" s="44">
        <v>956</v>
      </c>
      <c r="E28" s="44">
        <v>69</v>
      </c>
      <c r="F28" s="44">
        <v>77</v>
      </c>
      <c r="G28" s="45">
        <v>1205</v>
      </c>
      <c r="H28" s="45">
        <v>509</v>
      </c>
      <c r="I28" s="44">
        <v>457</v>
      </c>
      <c r="J28" s="45">
        <v>563</v>
      </c>
      <c r="K28" s="45">
        <v>35</v>
      </c>
      <c r="L28" s="45">
        <v>42</v>
      </c>
      <c r="M28" s="44">
        <v>487</v>
      </c>
      <c r="N28" s="44">
        <v>72</v>
      </c>
      <c r="O28" s="44">
        <v>14</v>
      </c>
      <c r="P28" s="44">
        <v>160</v>
      </c>
      <c r="Q28" s="44">
        <v>12</v>
      </c>
      <c r="R28" s="45">
        <v>88</v>
      </c>
      <c r="S28" s="44">
        <v>24</v>
      </c>
      <c r="T28" s="45">
        <v>80</v>
      </c>
      <c r="U28" s="45">
        <v>42</v>
      </c>
      <c r="V28" s="40">
        <f t="shared" si="3"/>
        <v>5319</v>
      </c>
    </row>
    <row r="29" spans="1:22" s="1" customFormat="1" ht="13.15" customHeight="1" x14ac:dyDescent="0.3">
      <c r="A29" s="76" t="s">
        <v>45</v>
      </c>
      <c r="B29" s="45">
        <v>3192</v>
      </c>
      <c r="C29" s="45">
        <v>176</v>
      </c>
      <c r="D29" s="44">
        <v>9544</v>
      </c>
      <c r="E29" s="44">
        <v>744</v>
      </c>
      <c r="F29" s="44">
        <v>1318</v>
      </c>
      <c r="G29" s="45">
        <v>2305</v>
      </c>
      <c r="H29" s="45">
        <v>5096</v>
      </c>
      <c r="I29" s="44">
        <v>5170</v>
      </c>
      <c r="J29" s="45">
        <v>5320</v>
      </c>
      <c r="K29" s="45">
        <v>600</v>
      </c>
      <c r="L29" s="45">
        <v>1147</v>
      </c>
      <c r="M29" s="44">
        <v>3769</v>
      </c>
      <c r="N29" s="44">
        <v>931</v>
      </c>
      <c r="O29" s="44">
        <v>348</v>
      </c>
      <c r="P29" s="44">
        <v>2460</v>
      </c>
      <c r="Q29" s="44">
        <v>176</v>
      </c>
      <c r="R29" s="45">
        <v>1818</v>
      </c>
      <c r="S29" s="44">
        <v>678</v>
      </c>
      <c r="T29" s="45">
        <v>2404</v>
      </c>
      <c r="U29" s="45">
        <v>768</v>
      </c>
      <c r="V29" s="40">
        <f t="shared" si="3"/>
        <v>47964</v>
      </c>
    </row>
    <row r="30" spans="1:22" s="1" customFormat="1" ht="13.15" customHeight="1" x14ac:dyDescent="0.3">
      <c r="A30" s="76" t="s">
        <v>46</v>
      </c>
      <c r="B30" s="45">
        <v>3</v>
      </c>
      <c r="C30" s="45">
        <v>1</v>
      </c>
      <c r="D30" s="44">
        <v>2</v>
      </c>
      <c r="E30" s="44">
        <v>2</v>
      </c>
      <c r="F30" s="44">
        <v>0</v>
      </c>
      <c r="G30" s="45">
        <v>4</v>
      </c>
      <c r="H30" s="45">
        <v>2</v>
      </c>
      <c r="I30" s="44">
        <v>2</v>
      </c>
      <c r="J30" s="45">
        <v>5</v>
      </c>
      <c r="K30" s="45">
        <v>2</v>
      </c>
      <c r="L30" s="45">
        <v>4</v>
      </c>
      <c r="M30" s="44">
        <v>6</v>
      </c>
      <c r="N30" s="44">
        <v>0</v>
      </c>
      <c r="O30" s="44">
        <v>1</v>
      </c>
      <c r="P30" s="44">
        <v>0</v>
      </c>
      <c r="Q30" s="44">
        <v>0</v>
      </c>
      <c r="R30" s="45">
        <v>0</v>
      </c>
      <c r="S30" s="44">
        <v>1</v>
      </c>
      <c r="T30" s="45">
        <v>1</v>
      </c>
      <c r="U30" s="44">
        <v>0</v>
      </c>
      <c r="V30" s="40">
        <f t="shared" si="3"/>
        <v>36</v>
      </c>
    </row>
    <row r="31" spans="1:22" s="1" customFormat="1" ht="13.15" customHeight="1" x14ac:dyDescent="0.3">
      <c r="A31" s="76" t="s">
        <v>47</v>
      </c>
      <c r="B31" s="45">
        <v>823</v>
      </c>
      <c r="C31" s="45">
        <v>274</v>
      </c>
      <c r="D31" s="44">
        <v>3199</v>
      </c>
      <c r="E31" s="44">
        <v>335</v>
      </c>
      <c r="F31" s="44">
        <v>325</v>
      </c>
      <c r="G31" s="45">
        <v>3210</v>
      </c>
      <c r="H31" s="45">
        <v>2233</v>
      </c>
      <c r="I31" s="44">
        <v>1815</v>
      </c>
      <c r="J31" s="45">
        <v>2132</v>
      </c>
      <c r="K31" s="45">
        <v>224</v>
      </c>
      <c r="L31" s="45">
        <v>391</v>
      </c>
      <c r="M31" s="44">
        <v>1721</v>
      </c>
      <c r="N31" s="44">
        <v>289</v>
      </c>
      <c r="O31" s="44">
        <v>48</v>
      </c>
      <c r="P31" s="44">
        <v>426</v>
      </c>
      <c r="Q31" s="44">
        <v>18</v>
      </c>
      <c r="R31" s="45">
        <v>298</v>
      </c>
      <c r="S31" s="44">
        <v>180</v>
      </c>
      <c r="T31" s="45">
        <v>464</v>
      </c>
      <c r="U31" s="44">
        <v>280</v>
      </c>
      <c r="V31" s="40">
        <f t="shared" si="3"/>
        <v>18685</v>
      </c>
    </row>
    <row r="32" spans="1:22" s="1" customFormat="1" ht="13.15" customHeight="1" x14ac:dyDescent="0.3">
      <c r="A32" s="76" t="s">
        <v>72</v>
      </c>
      <c r="B32" s="44">
        <v>11</v>
      </c>
      <c r="C32" s="45">
        <v>0</v>
      </c>
      <c r="D32" s="44">
        <v>22</v>
      </c>
      <c r="E32" s="44">
        <v>2</v>
      </c>
      <c r="F32" s="44">
        <v>4</v>
      </c>
      <c r="G32" s="44">
        <v>2</v>
      </c>
      <c r="H32" s="45">
        <v>11</v>
      </c>
      <c r="I32" s="44">
        <v>1</v>
      </c>
      <c r="J32" s="45">
        <v>3</v>
      </c>
      <c r="K32" s="44">
        <v>0</v>
      </c>
      <c r="L32" s="44">
        <v>0</v>
      </c>
      <c r="M32" s="45">
        <v>15</v>
      </c>
      <c r="N32" s="44">
        <v>1</v>
      </c>
      <c r="O32" s="45">
        <v>0</v>
      </c>
      <c r="P32" s="45">
        <v>2</v>
      </c>
      <c r="Q32" s="45">
        <v>0</v>
      </c>
      <c r="R32" s="45">
        <v>1</v>
      </c>
      <c r="S32" s="44">
        <v>1</v>
      </c>
      <c r="T32" s="45">
        <v>1</v>
      </c>
      <c r="U32" s="45">
        <v>0</v>
      </c>
      <c r="V32" s="40">
        <f t="shared" si="3"/>
        <v>77</v>
      </c>
    </row>
    <row r="33" spans="1:22" s="1" customFormat="1" ht="13.15" customHeight="1" x14ac:dyDescent="0.3">
      <c r="A33" s="76" t="s">
        <v>69</v>
      </c>
      <c r="B33" s="44">
        <v>44</v>
      </c>
      <c r="C33" s="45">
        <v>0</v>
      </c>
      <c r="D33" s="44">
        <v>48</v>
      </c>
      <c r="E33" s="44">
        <v>3</v>
      </c>
      <c r="F33" s="44">
        <v>1</v>
      </c>
      <c r="G33" s="44">
        <v>2</v>
      </c>
      <c r="H33" s="45">
        <v>33</v>
      </c>
      <c r="I33" s="44">
        <v>20</v>
      </c>
      <c r="J33" s="45">
        <v>55</v>
      </c>
      <c r="K33" s="44">
        <v>1</v>
      </c>
      <c r="L33" s="44">
        <v>4</v>
      </c>
      <c r="M33" s="45">
        <v>24</v>
      </c>
      <c r="N33" s="44">
        <v>4</v>
      </c>
      <c r="O33" s="45">
        <v>0</v>
      </c>
      <c r="P33" s="45">
        <v>3</v>
      </c>
      <c r="Q33" s="45">
        <v>1</v>
      </c>
      <c r="R33" s="45">
        <v>20</v>
      </c>
      <c r="S33" s="44">
        <v>8</v>
      </c>
      <c r="T33" s="45">
        <v>12</v>
      </c>
      <c r="U33" s="45">
        <v>0</v>
      </c>
      <c r="V33" s="40">
        <f t="shared" si="3"/>
        <v>283</v>
      </c>
    </row>
    <row r="34" spans="1:22" s="1" customFormat="1" ht="13.15" customHeight="1" x14ac:dyDescent="0.3">
      <c r="A34" s="76" t="s">
        <v>48</v>
      </c>
      <c r="B34" s="44">
        <v>802</v>
      </c>
      <c r="C34" s="45">
        <v>43</v>
      </c>
      <c r="D34" s="44">
        <v>2303</v>
      </c>
      <c r="E34" s="44">
        <v>151</v>
      </c>
      <c r="F34" s="44">
        <v>398</v>
      </c>
      <c r="G34" s="44">
        <v>969</v>
      </c>
      <c r="H34" s="45">
        <v>1055</v>
      </c>
      <c r="I34" s="44">
        <v>1327</v>
      </c>
      <c r="J34" s="45">
        <v>835</v>
      </c>
      <c r="K34" s="44">
        <v>193</v>
      </c>
      <c r="L34" s="44">
        <v>365</v>
      </c>
      <c r="M34" s="45">
        <v>620</v>
      </c>
      <c r="N34" s="44">
        <v>167</v>
      </c>
      <c r="O34" s="45">
        <v>31</v>
      </c>
      <c r="P34" s="45">
        <v>450</v>
      </c>
      <c r="Q34" s="45">
        <v>17</v>
      </c>
      <c r="R34" s="45">
        <v>236</v>
      </c>
      <c r="S34" s="44">
        <v>225</v>
      </c>
      <c r="T34" s="45">
        <v>268</v>
      </c>
      <c r="U34" s="45">
        <v>76</v>
      </c>
      <c r="V34" s="40">
        <f t="shared" si="3"/>
        <v>10531</v>
      </c>
    </row>
    <row r="35" spans="1:22" s="1" customFormat="1" ht="13.15" customHeight="1" x14ac:dyDescent="0.3">
      <c r="A35" s="76" t="s">
        <v>49</v>
      </c>
      <c r="B35" s="45">
        <v>905</v>
      </c>
      <c r="C35" s="45">
        <v>550</v>
      </c>
      <c r="D35" s="44">
        <v>3672</v>
      </c>
      <c r="E35" s="44">
        <v>663</v>
      </c>
      <c r="F35" s="44">
        <v>369</v>
      </c>
      <c r="G35" s="45">
        <v>8572</v>
      </c>
      <c r="H35" s="45">
        <v>1022</v>
      </c>
      <c r="I35" s="44">
        <v>804</v>
      </c>
      <c r="J35" s="45">
        <v>1773</v>
      </c>
      <c r="K35" s="45">
        <v>172</v>
      </c>
      <c r="L35" s="45">
        <v>292</v>
      </c>
      <c r="M35" s="44">
        <v>4482</v>
      </c>
      <c r="N35" s="44">
        <v>423</v>
      </c>
      <c r="O35" s="44">
        <v>39</v>
      </c>
      <c r="P35" s="44">
        <v>797</v>
      </c>
      <c r="Q35" s="44">
        <v>18</v>
      </c>
      <c r="R35" s="45">
        <v>454</v>
      </c>
      <c r="S35" s="44">
        <v>345</v>
      </c>
      <c r="T35" s="45">
        <v>1087</v>
      </c>
      <c r="U35" s="45">
        <v>229</v>
      </c>
      <c r="V35" s="40">
        <f t="shared" si="3"/>
        <v>26668</v>
      </c>
    </row>
    <row r="36" spans="1:22" s="1" customFormat="1" ht="13.15" customHeight="1" x14ac:dyDescent="0.3">
      <c r="A36" s="76" t="s">
        <v>50</v>
      </c>
      <c r="B36" s="45">
        <v>3559</v>
      </c>
      <c r="C36" s="45">
        <v>494</v>
      </c>
      <c r="D36" s="45">
        <v>10120</v>
      </c>
      <c r="E36" s="44">
        <v>1333</v>
      </c>
      <c r="F36" s="45">
        <v>1190</v>
      </c>
      <c r="G36" s="45">
        <v>13962</v>
      </c>
      <c r="H36" s="45">
        <v>5343</v>
      </c>
      <c r="I36" s="45">
        <v>4909</v>
      </c>
      <c r="J36" s="45">
        <v>7253</v>
      </c>
      <c r="K36" s="45">
        <v>1013</v>
      </c>
      <c r="L36" s="45">
        <v>1538</v>
      </c>
      <c r="M36" s="45">
        <v>6077</v>
      </c>
      <c r="N36" s="45">
        <v>1129</v>
      </c>
      <c r="O36" s="45">
        <v>269</v>
      </c>
      <c r="P36" s="45">
        <v>2112</v>
      </c>
      <c r="Q36" s="45">
        <v>108</v>
      </c>
      <c r="R36" s="45">
        <v>2010</v>
      </c>
      <c r="S36" s="45">
        <v>914</v>
      </c>
      <c r="T36" s="45">
        <v>2186</v>
      </c>
      <c r="U36" s="44">
        <v>483</v>
      </c>
      <c r="V36" s="40">
        <f t="shared" si="3"/>
        <v>66002</v>
      </c>
    </row>
    <row r="37" spans="1:22" s="1" customFormat="1" ht="13.15" customHeight="1" x14ac:dyDescent="0.3">
      <c r="A37" s="76" t="s">
        <v>51</v>
      </c>
      <c r="B37" s="44">
        <v>1974</v>
      </c>
      <c r="C37" s="45">
        <v>94</v>
      </c>
      <c r="D37" s="44">
        <v>5544</v>
      </c>
      <c r="E37" s="44">
        <v>618</v>
      </c>
      <c r="F37" s="45">
        <v>545</v>
      </c>
      <c r="G37" s="44">
        <v>3027</v>
      </c>
      <c r="H37" s="45">
        <v>1868</v>
      </c>
      <c r="I37" s="44">
        <v>2153</v>
      </c>
      <c r="J37" s="44">
        <v>2795</v>
      </c>
      <c r="K37" s="44">
        <v>359</v>
      </c>
      <c r="L37" s="44">
        <v>698</v>
      </c>
      <c r="M37" s="45">
        <v>2585</v>
      </c>
      <c r="N37" s="44">
        <v>325</v>
      </c>
      <c r="O37" s="45">
        <v>63</v>
      </c>
      <c r="P37" s="45">
        <v>744</v>
      </c>
      <c r="Q37" s="45">
        <v>14</v>
      </c>
      <c r="R37" s="45">
        <v>516</v>
      </c>
      <c r="S37" s="44">
        <v>170</v>
      </c>
      <c r="T37" s="45">
        <v>436</v>
      </c>
      <c r="U37" s="44">
        <v>207</v>
      </c>
      <c r="V37" s="40">
        <f t="shared" si="3"/>
        <v>24735</v>
      </c>
    </row>
    <row r="38" spans="1:22" s="1" customFormat="1" ht="13.15" customHeight="1" x14ac:dyDescent="0.3">
      <c r="A38" s="76" t="s">
        <v>52</v>
      </c>
      <c r="B38" s="45">
        <v>349</v>
      </c>
      <c r="C38" s="45">
        <v>21</v>
      </c>
      <c r="D38" s="44">
        <v>1133</v>
      </c>
      <c r="E38" s="44">
        <v>67</v>
      </c>
      <c r="F38" s="44">
        <v>118</v>
      </c>
      <c r="G38" s="45">
        <v>61</v>
      </c>
      <c r="H38" s="45">
        <v>331</v>
      </c>
      <c r="I38" s="44">
        <v>354</v>
      </c>
      <c r="J38" s="45">
        <v>401</v>
      </c>
      <c r="K38" s="45">
        <v>60</v>
      </c>
      <c r="L38" s="45">
        <v>69</v>
      </c>
      <c r="M38" s="44">
        <v>309</v>
      </c>
      <c r="N38" s="44">
        <v>53</v>
      </c>
      <c r="O38" s="44">
        <v>5</v>
      </c>
      <c r="P38" s="44">
        <v>81</v>
      </c>
      <c r="Q38" s="44">
        <v>10</v>
      </c>
      <c r="R38" s="45">
        <v>87</v>
      </c>
      <c r="S38" s="44">
        <v>33</v>
      </c>
      <c r="T38" s="45">
        <v>190</v>
      </c>
      <c r="U38" s="45">
        <v>23</v>
      </c>
      <c r="V38" s="40">
        <f t="shared" si="3"/>
        <v>3755</v>
      </c>
    </row>
    <row r="39" spans="1:22" s="1" customFormat="1" ht="13.15" customHeight="1" x14ac:dyDescent="0.3">
      <c r="A39" s="76" t="s">
        <v>81</v>
      </c>
      <c r="B39" s="45">
        <f>3139+88</f>
        <v>3227</v>
      </c>
      <c r="C39" s="45">
        <v>199</v>
      </c>
      <c r="D39" s="44">
        <f>8317+352</f>
        <v>8669</v>
      </c>
      <c r="E39" s="44">
        <v>1136</v>
      </c>
      <c r="F39" s="44">
        <v>1220</v>
      </c>
      <c r="G39" s="45">
        <f>11701+472</f>
        <v>12173</v>
      </c>
      <c r="H39" s="45">
        <v>4412</v>
      </c>
      <c r="I39" s="44">
        <v>4276</v>
      </c>
      <c r="J39" s="45">
        <f>6300+280</f>
        <v>6580</v>
      </c>
      <c r="K39" s="45">
        <v>731</v>
      </c>
      <c r="L39" s="45">
        <f>1350+69</f>
        <v>1419</v>
      </c>
      <c r="M39" s="44">
        <v>9735</v>
      </c>
      <c r="N39" s="44">
        <v>1087</v>
      </c>
      <c r="O39" s="44">
        <v>215</v>
      </c>
      <c r="P39" s="44">
        <v>2197</v>
      </c>
      <c r="Q39" s="44">
        <v>148</v>
      </c>
      <c r="R39" s="45">
        <v>2007</v>
      </c>
      <c r="S39" s="44">
        <v>1043</v>
      </c>
      <c r="T39" s="45">
        <v>1901</v>
      </c>
      <c r="U39" s="45">
        <v>2193</v>
      </c>
      <c r="V39" s="40">
        <f t="shared" si="3"/>
        <v>64568</v>
      </c>
    </row>
    <row r="40" spans="1:22" s="1" customFormat="1" ht="13.15" customHeight="1" x14ac:dyDescent="0.3">
      <c r="A40" s="76" t="s">
        <v>40</v>
      </c>
      <c r="B40" s="45">
        <v>5834</v>
      </c>
      <c r="C40" s="45">
        <v>283</v>
      </c>
      <c r="D40" s="45">
        <v>17700</v>
      </c>
      <c r="E40" s="44">
        <v>1504</v>
      </c>
      <c r="F40" s="45">
        <v>1966</v>
      </c>
      <c r="G40" s="45">
        <v>15639</v>
      </c>
      <c r="H40" s="45">
        <v>7992</v>
      </c>
      <c r="I40" s="45">
        <v>8430</v>
      </c>
      <c r="J40" s="45">
        <v>8805</v>
      </c>
      <c r="K40" s="45">
        <v>1518</v>
      </c>
      <c r="L40" s="45">
        <v>2955</v>
      </c>
      <c r="M40" s="45">
        <v>9334</v>
      </c>
      <c r="N40" s="45">
        <v>2063</v>
      </c>
      <c r="O40" s="45">
        <v>265</v>
      </c>
      <c r="P40" s="45">
        <v>3539</v>
      </c>
      <c r="Q40" s="45">
        <v>342</v>
      </c>
      <c r="R40" s="45">
        <v>3337</v>
      </c>
      <c r="S40" s="45">
        <v>1586</v>
      </c>
      <c r="T40" s="45">
        <v>4353</v>
      </c>
      <c r="U40" s="45">
        <v>1548</v>
      </c>
      <c r="V40" s="40">
        <f t="shared" si="3"/>
        <v>98993</v>
      </c>
    </row>
    <row r="41" spans="1:22" s="1" customFormat="1" ht="13.15" customHeight="1" x14ac:dyDescent="0.3">
      <c r="A41" s="76" t="s">
        <v>54</v>
      </c>
      <c r="B41" s="45">
        <v>6472</v>
      </c>
      <c r="C41" s="45">
        <v>941</v>
      </c>
      <c r="D41" s="45">
        <v>21270</v>
      </c>
      <c r="E41" s="44">
        <v>1783</v>
      </c>
      <c r="F41" s="45">
        <v>1751</v>
      </c>
      <c r="G41" s="45">
        <v>15616</v>
      </c>
      <c r="H41" s="45">
        <v>7535</v>
      </c>
      <c r="I41" s="45">
        <v>8355</v>
      </c>
      <c r="J41" s="45">
        <v>8533</v>
      </c>
      <c r="K41" s="45">
        <v>1456</v>
      </c>
      <c r="L41" s="45">
        <v>1909</v>
      </c>
      <c r="M41" s="45">
        <v>7803</v>
      </c>
      <c r="N41" s="45">
        <v>1764</v>
      </c>
      <c r="O41" s="45">
        <v>718</v>
      </c>
      <c r="P41" s="45">
        <v>5998</v>
      </c>
      <c r="Q41" s="45">
        <v>220</v>
      </c>
      <c r="R41" s="45">
        <v>3538</v>
      </c>
      <c r="S41" s="45">
        <v>2162</v>
      </c>
      <c r="T41" s="45">
        <v>4873</v>
      </c>
      <c r="U41" s="45">
        <v>1586</v>
      </c>
      <c r="V41" s="40">
        <f t="shared" si="3"/>
        <v>104283</v>
      </c>
    </row>
    <row r="42" spans="1:22" s="1" customFormat="1" ht="13.15" customHeight="1" x14ac:dyDescent="0.3">
      <c r="A42" s="76" t="s">
        <v>55</v>
      </c>
      <c r="B42" s="45">
        <v>391</v>
      </c>
      <c r="C42" s="45">
        <v>41</v>
      </c>
      <c r="D42" s="45">
        <v>1430</v>
      </c>
      <c r="E42" s="44">
        <v>109</v>
      </c>
      <c r="F42" s="45">
        <v>102</v>
      </c>
      <c r="G42" s="45">
        <v>424</v>
      </c>
      <c r="H42" s="45">
        <v>725</v>
      </c>
      <c r="I42" s="45">
        <v>557</v>
      </c>
      <c r="J42" s="45">
        <v>472</v>
      </c>
      <c r="K42" s="45">
        <v>59</v>
      </c>
      <c r="L42" s="45">
        <v>101</v>
      </c>
      <c r="M42" s="45">
        <v>426</v>
      </c>
      <c r="N42" s="44">
        <v>73</v>
      </c>
      <c r="O42" s="45">
        <v>15</v>
      </c>
      <c r="P42" s="45">
        <v>210</v>
      </c>
      <c r="Q42" s="45">
        <v>6</v>
      </c>
      <c r="R42" s="45">
        <v>120</v>
      </c>
      <c r="S42" s="45">
        <v>43</v>
      </c>
      <c r="T42" s="45">
        <v>157</v>
      </c>
      <c r="U42" s="44">
        <v>44</v>
      </c>
      <c r="V42" s="40">
        <f t="shared" si="3"/>
        <v>5505</v>
      </c>
    </row>
    <row r="43" spans="1:22" s="1" customFormat="1" ht="13.15" customHeight="1" x14ac:dyDescent="0.3">
      <c r="A43" s="76" t="s">
        <v>56</v>
      </c>
      <c r="B43" s="45">
        <v>8283</v>
      </c>
      <c r="C43" s="45">
        <v>641</v>
      </c>
      <c r="D43" s="45">
        <v>25778</v>
      </c>
      <c r="E43" s="44">
        <v>2399</v>
      </c>
      <c r="F43" s="45">
        <v>2131</v>
      </c>
      <c r="G43" s="45">
        <v>16341</v>
      </c>
      <c r="H43" s="45">
        <v>9165</v>
      </c>
      <c r="I43" s="45">
        <v>10170</v>
      </c>
      <c r="J43" s="45">
        <v>14807</v>
      </c>
      <c r="K43" s="45">
        <v>1630</v>
      </c>
      <c r="L43" s="45">
        <v>2494</v>
      </c>
      <c r="M43" s="45">
        <v>16491</v>
      </c>
      <c r="N43" s="45">
        <v>1461</v>
      </c>
      <c r="O43" s="45">
        <v>599</v>
      </c>
      <c r="P43" s="45">
        <v>5708</v>
      </c>
      <c r="Q43" s="45">
        <v>206</v>
      </c>
      <c r="R43" s="45">
        <v>4822</v>
      </c>
      <c r="S43" s="45">
        <v>1533</v>
      </c>
      <c r="T43" s="45">
        <v>4901</v>
      </c>
      <c r="U43" s="45">
        <v>4183</v>
      </c>
      <c r="V43" s="40">
        <f t="shared" si="3"/>
        <v>133743</v>
      </c>
    </row>
    <row r="44" spans="1:22" s="1" customFormat="1" ht="12.75" customHeight="1" x14ac:dyDescent="0.3">
      <c r="A44" s="76" t="s">
        <v>57</v>
      </c>
      <c r="B44" s="45">
        <v>997</v>
      </c>
      <c r="C44" s="45">
        <v>68</v>
      </c>
      <c r="D44" s="44">
        <v>4039</v>
      </c>
      <c r="E44" s="44">
        <v>173</v>
      </c>
      <c r="F44" s="44">
        <v>495</v>
      </c>
      <c r="G44" s="45">
        <v>3427</v>
      </c>
      <c r="H44" s="45">
        <v>1561</v>
      </c>
      <c r="I44" s="44">
        <v>1397</v>
      </c>
      <c r="J44" s="45">
        <v>1414</v>
      </c>
      <c r="K44" s="45">
        <v>175</v>
      </c>
      <c r="L44" s="45">
        <v>450</v>
      </c>
      <c r="M44" s="44">
        <v>644</v>
      </c>
      <c r="N44" s="44">
        <v>173</v>
      </c>
      <c r="O44" s="44">
        <v>139</v>
      </c>
      <c r="P44" s="44">
        <v>253</v>
      </c>
      <c r="Q44" s="44">
        <v>41</v>
      </c>
      <c r="R44" s="45">
        <v>628</v>
      </c>
      <c r="S44" s="44">
        <v>259</v>
      </c>
      <c r="T44" s="45">
        <v>913</v>
      </c>
      <c r="U44" s="45">
        <v>283</v>
      </c>
      <c r="V44" s="40">
        <f t="shared" si="3"/>
        <v>17529</v>
      </c>
    </row>
    <row r="45" spans="1:22" s="1" customFormat="1" ht="13.15" customHeight="1" x14ac:dyDescent="0.3">
      <c r="A45" s="76" t="s">
        <v>58</v>
      </c>
      <c r="B45" s="45">
        <v>1489</v>
      </c>
      <c r="C45" s="45">
        <v>225</v>
      </c>
      <c r="D45" s="44">
        <v>3809</v>
      </c>
      <c r="E45" s="44">
        <v>236</v>
      </c>
      <c r="F45" s="44">
        <v>512</v>
      </c>
      <c r="G45" s="45">
        <v>5877</v>
      </c>
      <c r="H45" s="45">
        <v>2556</v>
      </c>
      <c r="I45" s="44">
        <v>2265</v>
      </c>
      <c r="J45" s="45">
        <v>2604</v>
      </c>
      <c r="K45" s="45">
        <v>266</v>
      </c>
      <c r="L45" s="45">
        <v>572</v>
      </c>
      <c r="M45" s="44">
        <v>751</v>
      </c>
      <c r="N45" s="44">
        <v>93</v>
      </c>
      <c r="O45" s="44">
        <v>92</v>
      </c>
      <c r="P45" s="44">
        <v>605</v>
      </c>
      <c r="Q45" s="44">
        <v>27</v>
      </c>
      <c r="R45" s="45">
        <v>481</v>
      </c>
      <c r="S45" s="44">
        <v>285</v>
      </c>
      <c r="T45" s="45">
        <v>305</v>
      </c>
      <c r="U45" s="45">
        <v>82</v>
      </c>
      <c r="V45" s="40">
        <f t="shared" si="3"/>
        <v>23132</v>
      </c>
    </row>
    <row r="46" spans="1:22" s="1" customFormat="1" ht="13.15" customHeight="1" x14ac:dyDescent="0.3">
      <c r="A46" s="76" t="s">
        <v>59</v>
      </c>
      <c r="B46" s="45">
        <v>234</v>
      </c>
      <c r="C46" s="44">
        <v>11</v>
      </c>
      <c r="D46" s="44">
        <v>634</v>
      </c>
      <c r="E46" s="44">
        <v>31</v>
      </c>
      <c r="F46" s="44">
        <v>83</v>
      </c>
      <c r="G46" s="45">
        <v>46</v>
      </c>
      <c r="H46" s="45">
        <v>239</v>
      </c>
      <c r="I46" s="44">
        <v>153</v>
      </c>
      <c r="J46" s="45">
        <v>235</v>
      </c>
      <c r="K46" s="45">
        <v>36</v>
      </c>
      <c r="L46" s="45">
        <v>58</v>
      </c>
      <c r="M46" s="44">
        <v>94</v>
      </c>
      <c r="N46" s="44">
        <v>55</v>
      </c>
      <c r="O46" s="44">
        <v>2</v>
      </c>
      <c r="P46" s="44">
        <v>82</v>
      </c>
      <c r="Q46" s="44">
        <v>4</v>
      </c>
      <c r="R46" s="45">
        <v>72</v>
      </c>
      <c r="S46" s="44">
        <v>18</v>
      </c>
      <c r="T46" s="45">
        <v>97</v>
      </c>
      <c r="U46" s="45">
        <v>61</v>
      </c>
      <c r="V46" s="40">
        <f t="shared" si="3"/>
        <v>2245</v>
      </c>
    </row>
    <row r="47" spans="1:22" s="1" customFormat="1" ht="13.15" customHeight="1" x14ac:dyDescent="0.3">
      <c r="A47" s="76" t="s">
        <v>60</v>
      </c>
      <c r="B47" s="44">
        <v>280</v>
      </c>
      <c r="C47" s="45">
        <v>27</v>
      </c>
      <c r="D47" s="44">
        <v>715</v>
      </c>
      <c r="E47" s="44">
        <v>109</v>
      </c>
      <c r="F47" s="44">
        <v>181</v>
      </c>
      <c r="G47" s="45">
        <v>324</v>
      </c>
      <c r="H47" s="45">
        <v>508</v>
      </c>
      <c r="I47" s="44">
        <v>267</v>
      </c>
      <c r="J47" s="45">
        <v>304</v>
      </c>
      <c r="K47" s="45">
        <v>35</v>
      </c>
      <c r="L47" s="44">
        <v>94</v>
      </c>
      <c r="M47" s="44">
        <v>95</v>
      </c>
      <c r="N47" s="44">
        <v>41</v>
      </c>
      <c r="O47" s="44">
        <v>3</v>
      </c>
      <c r="P47" s="44">
        <v>35</v>
      </c>
      <c r="Q47" s="44">
        <v>5</v>
      </c>
      <c r="R47" s="44">
        <v>15</v>
      </c>
      <c r="S47" s="44">
        <v>11</v>
      </c>
      <c r="T47" s="45">
        <v>35</v>
      </c>
      <c r="U47" s="44">
        <v>3</v>
      </c>
      <c r="V47" s="40">
        <f t="shared" si="3"/>
        <v>3087</v>
      </c>
    </row>
    <row r="48" spans="1:22" s="1" customFormat="1" ht="13.15" customHeight="1" x14ac:dyDescent="0.3">
      <c r="A48" s="76" t="s">
        <v>61</v>
      </c>
      <c r="B48" s="45">
        <v>3613</v>
      </c>
      <c r="C48" s="45">
        <v>280</v>
      </c>
      <c r="D48" s="44">
        <v>7064</v>
      </c>
      <c r="E48" s="44">
        <v>1153</v>
      </c>
      <c r="F48" s="44">
        <v>1104</v>
      </c>
      <c r="G48" s="45">
        <v>1139</v>
      </c>
      <c r="H48" s="45">
        <v>2460</v>
      </c>
      <c r="I48" s="44">
        <v>3046</v>
      </c>
      <c r="J48" s="45">
        <v>3225</v>
      </c>
      <c r="K48" s="44">
        <v>541</v>
      </c>
      <c r="L48" s="45">
        <v>686</v>
      </c>
      <c r="M48" s="44">
        <v>1916</v>
      </c>
      <c r="N48" s="44">
        <v>482</v>
      </c>
      <c r="O48" s="44">
        <v>192</v>
      </c>
      <c r="P48" s="44">
        <v>947</v>
      </c>
      <c r="Q48" s="44">
        <v>113</v>
      </c>
      <c r="R48" s="45">
        <v>1064</v>
      </c>
      <c r="S48" s="44">
        <v>515</v>
      </c>
      <c r="T48" s="45">
        <v>1135</v>
      </c>
      <c r="U48" s="44">
        <v>407</v>
      </c>
      <c r="V48" s="40">
        <f t="shared" si="3"/>
        <v>31082</v>
      </c>
    </row>
    <row r="49" spans="1:22" s="1" customFormat="1" ht="13.15" customHeight="1" x14ac:dyDescent="0.3">
      <c r="A49" s="76" t="s">
        <v>73</v>
      </c>
      <c r="B49" s="45">
        <v>34</v>
      </c>
      <c r="C49" s="45">
        <v>4</v>
      </c>
      <c r="D49" s="44">
        <v>234</v>
      </c>
      <c r="E49" s="44">
        <v>5</v>
      </c>
      <c r="F49" s="44">
        <v>11</v>
      </c>
      <c r="G49" s="45">
        <v>72</v>
      </c>
      <c r="H49" s="45">
        <v>85</v>
      </c>
      <c r="I49" s="44">
        <v>25</v>
      </c>
      <c r="J49" s="45">
        <v>20</v>
      </c>
      <c r="K49" s="45">
        <v>1</v>
      </c>
      <c r="L49" s="45">
        <v>4</v>
      </c>
      <c r="M49" s="44">
        <v>24</v>
      </c>
      <c r="N49" s="44">
        <v>3</v>
      </c>
      <c r="O49" s="44">
        <v>0</v>
      </c>
      <c r="P49" s="44">
        <v>6</v>
      </c>
      <c r="Q49" s="44">
        <v>1</v>
      </c>
      <c r="R49" s="45">
        <v>2</v>
      </c>
      <c r="S49" s="44">
        <v>0</v>
      </c>
      <c r="T49" s="45">
        <v>3</v>
      </c>
      <c r="U49" s="45">
        <v>1</v>
      </c>
      <c r="V49" s="40">
        <f t="shared" si="3"/>
        <v>535</v>
      </c>
    </row>
    <row r="50" spans="1:22" s="1" customFormat="1" ht="13.15" customHeight="1" x14ac:dyDescent="0.3">
      <c r="A50" s="76" t="s">
        <v>82</v>
      </c>
      <c r="B50" s="45">
        <f>6313+174</f>
        <v>6487</v>
      </c>
      <c r="C50" s="45">
        <v>284</v>
      </c>
      <c r="D50" s="44">
        <f>19156+1192</f>
        <v>20348</v>
      </c>
      <c r="E50" s="44">
        <v>1907</v>
      </c>
      <c r="F50" s="44">
        <v>1844</v>
      </c>
      <c r="G50" s="45">
        <f>11655+591</f>
        <v>12246</v>
      </c>
      <c r="H50" s="45">
        <f>8105+526</f>
        <v>8631</v>
      </c>
      <c r="I50" s="44">
        <v>8242</v>
      </c>
      <c r="J50" s="45">
        <f>5328+251</f>
        <v>5579</v>
      </c>
      <c r="K50" s="45">
        <v>908</v>
      </c>
      <c r="L50" s="45">
        <f>1212+76</f>
        <v>1288</v>
      </c>
      <c r="M50" s="44">
        <v>10966</v>
      </c>
      <c r="N50" s="44">
        <v>1022</v>
      </c>
      <c r="O50" s="44">
        <v>110</v>
      </c>
      <c r="P50" s="44">
        <v>1709</v>
      </c>
      <c r="Q50" s="44">
        <f>98+4</f>
        <v>102</v>
      </c>
      <c r="R50" s="45">
        <v>1935</v>
      </c>
      <c r="S50" s="44">
        <v>1257</v>
      </c>
      <c r="T50" s="45">
        <v>3016</v>
      </c>
      <c r="U50" s="45">
        <f>1388+9</f>
        <v>1397</v>
      </c>
      <c r="V50" s="40">
        <f t="shared" si="3"/>
        <v>89278</v>
      </c>
    </row>
    <row r="51" spans="1:22" s="1" customFormat="1" ht="13.15" customHeight="1" x14ac:dyDescent="0.3">
      <c r="A51" s="76" t="s">
        <v>64</v>
      </c>
      <c r="B51" s="45">
        <v>10200</v>
      </c>
      <c r="C51" s="45">
        <v>465</v>
      </c>
      <c r="D51" s="44">
        <v>26448</v>
      </c>
      <c r="E51" s="44">
        <v>3955</v>
      </c>
      <c r="F51" s="44">
        <v>3151</v>
      </c>
      <c r="G51" s="45">
        <v>25011</v>
      </c>
      <c r="H51" s="45">
        <v>13430</v>
      </c>
      <c r="I51" s="44">
        <v>12652</v>
      </c>
      <c r="J51" s="45">
        <v>14566</v>
      </c>
      <c r="K51" s="45">
        <v>2231</v>
      </c>
      <c r="L51" s="45">
        <v>3779</v>
      </c>
      <c r="M51" s="44">
        <v>9846</v>
      </c>
      <c r="N51" s="44">
        <v>1676</v>
      </c>
      <c r="O51" s="44">
        <v>616</v>
      </c>
      <c r="P51" s="44">
        <v>3228</v>
      </c>
      <c r="Q51" s="44">
        <v>170</v>
      </c>
      <c r="R51" s="45">
        <v>4119</v>
      </c>
      <c r="S51" s="44">
        <v>2027</v>
      </c>
      <c r="T51" s="45">
        <v>4515</v>
      </c>
      <c r="U51" s="45">
        <v>2824</v>
      </c>
      <c r="V51" s="40">
        <f t="shared" si="3"/>
        <v>144909</v>
      </c>
    </row>
    <row r="52" spans="1:22" s="1" customFormat="1" ht="13.15" customHeight="1" x14ac:dyDescent="0.3">
      <c r="A52" s="76" t="s">
        <v>65</v>
      </c>
      <c r="B52" s="45">
        <v>870</v>
      </c>
      <c r="C52" s="45">
        <v>71</v>
      </c>
      <c r="D52" s="45">
        <v>2550</v>
      </c>
      <c r="E52" s="44">
        <v>263</v>
      </c>
      <c r="F52" s="45">
        <v>468</v>
      </c>
      <c r="G52" s="45">
        <v>3776</v>
      </c>
      <c r="H52" s="45">
        <v>1437</v>
      </c>
      <c r="I52" s="45">
        <v>2352</v>
      </c>
      <c r="J52" s="45">
        <v>2669</v>
      </c>
      <c r="K52" s="45">
        <v>460</v>
      </c>
      <c r="L52" s="45">
        <v>214</v>
      </c>
      <c r="M52" s="45">
        <v>614</v>
      </c>
      <c r="N52" s="45">
        <v>188</v>
      </c>
      <c r="O52" s="45">
        <v>11</v>
      </c>
      <c r="P52" s="45">
        <v>255</v>
      </c>
      <c r="Q52" s="45">
        <v>14</v>
      </c>
      <c r="R52" s="45">
        <v>395</v>
      </c>
      <c r="S52" s="45">
        <v>102</v>
      </c>
      <c r="T52" s="45">
        <v>165</v>
      </c>
      <c r="U52" s="45">
        <v>97</v>
      </c>
      <c r="V52" s="40">
        <f t="shared" si="3"/>
        <v>16971</v>
      </c>
    </row>
    <row r="53" spans="1:22" s="1" customFormat="1" ht="13.15" customHeight="1" x14ac:dyDescent="0.3">
      <c r="A53" s="78" t="s">
        <v>66</v>
      </c>
      <c r="B53" s="46">
        <v>14</v>
      </c>
      <c r="C53" s="47">
        <v>0</v>
      </c>
      <c r="D53" s="46">
        <v>52</v>
      </c>
      <c r="E53" s="46">
        <v>3</v>
      </c>
      <c r="F53" s="46">
        <v>4</v>
      </c>
      <c r="G53" s="46">
        <v>5</v>
      </c>
      <c r="H53" s="47">
        <v>13</v>
      </c>
      <c r="I53" s="46">
        <v>13</v>
      </c>
      <c r="J53" s="46">
        <v>7</v>
      </c>
      <c r="K53" s="46">
        <v>0</v>
      </c>
      <c r="L53" s="46">
        <v>0</v>
      </c>
      <c r="M53" s="46">
        <v>24</v>
      </c>
      <c r="N53" s="46">
        <v>5</v>
      </c>
      <c r="O53" s="46">
        <v>1</v>
      </c>
      <c r="P53" s="46">
        <v>5</v>
      </c>
      <c r="Q53" s="46">
        <v>0</v>
      </c>
      <c r="R53" s="46">
        <v>2</v>
      </c>
      <c r="S53" s="46">
        <v>1</v>
      </c>
      <c r="T53" s="46">
        <v>2</v>
      </c>
      <c r="U53" s="46">
        <v>2</v>
      </c>
      <c r="V53" s="42">
        <f t="shared" si="3"/>
        <v>153</v>
      </c>
    </row>
    <row r="54" spans="1:22" s="10" customFormat="1" ht="30" x14ac:dyDescent="0.3">
      <c r="A54" s="31" t="s">
        <v>104</v>
      </c>
      <c r="B54" s="16">
        <f t="shared" ref="B54:U54" si="4">SUM(B20:B53)</f>
        <v>95417</v>
      </c>
      <c r="C54" s="16">
        <f t="shared" si="4"/>
        <v>9365</v>
      </c>
      <c r="D54" s="16">
        <f t="shared" si="4"/>
        <v>263907</v>
      </c>
      <c r="E54" s="16">
        <f t="shared" si="4"/>
        <v>28331</v>
      </c>
      <c r="F54" s="16">
        <f t="shared" si="4"/>
        <v>28839</v>
      </c>
      <c r="G54" s="16">
        <f t="shared" si="4"/>
        <v>222557</v>
      </c>
      <c r="H54" s="16">
        <f t="shared" si="4"/>
        <v>112535</v>
      </c>
      <c r="I54" s="16">
        <f t="shared" si="4"/>
        <v>121301</v>
      </c>
      <c r="J54" s="16">
        <f t="shared" si="4"/>
        <v>134976</v>
      </c>
      <c r="K54" s="16">
        <f t="shared" si="4"/>
        <v>18485</v>
      </c>
      <c r="L54" s="16">
        <f t="shared" si="4"/>
        <v>30774</v>
      </c>
      <c r="M54" s="16">
        <f t="shared" si="4"/>
        <v>125892</v>
      </c>
      <c r="N54" s="16">
        <f t="shared" si="4"/>
        <v>20541</v>
      </c>
      <c r="O54" s="16">
        <f t="shared" si="4"/>
        <v>5286</v>
      </c>
      <c r="P54" s="16">
        <f t="shared" si="4"/>
        <v>48752</v>
      </c>
      <c r="Q54" s="16">
        <f t="shared" si="4"/>
        <v>2865</v>
      </c>
      <c r="R54" s="16">
        <f t="shared" si="4"/>
        <v>42152</v>
      </c>
      <c r="S54" s="16">
        <f t="shared" si="4"/>
        <v>21473</v>
      </c>
      <c r="T54" s="16">
        <f t="shared" si="4"/>
        <v>50446</v>
      </c>
      <c r="U54" s="16">
        <f t="shared" si="4"/>
        <v>26122</v>
      </c>
      <c r="V54" s="34">
        <f t="shared" si="3"/>
        <v>1410016</v>
      </c>
    </row>
    <row r="55" spans="1:22" s="10" customFormat="1" ht="13.15" customHeight="1" x14ac:dyDescent="0.3">
      <c r="A55" s="32" t="s">
        <v>105</v>
      </c>
      <c r="B55" s="48">
        <v>4</v>
      </c>
      <c r="C55" s="48">
        <v>0</v>
      </c>
      <c r="D55" s="48">
        <v>16</v>
      </c>
      <c r="E55" s="48">
        <v>1</v>
      </c>
      <c r="F55" s="48">
        <v>0</v>
      </c>
      <c r="G55" s="48">
        <v>0</v>
      </c>
      <c r="H55" s="48">
        <v>3</v>
      </c>
      <c r="I55" s="48">
        <v>12</v>
      </c>
      <c r="J55" s="48">
        <v>1</v>
      </c>
      <c r="K55" s="48">
        <v>0</v>
      </c>
      <c r="L55" s="48">
        <v>2</v>
      </c>
      <c r="M55" s="48">
        <v>11</v>
      </c>
      <c r="N55" s="48">
        <v>0</v>
      </c>
      <c r="O55" s="48">
        <v>0</v>
      </c>
      <c r="P55" s="48">
        <v>2</v>
      </c>
      <c r="Q55" s="48">
        <v>0</v>
      </c>
      <c r="R55" s="48">
        <v>1</v>
      </c>
      <c r="S55" s="48">
        <v>0</v>
      </c>
      <c r="T55" s="48">
        <v>0</v>
      </c>
      <c r="U55" s="48">
        <v>0</v>
      </c>
      <c r="V55" s="35">
        <f t="shared" si="3"/>
        <v>53</v>
      </c>
    </row>
    <row r="56" spans="1:22" s="10" customFormat="1" ht="21" customHeight="1" x14ac:dyDescent="0.3">
      <c r="A56" s="33" t="s">
        <v>106</v>
      </c>
      <c r="B56" s="16">
        <f t="shared" ref="B56:V56" si="5">SUM(B19,B54,B55)</f>
        <v>219935</v>
      </c>
      <c r="C56" s="16">
        <f t="shared" si="5"/>
        <v>59959</v>
      </c>
      <c r="D56" s="16">
        <f t="shared" si="5"/>
        <v>323686</v>
      </c>
      <c r="E56" s="16">
        <f t="shared" si="5"/>
        <v>35666</v>
      </c>
      <c r="F56" s="16">
        <f t="shared" si="5"/>
        <v>36725</v>
      </c>
      <c r="G56" s="16">
        <f t="shared" si="5"/>
        <v>299959</v>
      </c>
      <c r="H56" s="16">
        <f t="shared" si="5"/>
        <v>145863</v>
      </c>
      <c r="I56" s="16">
        <f t="shared" si="5"/>
        <v>154771</v>
      </c>
      <c r="J56" s="16">
        <f t="shared" si="5"/>
        <v>173371</v>
      </c>
      <c r="K56" s="16">
        <f t="shared" si="5"/>
        <v>25649</v>
      </c>
      <c r="L56" s="16">
        <f t="shared" si="5"/>
        <v>42718</v>
      </c>
      <c r="M56" s="16">
        <f t="shared" si="5"/>
        <v>155927</v>
      </c>
      <c r="N56" s="16">
        <f t="shared" si="5"/>
        <v>29568</v>
      </c>
      <c r="O56" s="16">
        <f t="shared" si="5"/>
        <v>8761</v>
      </c>
      <c r="P56" s="16">
        <f t="shared" si="5"/>
        <v>66304</v>
      </c>
      <c r="Q56" s="16">
        <f t="shared" si="5"/>
        <v>4123</v>
      </c>
      <c r="R56" s="16">
        <f t="shared" si="5"/>
        <v>57705</v>
      </c>
      <c r="S56" s="16">
        <f t="shared" si="5"/>
        <v>31022</v>
      </c>
      <c r="T56" s="16">
        <f t="shared" si="5"/>
        <v>68010</v>
      </c>
      <c r="U56" s="16">
        <f t="shared" si="5"/>
        <v>31924</v>
      </c>
      <c r="V56" s="27">
        <f t="shared" si="5"/>
        <v>1971646</v>
      </c>
    </row>
    <row r="57" spans="1:22" s="10" customFormat="1" ht="22.5" customHeight="1" x14ac:dyDescent="0.3">
      <c r="A57" s="178" t="s">
        <v>98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</row>
    <row r="58" spans="1:22" s="5" customFormat="1" ht="15" x14ac:dyDescent="0.3">
      <c r="A58" s="169" t="s">
        <v>99</v>
      </c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</row>
    <row r="59" spans="1:22" s="5" customFormat="1" ht="15.75" customHeight="1" x14ac:dyDescent="0.3">
      <c r="A59" s="12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13"/>
    </row>
    <row r="60" spans="1:22" s="5" customFormat="1" ht="15.75" customHeight="1" x14ac:dyDescent="0.3">
      <c r="A60" s="12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13"/>
    </row>
    <row r="61" spans="1:22" s="3" customFormat="1" ht="18" x14ac:dyDescent="0.3">
      <c r="A61" s="2"/>
      <c r="B61" s="170" t="s">
        <v>108</v>
      </c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</row>
    <row r="62" spans="1:22" s="5" customFormat="1" ht="15" x14ac:dyDescent="0.3">
      <c r="A62" s="4"/>
      <c r="B62" s="171" t="s">
        <v>109</v>
      </c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</row>
    <row r="63" spans="1:22" ht="13.15" customHeight="1" x14ac:dyDescent="0.3">
      <c r="A63" s="6"/>
    </row>
    <row r="64" spans="1:22" ht="13.15" customHeight="1" x14ac:dyDescent="0.35">
      <c r="A64" s="6"/>
      <c r="K64" s="8"/>
      <c r="V64" s="9"/>
    </row>
    <row r="65" spans="1:22" ht="13.15" customHeight="1" x14ac:dyDescent="0.3">
      <c r="A65" s="172" t="s">
        <v>102</v>
      </c>
      <c r="B65" s="175" t="s">
        <v>93</v>
      </c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6"/>
    </row>
    <row r="66" spans="1:22" s="10" customFormat="1" ht="13.15" customHeight="1" x14ac:dyDescent="0.3">
      <c r="A66" s="173"/>
      <c r="B66" s="36" t="s">
        <v>0</v>
      </c>
      <c r="C66" s="37" t="s">
        <v>1</v>
      </c>
      <c r="D66" s="37" t="s">
        <v>2</v>
      </c>
      <c r="E66" s="37" t="s">
        <v>3</v>
      </c>
      <c r="F66" s="37" t="s">
        <v>4</v>
      </c>
      <c r="G66" s="37" t="s">
        <v>5</v>
      </c>
      <c r="H66" s="37" t="s">
        <v>6</v>
      </c>
      <c r="I66" s="37" t="s">
        <v>7</v>
      </c>
      <c r="J66" s="37" t="s">
        <v>8</v>
      </c>
      <c r="K66" s="37" t="s">
        <v>9</v>
      </c>
      <c r="L66" s="37" t="s">
        <v>10</v>
      </c>
      <c r="M66" s="37" t="s">
        <v>11</v>
      </c>
      <c r="N66" s="37" t="s">
        <v>96</v>
      </c>
      <c r="O66" s="37" t="s">
        <v>13</v>
      </c>
      <c r="P66" s="37" t="s">
        <v>14</v>
      </c>
      <c r="Q66" s="37" t="s">
        <v>15</v>
      </c>
      <c r="R66" s="37" t="s">
        <v>16</v>
      </c>
      <c r="S66" s="37" t="s">
        <v>17</v>
      </c>
      <c r="T66" s="37" t="s">
        <v>18</v>
      </c>
      <c r="U66" s="37" t="s">
        <v>19</v>
      </c>
      <c r="V66" s="26" t="s">
        <v>112</v>
      </c>
    </row>
    <row r="67" spans="1:22" s="11" customFormat="1" ht="13.15" customHeight="1" x14ac:dyDescent="0.3">
      <c r="A67" s="79" t="s">
        <v>91</v>
      </c>
      <c r="B67" s="43">
        <f t="shared" ref="B67:T67" si="6">SUM(B68:B71)</f>
        <v>55893</v>
      </c>
      <c r="C67" s="43">
        <f t="shared" si="6"/>
        <v>27650</v>
      </c>
      <c r="D67" s="43">
        <f t="shared" si="6"/>
        <v>20201</v>
      </c>
      <c r="E67" s="43">
        <f t="shared" si="6"/>
        <v>2747</v>
      </c>
      <c r="F67" s="43">
        <f t="shared" si="6"/>
        <v>2884</v>
      </c>
      <c r="G67" s="43">
        <f t="shared" si="6"/>
        <v>46685</v>
      </c>
      <c r="H67" s="43">
        <f t="shared" si="6"/>
        <v>12278</v>
      </c>
      <c r="I67" s="43">
        <f t="shared" si="6"/>
        <v>11957</v>
      </c>
      <c r="J67" s="43">
        <f t="shared" si="6"/>
        <v>18539</v>
      </c>
      <c r="K67" s="43">
        <f t="shared" si="6"/>
        <v>3083</v>
      </c>
      <c r="L67" s="43">
        <f t="shared" si="6"/>
        <v>4787</v>
      </c>
      <c r="M67" s="43">
        <f t="shared" si="6"/>
        <v>11473</v>
      </c>
      <c r="N67" s="43">
        <f t="shared" si="6"/>
        <v>4230</v>
      </c>
      <c r="O67" s="43">
        <f t="shared" si="6"/>
        <v>1781</v>
      </c>
      <c r="P67" s="43">
        <f t="shared" si="6"/>
        <v>8431</v>
      </c>
      <c r="Q67" s="43">
        <f t="shared" si="6"/>
        <v>687</v>
      </c>
      <c r="R67" s="43">
        <f t="shared" si="6"/>
        <v>7374</v>
      </c>
      <c r="S67" s="43">
        <f t="shared" si="6"/>
        <v>5928</v>
      </c>
      <c r="T67" s="43">
        <f t="shared" si="6"/>
        <v>7847</v>
      </c>
      <c r="U67" s="43">
        <f>SUM(U68:U71)</f>
        <v>2212</v>
      </c>
      <c r="V67" s="40">
        <f t="shared" ref="V67:V107" si="7">SUM(B67:U67)</f>
        <v>256667</v>
      </c>
    </row>
    <row r="68" spans="1:22" s="10" customFormat="1" ht="13.15" customHeight="1" x14ac:dyDescent="0.3">
      <c r="A68" s="82" t="s">
        <v>21</v>
      </c>
      <c r="B68" s="45">
        <v>39160</v>
      </c>
      <c r="C68" s="45">
        <v>17853</v>
      </c>
      <c r="D68" s="45">
        <v>10630</v>
      </c>
      <c r="E68" s="45">
        <v>1682</v>
      </c>
      <c r="F68" s="45">
        <v>1560</v>
      </c>
      <c r="G68" s="45">
        <v>34829</v>
      </c>
      <c r="H68" s="45">
        <v>6945</v>
      </c>
      <c r="I68" s="45">
        <v>6719</v>
      </c>
      <c r="J68" s="45">
        <v>11406</v>
      </c>
      <c r="K68" s="45">
        <v>2019</v>
      </c>
      <c r="L68" s="45">
        <v>2888</v>
      </c>
      <c r="M68" s="45">
        <v>6541</v>
      </c>
      <c r="N68" s="45">
        <v>2856</v>
      </c>
      <c r="O68" s="45">
        <v>1196</v>
      </c>
      <c r="P68" s="45">
        <v>5595</v>
      </c>
      <c r="Q68" s="45">
        <v>439</v>
      </c>
      <c r="R68" s="45">
        <v>4810</v>
      </c>
      <c r="S68" s="45">
        <v>4164</v>
      </c>
      <c r="T68" s="45">
        <v>4865</v>
      </c>
      <c r="U68" s="45">
        <v>1225</v>
      </c>
      <c r="V68" s="40">
        <f t="shared" si="7"/>
        <v>167382</v>
      </c>
    </row>
    <row r="69" spans="1:22" s="10" customFormat="1" ht="13.15" customHeight="1" x14ac:dyDescent="0.3">
      <c r="A69" s="82" t="s">
        <v>22</v>
      </c>
      <c r="B69" s="45">
        <v>8696</v>
      </c>
      <c r="C69" s="45">
        <v>4839</v>
      </c>
      <c r="D69" s="45">
        <v>2900</v>
      </c>
      <c r="E69" s="45">
        <v>273</v>
      </c>
      <c r="F69" s="45">
        <v>440</v>
      </c>
      <c r="G69" s="45">
        <v>6806</v>
      </c>
      <c r="H69" s="45">
        <v>1955</v>
      </c>
      <c r="I69" s="45">
        <v>1551</v>
      </c>
      <c r="J69" s="45">
        <v>2347</v>
      </c>
      <c r="K69" s="45">
        <v>313</v>
      </c>
      <c r="L69" s="45">
        <v>546</v>
      </c>
      <c r="M69" s="45">
        <v>1492</v>
      </c>
      <c r="N69" s="45">
        <v>357</v>
      </c>
      <c r="O69" s="45">
        <v>220</v>
      </c>
      <c r="P69" s="45">
        <v>734</v>
      </c>
      <c r="Q69" s="45">
        <v>62</v>
      </c>
      <c r="R69" s="45">
        <v>684</v>
      </c>
      <c r="S69" s="45">
        <v>439</v>
      </c>
      <c r="T69" s="45">
        <v>676</v>
      </c>
      <c r="U69" s="45">
        <v>427</v>
      </c>
      <c r="V69" s="40">
        <f t="shared" si="7"/>
        <v>35757</v>
      </c>
    </row>
    <row r="70" spans="1:22" s="1" customFormat="1" ht="13.15" customHeight="1" x14ac:dyDescent="0.3">
      <c r="A70" s="82" t="s">
        <v>67</v>
      </c>
      <c r="B70" s="45">
        <v>2468</v>
      </c>
      <c r="C70" s="45">
        <v>121</v>
      </c>
      <c r="D70" s="45">
        <v>561</v>
      </c>
      <c r="E70" s="45">
        <v>68</v>
      </c>
      <c r="F70" s="45">
        <v>82</v>
      </c>
      <c r="G70" s="45">
        <v>1050</v>
      </c>
      <c r="H70" s="45">
        <v>349</v>
      </c>
      <c r="I70" s="45">
        <v>304</v>
      </c>
      <c r="J70" s="45">
        <v>462</v>
      </c>
      <c r="K70" s="45">
        <v>130</v>
      </c>
      <c r="L70" s="45">
        <v>218</v>
      </c>
      <c r="M70" s="45">
        <v>484</v>
      </c>
      <c r="N70" s="45">
        <v>201</v>
      </c>
      <c r="O70" s="45">
        <v>117</v>
      </c>
      <c r="P70" s="45">
        <v>395</v>
      </c>
      <c r="Q70" s="45">
        <v>35</v>
      </c>
      <c r="R70" s="45">
        <v>461</v>
      </c>
      <c r="S70" s="45">
        <v>529</v>
      </c>
      <c r="T70" s="45">
        <v>563</v>
      </c>
      <c r="U70" s="45">
        <v>156</v>
      </c>
      <c r="V70" s="40">
        <f t="shared" si="7"/>
        <v>8754</v>
      </c>
    </row>
    <row r="71" spans="1:22" s="1" customFormat="1" ht="13.15" customHeight="1" x14ac:dyDescent="0.3">
      <c r="A71" s="82" t="s">
        <v>24</v>
      </c>
      <c r="B71" s="45">
        <v>5569</v>
      </c>
      <c r="C71" s="45">
        <v>4837</v>
      </c>
      <c r="D71" s="45">
        <v>6110</v>
      </c>
      <c r="E71" s="45">
        <v>724</v>
      </c>
      <c r="F71" s="45">
        <v>802</v>
      </c>
      <c r="G71" s="45">
        <v>4000</v>
      </c>
      <c r="H71" s="45">
        <v>3029</v>
      </c>
      <c r="I71" s="45">
        <v>3383</v>
      </c>
      <c r="J71" s="45">
        <v>4324</v>
      </c>
      <c r="K71" s="45">
        <v>621</v>
      </c>
      <c r="L71" s="44">
        <v>1135</v>
      </c>
      <c r="M71" s="45">
        <v>2956</v>
      </c>
      <c r="N71" s="45">
        <v>816</v>
      </c>
      <c r="O71" s="44">
        <v>248</v>
      </c>
      <c r="P71" s="45">
        <v>1707</v>
      </c>
      <c r="Q71" s="44">
        <v>151</v>
      </c>
      <c r="R71" s="45">
        <v>1419</v>
      </c>
      <c r="S71" s="45">
        <v>796</v>
      </c>
      <c r="T71" s="45">
        <v>1743</v>
      </c>
      <c r="U71" s="44">
        <v>404</v>
      </c>
      <c r="V71" s="40">
        <f t="shared" si="7"/>
        <v>44774</v>
      </c>
    </row>
    <row r="72" spans="1:22" s="1" customFormat="1" ht="13.15" customHeight="1" x14ac:dyDescent="0.3">
      <c r="A72" s="76" t="s">
        <v>26</v>
      </c>
      <c r="B72" s="45">
        <v>147</v>
      </c>
      <c r="C72" s="45">
        <v>176</v>
      </c>
      <c r="D72" s="45">
        <v>417</v>
      </c>
      <c r="E72" s="45">
        <v>27</v>
      </c>
      <c r="F72" s="45">
        <v>54</v>
      </c>
      <c r="G72" s="45">
        <v>243</v>
      </c>
      <c r="H72" s="45">
        <v>333</v>
      </c>
      <c r="I72" s="45">
        <v>223</v>
      </c>
      <c r="J72" s="45">
        <v>201</v>
      </c>
      <c r="K72" s="45">
        <v>43</v>
      </c>
      <c r="L72" s="44">
        <v>39</v>
      </c>
      <c r="M72" s="45">
        <v>194</v>
      </c>
      <c r="N72" s="45">
        <v>32</v>
      </c>
      <c r="O72" s="44">
        <v>11</v>
      </c>
      <c r="P72" s="45">
        <v>84</v>
      </c>
      <c r="Q72" s="44">
        <v>4</v>
      </c>
      <c r="R72" s="45">
        <v>44</v>
      </c>
      <c r="S72" s="45">
        <v>20</v>
      </c>
      <c r="T72" s="45">
        <v>70</v>
      </c>
      <c r="U72" s="44">
        <v>6</v>
      </c>
      <c r="V72" s="40">
        <f t="shared" si="7"/>
        <v>2368</v>
      </c>
    </row>
    <row r="73" spans="1:22" s="10" customFormat="1" ht="13.15" customHeight="1" x14ac:dyDescent="0.3">
      <c r="A73" s="78" t="s">
        <v>92</v>
      </c>
      <c r="B73" s="47">
        <v>2</v>
      </c>
      <c r="C73" s="47">
        <v>0</v>
      </c>
      <c r="D73" s="47">
        <v>6</v>
      </c>
      <c r="E73" s="47">
        <v>2</v>
      </c>
      <c r="F73" s="47">
        <v>0</v>
      </c>
      <c r="G73" s="47">
        <v>0</v>
      </c>
      <c r="H73" s="47">
        <v>2</v>
      </c>
      <c r="I73" s="47">
        <v>0</v>
      </c>
      <c r="J73" s="47">
        <v>0</v>
      </c>
      <c r="K73" s="47">
        <v>0</v>
      </c>
      <c r="L73" s="47">
        <v>1</v>
      </c>
      <c r="M73" s="47">
        <v>0</v>
      </c>
      <c r="N73" s="47">
        <v>1</v>
      </c>
      <c r="O73" s="47">
        <v>0</v>
      </c>
      <c r="P73" s="47">
        <v>0</v>
      </c>
      <c r="Q73" s="47">
        <v>0</v>
      </c>
      <c r="R73" s="47">
        <v>0</v>
      </c>
      <c r="S73" s="47">
        <v>0</v>
      </c>
      <c r="T73" s="47">
        <v>0</v>
      </c>
      <c r="U73" s="95">
        <v>0</v>
      </c>
      <c r="V73" s="92">
        <f t="shared" si="7"/>
        <v>14</v>
      </c>
    </row>
    <row r="74" spans="1:22" s="1" customFormat="1" ht="27" x14ac:dyDescent="0.3">
      <c r="A74" s="30" t="s">
        <v>103</v>
      </c>
      <c r="B74" s="59">
        <f t="shared" ref="B74:T74" si="8">SUM(B67,B73:B73)+B72</f>
        <v>56042</v>
      </c>
      <c r="C74" s="59">
        <f t="shared" si="8"/>
        <v>27826</v>
      </c>
      <c r="D74" s="59">
        <f t="shared" si="8"/>
        <v>20624</v>
      </c>
      <c r="E74" s="59">
        <f t="shared" si="8"/>
        <v>2776</v>
      </c>
      <c r="F74" s="59">
        <f t="shared" si="8"/>
        <v>2938</v>
      </c>
      <c r="G74" s="59">
        <f t="shared" si="8"/>
        <v>46928</v>
      </c>
      <c r="H74" s="59">
        <f t="shared" si="8"/>
        <v>12613</v>
      </c>
      <c r="I74" s="59">
        <f t="shared" si="8"/>
        <v>12180</v>
      </c>
      <c r="J74" s="59">
        <f t="shared" si="8"/>
        <v>18740</v>
      </c>
      <c r="K74" s="59">
        <f t="shared" si="8"/>
        <v>3126</v>
      </c>
      <c r="L74" s="59">
        <f t="shared" si="8"/>
        <v>4827</v>
      </c>
      <c r="M74" s="59">
        <f t="shared" si="8"/>
        <v>11667</v>
      </c>
      <c r="N74" s="59">
        <f t="shared" si="8"/>
        <v>4263</v>
      </c>
      <c r="O74" s="59">
        <f t="shared" si="8"/>
        <v>1792</v>
      </c>
      <c r="P74" s="59">
        <f t="shared" si="8"/>
        <v>8515</v>
      </c>
      <c r="Q74" s="59">
        <f t="shared" si="8"/>
        <v>691</v>
      </c>
      <c r="R74" s="59">
        <f t="shared" si="8"/>
        <v>7418</v>
      </c>
      <c r="S74" s="59">
        <f t="shared" si="8"/>
        <v>5948</v>
      </c>
      <c r="T74" s="59">
        <f t="shared" si="8"/>
        <v>7917</v>
      </c>
      <c r="U74" s="59">
        <f>SUM(U67,U73:U73)+U72</f>
        <v>2218</v>
      </c>
      <c r="V74" s="27">
        <f t="shared" si="7"/>
        <v>259049</v>
      </c>
    </row>
    <row r="75" spans="1:22" s="1" customFormat="1" ht="13.15" customHeight="1" x14ac:dyDescent="0.3">
      <c r="A75" s="75" t="s">
        <v>32</v>
      </c>
      <c r="B75" s="54">
        <v>3498</v>
      </c>
      <c r="C75" s="54">
        <v>446</v>
      </c>
      <c r="D75" s="54">
        <v>8788</v>
      </c>
      <c r="E75" s="54">
        <v>755</v>
      </c>
      <c r="F75" s="54">
        <v>891</v>
      </c>
      <c r="G75" s="54">
        <v>18896</v>
      </c>
      <c r="H75" s="54">
        <v>4427</v>
      </c>
      <c r="I75" s="54">
        <v>4191</v>
      </c>
      <c r="J75" s="54">
        <v>6703</v>
      </c>
      <c r="K75" s="54">
        <v>734</v>
      </c>
      <c r="L75" s="54">
        <v>1220</v>
      </c>
      <c r="M75" s="54">
        <v>2296</v>
      </c>
      <c r="N75" s="54">
        <v>388</v>
      </c>
      <c r="O75" s="54">
        <v>108</v>
      </c>
      <c r="P75" s="54">
        <v>1609</v>
      </c>
      <c r="Q75" s="54">
        <v>91</v>
      </c>
      <c r="R75" s="54">
        <v>1052</v>
      </c>
      <c r="S75" s="54">
        <v>935</v>
      </c>
      <c r="T75" s="54">
        <v>1801</v>
      </c>
      <c r="U75" s="94">
        <v>303</v>
      </c>
      <c r="V75" s="93">
        <f t="shared" si="7"/>
        <v>59132</v>
      </c>
    </row>
    <row r="76" spans="1:22" s="1" customFormat="1" ht="13.15" customHeight="1" x14ac:dyDescent="0.3">
      <c r="A76" s="76" t="s">
        <v>33</v>
      </c>
      <c r="B76" s="45">
        <v>3530</v>
      </c>
      <c r="C76" s="45">
        <v>437</v>
      </c>
      <c r="D76" s="45">
        <v>9545</v>
      </c>
      <c r="E76" s="45">
        <v>941</v>
      </c>
      <c r="F76" s="45">
        <v>995</v>
      </c>
      <c r="G76" s="45">
        <v>15016</v>
      </c>
      <c r="H76" s="45">
        <v>3637</v>
      </c>
      <c r="I76" s="45">
        <v>3966</v>
      </c>
      <c r="J76" s="45">
        <v>7039</v>
      </c>
      <c r="K76" s="45">
        <v>594</v>
      </c>
      <c r="L76" s="45">
        <v>1248</v>
      </c>
      <c r="M76" s="45">
        <v>4377</v>
      </c>
      <c r="N76" s="45">
        <v>667</v>
      </c>
      <c r="O76" s="45">
        <v>168</v>
      </c>
      <c r="P76" s="45">
        <v>1312</v>
      </c>
      <c r="Q76" s="45">
        <v>66</v>
      </c>
      <c r="R76" s="45">
        <v>1138</v>
      </c>
      <c r="S76" s="45">
        <v>453</v>
      </c>
      <c r="T76" s="45">
        <v>986</v>
      </c>
      <c r="U76" s="45">
        <v>373</v>
      </c>
      <c r="V76" s="40">
        <f t="shared" si="7"/>
        <v>56488</v>
      </c>
    </row>
    <row r="77" spans="1:22" s="1" customFormat="1" ht="13.15" customHeight="1" x14ac:dyDescent="0.3">
      <c r="A77" s="76" t="s">
        <v>87</v>
      </c>
      <c r="B77" s="45">
        <v>2202</v>
      </c>
      <c r="C77" s="45">
        <v>1137</v>
      </c>
      <c r="D77" s="45">
        <v>9198</v>
      </c>
      <c r="E77" s="45">
        <v>557</v>
      </c>
      <c r="F77" s="45">
        <v>543</v>
      </c>
      <c r="G77" s="45">
        <v>8350</v>
      </c>
      <c r="H77" s="45">
        <v>2453</v>
      </c>
      <c r="I77" s="45">
        <v>3784</v>
      </c>
      <c r="J77" s="45">
        <v>2895</v>
      </c>
      <c r="K77" s="45">
        <v>636</v>
      </c>
      <c r="L77" s="45">
        <v>861</v>
      </c>
      <c r="M77" s="45">
        <v>3437</v>
      </c>
      <c r="N77" s="45">
        <v>840</v>
      </c>
      <c r="O77" s="45">
        <v>150</v>
      </c>
      <c r="P77" s="45">
        <v>2040</v>
      </c>
      <c r="Q77" s="45">
        <v>118</v>
      </c>
      <c r="R77" s="45">
        <v>929</v>
      </c>
      <c r="S77" s="45">
        <v>1054</v>
      </c>
      <c r="T77" s="45">
        <v>1640</v>
      </c>
      <c r="U77" s="45">
        <v>1280</v>
      </c>
      <c r="V77" s="40">
        <f t="shared" si="7"/>
        <v>44104</v>
      </c>
    </row>
    <row r="78" spans="1:22" s="1" customFormat="1" ht="13.15" customHeight="1" x14ac:dyDescent="0.3">
      <c r="A78" s="76" t="s">
        <v>36</v>
      </c>
      <c r="B78" s="45">
        <v>1970</v>
      </c>
      <c r="C78" s="45">
        <v>92</v>
      </c>
      <c r="D78" s="45">
        <v>5044</v>
      </c>
      <c r="E78" s="45">
        <v>824</v>
      </c>
      <c r="F78" s="45">
        <v>785</v>
      </c>
      <c r="G78" s="45">
        <v>1610</v>
      </c>
      <c r="H78" s="45">
        <v>2248</v>
      </c>
      <c r="I78" s="45">
        <v>2732</v>
      </c>
      <c r="J78" s="45">
        <v>3085</v>
      </c>
      <c r="K78" s="45">
        <v>408</v>
      </c>
      <c r="L78" s="45">
        <v>817</v>
      </c>
      <c r="M78" s="45">
        <v>2943</v>
      </c>
      <c r="N78" s="45">
        <v>563</v>
      </c>
      <c r="O78" s="45">
        <v>179</v>
      </c>
      <c r="P78" s="45">
        <v>1432</v>
      </c>
      <c r="Q78" s="45">
        <v>77</v>
      </c>
      <c r="R78" s="45">
        <v>1492</v>
      </c>
      <c r="S78" s="45">
        <v>795</v>
      </c>
      <c r="T78" s="45">
        <v>2546</v>
      </c>
      <c r="U78" s="45">
        <v>1508</v>
      </c>
      <c r="V78" s="40">
        <f t="shared" si="7"/>
        <v>31150</v>
      </c>
    </row>
    <row r="79" spans="1:22" s="1" customFormat="1" ht="13.15" customHeight="1" x14ac:dyDescent="0.3">
      <c r="A79" s="76" t="s">
        <v>39</v>
      </c>
      <c r="B79" s="45">
        <v>7170</v>
      </c>
      <c r="C79" s="45">
        <v>860</v>
      </c>
      <c r="D79" s="45">
        <v>12144</v>
      </c>
      <c r="E79" s="45">
        <v>2197</v>
      </c>
      <c r="F79" s="45">
        <v>1309</v>
      </c>
      <c r="G79" s="45">
        <v>19488</v>
      </c>
      <c r="H79" s="45">
        <v>5882</v>
      </c>
      <c r="I79" s="45">
        <v>6940</v>
      </c>
      <c r="J79" s="45">
        <v>8751</v>
      </c>
      <c r="K79" s="45">
        <v>1096</v>
      </c>
      <c r="L79" s="45">
        <v>2002</v>
      </c>
      <c r="M79" s="45">
        <v>7320</v>
      </c>
      <c r="N79" s="45">
        <v>1474</v>
      </c>
      <c r="O79" s="45">
        <v>306</v>
      </c>
      <c r="P79" s="45">
        <v>2950</v>
      </c>
      <c r="Q79" s="45">
        <v>496</v>
      </c>
      <c r="R79" s="45">
        <v>3434</v>
      </c>
      <c r="S79" s="45">
        <v>2216</v>
      </c>
      <c r="T79" s="45">
        <v>3341</v>
      </c>
      <c r="U79" s="45">
        <v>2423</v>
      </c>
      <c r="V79" s="40">
        <f t="shared" si="7"/>
        <v>91799</v>
      </c>
    </row>
    <row r="80" spans="1:22" s="10" customFormat="1" ht="13.15" customHeight="1" x14ac:dyDescent="0.3">
      <c r="A80" s="76" t="s">
        <v>42</v>
      </c>
      <c r="B80" s="45">
        <v>513</v>
      </c>
      <c r="C80" s="45">
        <v>16</v>
      </c>
      <c r="D80" s="45">
        <v>872</v>
      </c>
      <c r="E80" s="45">
        <v>163</v>
      </c>
      <c r="F80" s="45">
        <v>150</v>
      </c>
      <c r="G80" s="45">
        <v>84</v>
      </c>
      <c r="H80" s="45">
        <v>395</v>
      </c>
      <c r="I80" s="45">
        <v>476</v>
      </c>
      <c r="J80" s="45">
        <v>353</v>
      </c>
      <c r="K80" s="45">
        <v>80</v>
      </c>
      <c r="L80" s="45">
        <v>123</v>
      </c>
      <c r="M80" s="45">
        <v>307</v>
      </c>
      <c r="N80" s="45">
        <v>83</v>
      </c>
      <c r="O80" s="45">
        <v>7</v>
      </c>
      <c r="P80" s="45">
        <v>160</v>
      </c>
      <c r="Q80" s="45">
        <v>5</v>
      </c>
      <c r="R80" s="45">
        <v>166</v>
      </c>
      <c r="S80" s="45">
        <v>86</v>
      </c>
      <c r="T80" s="45">
        <v>177</v>
      </c>
      <c r="U80" s="45">
        <v>40</v>
      </c>
      <c r="V80" s="40">
        <f t="shared" si="7"/>
        <v>4256</v>
      </c>
    </row>
    <row r="81" spans="1:22" s="1" customFormat="1" ht="13.15" customHeight="1" x14ac:dyDescent="0.3">
      <c r="A81" s="76" t="s">
        <v>43</v>
      </c>
      <c r="B81" s="45">
        <v>1815</v>
      </c>
      <c r="C81" s="45">
        <v>133</v>
      </c>
      <c r="D81" s="45">
        <v>4128</v>
      </c>
      <c r="E81" s="45">
        <v>385</v>
      </c>
      <c r="F81" s="45">
        <v>832</v>
      </c>
      <c r="G81" s="45">
        <v>1057</v>
      </c>
      <c r="H81" s="45">
        <v>2592</v>
      </c>
      <c r="I81" s="45">
        <v>3405</v>
      </c>
      <c r="J81" s="45">
        <v>2804</v>
      </c>
      <c r="K81" s="45">
        <v>405</v>
      </c>
      <c r="L81" s="45">
        <v>829</v>
      </c>
      <c r="M81" s="45">
        <v>1849</v>
      </c>
      <c r="N81" s="45">
        <v>654</v>
      </c>
      <c r="O81" s="45">
        <v>186</v>
      </c>
      <c r="P81" s="45">
        <v>1563</v>
      </c>
      <c r="Q81" s="45">
        <v>47</v>
      </c>
      <c r="R81" s="45">
        <v>1929</v>
      </c>
      <c r="S81" s="45">
        <v>792</v>
      </c>
      <c r="T81" s="45">
        <v>1437</v>
      </c>
      <c r="U81" s="45">
        <v>618</v>
      </c>
      <c r="V81" s="40">
        <f t="shared" si="7"/>
        <v>27460</v>
      </c>
    </row>
    <row r="82" spans="1:22" s="1" customFormat="1" ht="13.15" customHeight="1" x14ac:dyDescent="0.3">
      <c r="A82" s="76" t="s">
        <v>86</v>
      </c>
      <c r="B82" s="45">
        <v>255</v>
      </c>
      <c r="C82" s="45">
        <v>160</v>
      </c>
      <c r="D82" s="45">
        <v>885</v>
      </c>
      <c r="E82" s="45">
        <v>66</v>
      </c>
      <c r="F82" s="45">
        <v>74</v>
      </c>
      <c r="G82" s="45">
        <v>1182</v>
      </c>
      <c r="H82" s="45">
        <v>485</v>
      </c>
      <c r="I82" s="45">
        <v>434</v>
      </c>
      <c r="J82" s="45">
        <v>548</v>
      </c>
      <c r="K82" s="45">
        <v>33</v>
      </c>
      <c r="L82" s="45">
        <v>41</v>
      </c>
      <c r="M82" s="45">
        <v>421</v>
      </c>
      <c r="N82" s="45">
        <v>65</v>
      </c>
      <c r="O82" s="45">
        <v>14</v>
      </c>
      <c r="P82" s="45">
        <v>154</v>
      </c>
      <c r="Q82" s="45">
        <v>12</v>
      </c>
      <c r="R82" s="45">
        <v>83</v>
      </c>
      <c r="S82" s="45">
        <v>24</v>
      </c>
      <c r="T82" s="45">
        <v>77</v>
      </c>
      <c r="U82" s="45">
        <v>40</v>
      </c>
      <c r="V82" s="40">
        <f t="shared" si="7"/>
        <v>5053</v>
      </c>
    </row>
    <row r="83" spans="1:22" s="1" customFormat="1" ht="13.15" customHeight="1" x14ac:dyDescent="0.3">
      <c r="A83" s="76" t="s">
        <v>45</v>
      </c>
      <c r="B83" s="45">
        <v>1529</v>
      </c>
      <c r="C83" s="45">
        <v>89</v>
      </c>
      <c r="D83" s="45">
        <v>4415</v>
      </c>
      <c r="E83" s="45">
        <v>334</v>
      </c>
      <c r="F83" s="45">
        <v>637</v>
      </c>
      <c r="G83" s="45">
        <v>1736</v>
      </c>
      <c r="H83" s="45">
        <v>2969</v>
      </c>
      <c r="I83" s="45">
        <v>2870</v>
      </c>
      <c r="J83" s="45">
        <v>3393</v>
      </c>
      <c r="K83" s="45">
        <v>382</v>
      </c>
      <c r="L83" s="45">
        <v>698</v>
      </c>
      <c r="M83" s="45">
        <v>1957</v>
      </c>
      <c r="N83" s="45">
        <v>589</v>
      </c>
      <c r="O83" s="45">
        <v>244</v>
      </c>
      <c r="P83" s="45">
        <v>1653</v>
      </c>
      <c r="Q83" s="45">
        <v>127</v>
      </c>
      <c r="R83" s="45">
        <v>1263</v>
      </c>
      <c r="S83" s="45">
        <v>464</v>
      </c>
      <c r="T83" s="45">
        <v>1481</v>
      </c>
      <c r="U83" s="45">
        <v>424</v>
      </c>
      <c r="V83" s="40">
        <f t="shared" si="7"/>
        <v>27254</v>
      </c>
    </row>
    <row r="84" spans="1:22" s="1" customFormat="1" ht="13.15" customHeight="1" x14ac:dyDescent="0.3">
      <c r="A84" s="76" t="s">
        <v>47</v>
      </c>
      <c r="B84" s="45">
        <v>813</v>
      </c>
      <c r="C84" s="45">
        <v>268</v>
      </c>
      <c r="D84" s="45">
        <v>3139</v>
      </c>
      <c r="E84" s="45">
        <v>332</v>
      </c>
      <c r="F84" s="45">
        <v>318</v>
      </c>
      <c r="G84" s="45">
        <v>3186</v>
      </c>
      <c r="H84" s="45">
        <v>2221</v>
      </c>
      <c r="I84" s="45">
        <v>1800</v>
      </c>
      <c r="J84" s="45">
        <v>2124</v>
      </c>
      <c r="K84" s="45">
        <v>223</v>
      </c>
      <c r="L84" s="45">
        <v>390</v>
      </c>
      <c r="M84" s="45">
        <v>1692</v>
      </c>
      <c r="N84" s="45">
        <v>288</v>
      </c>
      <c r="O84" s="45">
        <v>48</v>
      </c>
      <c r="P84" s="45">
        <v>424</v>
      </c>
      <c r="Q84" s="45">
        <v>18</v>
      </c>
      <c r="R84" s="45">
        <v>297</v>
      </c>
      <c r="S84" s="45">
        <v>179</v>
      </c>
      <c r="T84" s="45">
        <v>464</v>
      </c>
      <c r="U84" s="45">
        <v>279</v>
      </c>
      <c r="V84" s="40">
        <f t="shared" si="7"/>
        <v>18503</v>
      </c>
    </row>
    <row r="85" spans="1:22" s="1" customFormat="1" ht="13.15" customHeight="1" x14ac:dyDescent="0.3">
      <c r="A85" s="76" t="s">
        <v>69</v>
      </c>
      <c r="B85" s="45">
        <v>44</v>
      </c>
      <c r="C85" s="45">
        <v>0</v>
      </c>
      <c r="D85" s="45">
        <v>48</v>
      </c>
      <c r="E85" s="45">
        <v>3</v>
      </c>
      <c r="F85" s="45">
        <v>1</v>
      </c>
      <c r="G85" s="45">
        <v>2</v>
      </c>
      <c r="H85" s="45">
        <v>33</v>
      </c>
      <c r="I85" s="45">
        <v>20</v>
      </c>
      <c r="J85" s="45">
        <v>55</v>
      </c>
      <c r="K85" s="45">
        <v>1</v>
      </c>
      <c r="L85" s="45">
        <v>4</v>
      </c>
      <c r="M85" s="45">
        <v>23</v>
      </c>
      <c r="N85" s="45">
        <v>4</v>
      </c>
      <c r="O85" s="45">
        <v>0</v>
      </c>
      <c r="P85" s="45">
        <v>3</v>
      </c>
      <c r="Q85" s="45">
        <v>1</v>
      </c>
      <c r="R85" s="45">
        <v>20</v>
      </c>
      <c r="S85" s="45">
        <v>8</v>
      </c>
      <c r="T85" s="45">
        <v>12</v>
      </c>
      <c r="U85" s="45">
        <v>0</v>
      </c>
      <c r="V85" s="40">
        <f t="shared" si="7"/>
        <v>282</v>
      </c>
    </row>
    <row r="86" spans="1:22" s="10" customFormat="1" ht="13.15" customHeight="1" x14ac:dyDescent="0.3">
      <c r="A86" s="76" t="s">
        <v>48</v>
      </c>
      <c r="B86" s="45">
        <v>524</v>
      </c>
      <c r="C86" s="45">
        <v>38</v>
      </c>
      <c r="D86" s="45">
        <v>1375</v>
      </c>
      <c r="E86" s="45">
        <v>103</v>
      </c>
      <c r="F86" s="45">
        <v>281</v>
      </c>
      <c r="G86" s="45">
        <v>880</v>
      </c>
      <c r="H86" s="45">
        <v>754</v>
      </c>
      <c r="I86" s="45">
        <v>1023</v>
      </c>
      <c r="J86" s="45">
        <v>678</v>
      </c>
      <c r="K86" s="45">
        <v>183</v>
      </c>
      <c r="L86" s="45">
        <v>303</v>
      </c>
      <c r="M86" s="45">
        <v>484</v>
      </c>
      <c r="N86" s="45">
        <v>141</v>
      </c>
      <c r="O86" s="45">
        <v>27</v>
      </c>
      <c r="P86" s="45">
        <v>387</v>
      </c>
      <c r="Q86" s="45">
        <v>15</v>
      </c>
      <c r="R86" s="45">
        <v>210</v>
      </c>
      <c r="S86" s="45">
        <v>202</v>
      </c>
      <c r="T86" s="45">
        <v>208</v>
      </c>
      <c r="U86" s="45">
        <v>58</v>
      </c>
      <c r="V86" s="40">
        <f t="shared" si="7"/>
        <v>7874</v>
      </c>
    </row>
    <row r="87" spans="1:22" s="1" customFormat="1" ht="13.15" customHeight="1" x14ac:dyDescent="0.3">
      <c r="A87" s="76" t="s">
        <v>49</v>
      </c>
      <c r="B87" s="45">
        <v>0</v>
      </c>
      <c r="C87" s="44">
        <v>0</v>
      </c>
      <c r="D87" s="45">
        <v>0</v>
      </c>
      <c r="E87" s="44">
        <v>0</v>
      </c>
      <c r="F87" s="45">
        <v>0</v>
      </c>
      <c r="G87" s="44">
        <v>0</v>
      </c>
      <c r="H87" s="44">
        <v>0</v>
      </c>
      <c r="I87" s="45">
        <v>0</v>
      </c>
      <c r="J87" s="45">
        <v>0</v>
      </c>
      <c r="K87" s="44">
        <v>0</v>
      </c>
      <c r="L87" s="44">
        <v>0</v>
      </c>
      <c r="M87" s="45">
        <v>1</v>
      </c>
      <c r="N87" s="44">
        <v>0</v>
      </c>
      <c r="O87" s="44">
        <v>0</v>
      </c>
      <c r="P87" s="44">
        <v>1</v>
      </c>
      <c r="Q87" s="44">
        <v>0</v>
      </c>
      <c r="R87" s="45">
        <v>0</v>
      </c>
      <c r="S87" s="45">
        <v>0</v>
      </c>
      <c r="T87" s="44">
        <v>0</v>
      </c>
      <c r="U87" s="44">
        <v>0</v>
      </c>
      <c r="V87" s="40">
        <f t="shared" si="7"/>
        <v>2</v>
      </c>
    </row>
    <row r="88" spans="1:22" s="10" customFormat="1" ht="13.15" customHeight="1" x14ac:dyDescent="0.3">
      <c r="A88" s="76" t="s">
        <v>50</v>
      </c>
      <c r="B88" s="45">
        <v>3228</v>
      </c>
      <c r="C88" s="45">
        <v>470</v>
      </c>
      <c r="D88" s="45">
        <v>8941</v>
      </c>
      <c r="E88" s="45">
        <v>1254</v>
      </c>
      <c r="F88" s="45">
        <v>1050</v>
      </c>
      <c r="G88" s="45">
        <v>13272</v>
      </c>
      <c r="H88" s="45">
        <v>4922</v>
      </c>
      <c r="I88" s="45">
        <v>4525</v>
      </c>
      <c r="J88" s="45">
        <v>6810</v>
      </c>
      <c r="K88" s="45">
        <v>970</v>
      </c>
      <c r="L88" s="45">
        <v>1489</v>
      </c>
      <c r="M88" s="45">
        <v>5745</v>
      </c>
      <c r="N88" s="45">
        <v>1101</v>
      </c>
      <c r="O88" s="45">
        <v>263</v>
      </c>
      <c r="P88" s="45">
        <v>2053</v>
      </c>
      <c r="Q88" s="45">
        <v>108</v>
      </c>
      <c r="R88" s="45">
        <v>1960</v>
      </c>
      <c r="S88" s="45">
        <v>905</v>
      </c>
      <c r="T88" s="45">
        <v>2146</v>
      </c>
      <c r="U88" s="45">
        <v>464</v>
      </c>
      <c r="V88" s="40">
        <f t="shared" si="7"/>
        <v>61676</v>
      </c>
    </row>
    <row r="89" spans="1:22" s="10" customFormat="1" ht="13.15" customHeight="1" x14ac:dyDescent="0.3">
      <c r="A89" s="76" t="s">
        <v>51</v>
      </c>
      <c r="B89" s="45">
        <v>1261</v>
      </c>
      <c r="C89" s="45">
        <v>73</v>
      </c>
      <c r="D89" s="45">
        <v>3411</v>
      </c>
      <c r="E89" s="45">
        <v>446</v>
      </c>
      <c r="F89" s="45">
        <v>385</v>
      </c>
      <c r="G89" s="45">
        <v>2467</v>
      </c>
      <c r="H89" s="45">
        <v>1334</v>
      </c>
      <c r="I89" s="45">
        <v>1502</v>
      </c>
      <c r="J89" s="45">
        <v>2069</v>
      </c>
      <c r="K89" s="45">
        <v>306</v>
      </c>
      <c r="L89" s="45">
        <v>546</v>
      </c>
      <c r="M89" s="45">
        <v>1840</v>
      </c>
      <c r="N89" s="45">
        <v>272</v>
      </c>
      <c r="O89" s="45">
        <v>59</v>
      </c>
      <c r="P89" s="45">
        <v>655</v>
      </c>
      <c r="Q89" s="45">
        <v>11</v>
      </c>
      <c r="R89" s="45">
        <v>470</v>
      </c>
      <c r="S89" s="45">
        <v>132</v>
      </c>
      <c r="T89" s="45">
        <v>355</v>
      </c>
      <c r="U89" s="45">
        <v>134</v>
      </c>
      <c r="V89" s="40">
        <f t="shared" si="7"/>
        <v>17728</v>
      </c>
    </row>
    <row r="90" spans="1:22" s="14" customFormat="1" ht="13.15" customHeight="1" x14ac:dyDescent="0.3">
      <c r="A90" s="76" t="s">
        <v>52</v>
      </c>
      <c r="B90" s="45">
        <v>172</v>
      </c>
      <c r="C90" s="45">
        <v>18</v>
      </c>
      <c r="D90" s="45">
        <v>524</v>
      </c>
      <c r="E90" s="45">
        <v>44</v>
      </c>
      <c r="F90" s="45">
        <v>43</v>
      </c>
      <c r="G90" s="45">
        <v>43</v>
      </c>
      <c r="H90" s="45">
        <v>189</v>
      </c>
      <c r="I90" s="45">
        <v>178</v>
      </c>
      <c r="J90" s="45">
        <v>227</v>
      </c>
      <c r="K90" s="45">
        <v>35</v>
      </c>
      <c r="L90" s="45">
        <v>43</v>
      </c>
      <c r="M90" s="45">
        <v>104</v>
      </c>
      <c r="N90" s="45">
        <v>31</v>
      </c>
      <c r="O90" s="45">
        <v>2</v>
      </c>
      <c r="P90" s="45">
        <v>27</v>
      </c>
      <c r="Q90" s="45">
        <v>9</v>
      </c>
      <c r="R90" s="45">
        <v>50</v>
      </c>
      <c r="S90" s="45">
        <v>21</v>
      </c>
      <c r="T90" s="45">
        <v>99</v>
      </c>
      <c r="U90" s="45">
        <v>19</v>
      </c>
      <c r="V90" s="40">
        <f t="shared" si="7"/>
        <v>1878</v>
      </c>
    </row>
    <row r="91" spans="1:22" s="1" customFormat="1" ht="13.15" customHeight="1" x14ac:dyDescent="0.3">
      <c r="A91" s="76" t="s">
        <v>81</v>
      </c>
      <c r="B91" s="45">
        <f>2156+83</f>
        <v>2239</v>
      </c>
      <c r="C91" s="45">
        <v>166</v>
      </c>
      <c r="D91" s="45">
        <f>5166+342</f>
        <v>5508</v>
      </c>
      <c r="E91" s="45">
        <v>807</v>
      </c>
      <c r="F91" s="45">
        <f>744+86</f>
        <v>830</v>
      </c>
      <c r="G91" s="45">
        <f>9525+471</f>
        <v>9996</v>
      </c>
      <c r="H91" s="45">
        <f>3095+77</f>
        <v>3172</v>
      </c>
      <c r="I91" s="45">
        <f>3125+67</f>
        <v>3192</v>
      </c>
      <c r="J91" s="45">
        <f>4777+274</f>
        <v>5051</v>
      </c>
      <c r="K91" s="45">
        <v>560</v>
      </c>
      <c r="L91" s="45">
        <f>1163+66</f>
        <v>1229</v>
      </c>
      <c r="M91" s="45">
        <f>8129+106</f>
        <v>8235</v>
      </c>
      <c r="N91" s="45">
        <v>913</v>
      </c>
      <c r="O91" s="45">
        <v>180</v>
      </c>
      <c r="P91" s="45">
        <f>1559+114</f>
        <v>1673</v>
      </c>
      <c r="Q91" s="45">
        <v>129</v>
      </c>
      <c r="R91" s="45">
        <v>1611</v>
      </c>
      <c r="S91" s="45">
        <v>952</v>
      </c>
      <c r="T91" s="45">
        <v>1594</v>
      </c>
      <c r="U91" s="45">
        <v>1728</v>
      </c>
      <c r="V91" s="40">
        <f t="shared" si="7"/>
        <v>49765</v>
      </c>
    </row>
    <row r="92" spans="1:22" s="1" customFormat="1" ht="13.15" customHeight="1" x14ac:dyDescent="0.3">
      <c r="A92" s="76" t="s">
        <v>40</v>
      </c>
      <c r="B92" s="45">
        <v>1887</v>
      </c>
      <c r="C92" s="45">
        <v>194</v>
      </c>
      <c r="D92" s="45">
        <v>5237</v>
      </c>
      <c r="E92" s="45">
        <v>516</v>
      </c>
      <c r="F92" s="45">
        <v>704</v>
      </c>
      <c r="G92" s="45">
        <v>9787</v>
      </c>
      <c r="H92" s="45">
        <v>2851</v>
      </c>
      <c r="I92" s="45">
        <v>2908</v>
      </c>
      <c r="J92" s="45">
        <v>4425</v>
      </c>
      <c r="K92" s="45">
        <v>682</v>
      </c>
      <c r="L92" s="45">
        <v>1168</v>
      </c>
      <c r="M92" s="45">
        <v>3183</v>
      </c>
      <c r="N92" s="45">
        <v>1011</v>
      </c>
      <c r="O92" s="45">
        <v>144</v>
      </c>
      <c r="P92" s="45">
        <v>1710</v>
      </c>
      <c r="Q92" s="45">
        <v>201</v>
      </c>
      <c r="R92" s="45">
        <v>1594</v>
      </c>
      <c r="S92" s="45">
        <v>1048</v>
      </c>
      <c r="T92" s="45">
        <v>2151</v>
      </c>
      <c r="U92" s="45">
        <v>763</v>
      </c>
      <c r="V92" s="40">
        <f t="shared" si="7"/>
        <v>42164</v>
      </c>
    </row>
    <row r="93" spans="1:22" s="1" customFormat="1" ht="13.15" customHeight="1" x14ac:dyDescent="0.3">
      <c r="A93" s="76" t="s">
        <v>54</v>
      </c>
      <c r="B93" s="45">
        <v>3754</v>
      </c>
      <c r="C93" s="45">
        <v>669</v>
      </c>
      <c r="D93" s="45">
        <v>12135</v>
      </c>
      <c r="E93" s="45">
        <v>990</v>
      </c>
      <c r="F93" s="45">
        <v>1015</v>
      </c>
      <c r="G93" s="45">
        <v>11855</v>
      </c>
      <c r="H93" s="45">
        <v>4958</v>
      </c>
      <c r="I93" s="45">
        <v>5383</v>
      </c>
      <c r="J93" s="45">
        <v>6674</v>
      </c>
      <c r="K93" s="45">
        <v>1062</v>
      </c>
      <c r="L93" s="45">
        <v>1437</v>
      </c>
      <c r="M93" s="45">
        <v>4484</v>
      </c>
      <c r="N93" s="45">
        <v>1252</v>
      </c>
      <c r="O93" s="45">
        <v>515</v>
      </c>
      <c r="P93" s="45">
        <v>4571</v>
      </c>
      <c r="Q93" s="45">
        <v>177</v>
      </c>
      <c r="R93" s="45">
        <v>2767</v>
      </c>
      <c r="S93" s="45">
        <v>1714</v>
      </c>
      <c r="T93" s="45">
        <v>3597</v>
      </c>
      <c r="U93" s="45">
        <v>1013</v>
      </c>
      <c r="V93" s="40">
        <f t="shared" si="7"/>
        <v>70022</v>
      </c>
    </row>
    <row r="94" spans="1:22" s="1" customFormat="1" ht="13.15" customHeight="1" x14ac:dyDescent="0.3">
      <c r="A94" s="76" t="s">
        <v>55</v>
      </c>
      <c r="B94" s="45">
        <v>216</v>
      </c>
      <c r="C94" s="45">
        <v>24</v>
      </c>
      <c r="D94" s="45">
        <v>713</v>
      </c>
      <c r="E94" s="45">
        <v>61</v>
      </c>
      <c r="F94" s="45">
        <v>57</v>
      </c>
      <c r="G94" s="45">
        <v>285</v>
      </c>
      <c r="H94" s="45">
        <v>399</v>
      </c>
      <c r="I94" s="45">
        <v>300</v>
      </c>
      <c r="J94" s="45">
        <v>286</v>
      </c>
      <c r="K94" s="45">
        <v>25</v>
      </c>
      <c r="L94" s="45">
        <v>59</v>
      </c>
      <c r="M94" s="45">
        <v>251</v>
      </c>
      <c r="N94" s="45">
        <v>55</v>
      </c>
      <c r="O94" s="45">
        <v>12</v>
      </c>
      <c r="P94" s="45">
        <v>137</v>
      </c>
      <c r="Q94" s="45">
        <v>4</v>
      </c>
      <c r="R94" s="45">
        <v>72</v>
      </c>
      <c r="S94" s="45">
        <v>27</v>
      </c>
      <c r="T94" s="45">
        <v>91</v>
      </c>
      <c r="U94" s="45">
        <v>27</v>
      </c>
      <c r="V94" s="40">
        <f t="shared" si="7"/>
        <v>3101</v>
      </c>
    </row>
    <row r="95" spans="1:22" s="1" customFormat="1" ht="13.15" customHeight="1" x14ac:dyDescent="0.3">
      <c r="A95" s="76" t="s">
        <v>56</v>
      </c>
      <c r="B95" s="45">
        <v>5436</v>
      </c>
      <c r="C95" s="45">
        <v>530</v>
      </c>
      <c r="D95" s="45">
        <v>14359</v>
      </c>
      <c r="E95" s="45">
        <v>1542</v>
      </c>
      <c r="F95" s="45">
        <v>1386</v>
      </c>
      <c r="G95" s="45">
        <v>13544</v>
      </c>
      <c r="H95" s="45">
        <v>6375</v>
      </c>
      <c r="I95" s="45">
        <v>7044</v>
      </c>
      <c r="J95" s="45">
        <v>10796</v>
      </c>
      <c r="K95" s="45">
        <v>1209</v>
      </c>
      <c r="L95" s="45">
        <v>1879</v>
      </c>
      <c r="M95" s="45">
        <v>10911</v>
      </c>
      <c r="N95" s="45">
        <v>1132</v>
      </c>
      <c r="O95" s="45">
        <v>491</v>
      </c>
      <c r="P95" s="45">
        <v>4419</v>
      </c>
      <c r="Q95" s="45">
        <v>159</v>
      </c>
      <c r="R95" s="45">
        <v>3948</v>
      </c>
      <c r="S95" s="45">
        <v>1259</v>
      </c>
      <c r="T95" s="45">
        <v>3876</v>
      </c>
      <c r="U95" s="45">
        <v>3068</v>
      </c>
      <c r="V95" s="40">
        <f t="shared" si="7"/>
        <v>93363</v>
      </c>
    </row>
    <row r="96" spans="1:22" s="1" customFormat="1" ht="13.15" customHeight="1" x14ac:dyDescent="0.3">
      <c r="A96" s="76" t="s">
        <v>57</v>
      </c>
      <c r="B96" s="45">
        <v>515</v>
      </c>
      <c r="C96" s="45">
        <v>48</v>
      </c>
      <c r="D96" s="45">
        <v>1596</v>
      </c>
      <c r="E96" s="45">
        <v>78</v>
      </c>
      <c r="F96" s="45">
        <v>216</v>
      </c>
      <c r="G96" s="45">
        <v>2269</v>
      </c>
      <c r="H96" s="45">
        <v>872</v>
      </c>
      <c r="I96" s="45">
        <v>738</v>
      </c>
      <c r="J96" s="45">
        <v>776</v>
      </c>
      <c r="K96" s="45">
        <v>76</v>
      </c>
      <c r="L96" s="45">
        <v>153</v>
      </c>
      <c r="M96" s="45">
        <v>327</v>
      </c>
      <c r="N96" s="45">
        <v>100</v>
      </c>
      <c r="O96" s="45">
        <v>83</v>
      </c>
      <c r="P96" s="45">
        <v>130</v>
      </c>
      <c r="Q96" s="45">
        <v>24</v>
      </c>
      <c r="R96" s="45">
        <v>352</v>
      </c>
      <c r="S96" s="45">
        <v>172</v>
      </c>
      <c r="T96" s="45">
        <v>480</v>
      </c>
      <c r="U96" s="45">
        <v>155</v>
      </c>
      <c r="V96" s="40">
        <f t="shared" si="7"/>
        <v>9160</v>
      </c>
    </row>
    <row r="97" spans="1:22" s="1" customFormat="1" ht="13.15" customHeight="1" x14ac:dyDescent="0.3">
      <c r="A97" s="76" t="s">
        <v>58</v>
      </c>
      <c r="B97" s="45">
        <v>742</v>
      </c>
      <c r="C97" s="45">
        <v>151</v>
      </c>
      <c r="D97" s="45">
        <v>1613</v>
      </c>
      <c r="E97" s="45">
        <v>113</v>
      </c>
      <c r="F97" s="45">
        <v>268</v>
      </c>
      <c r="G97" s="45">
        <v>4687</v>
      </c>
      <c r="H97" s="45">
        <v>1299</v>
      </c>
      <c r="I97" s="45">
        <v>889</v>
      </c>
      <c r="J97" s="45">
        <v>1565</v>
      </c>
      <c r="K97" s="45">
        <v>103</v>
      </c>
      <c r="L97" s="45">
        <v>142</v>
      </c>
      <c r="M97" s="45">
        <v>422</v>
      </c>
      <c r="N97" s="45">
        <v>47</v>
      </c>
      <c r="O97" s="45">
        <v>43</v>
      </c>
      <c r="P97" s="45">
        <v>254</v>
      </c>
      <c r="Q97" s="45">
        <v>16</v>
      </c>
      <c r="R97" s="45">
        <v>221</v>
      </c>
      <c r="S97" s="45">
        <v>185</v>
      </c>
      <c r="T97" s="45">
        <v>158</v>
      </c>
      <c r="U97" s="45">
        <v>36</v>
      </c>
      <c r="V97" s="40">
        <f t="shared" si="7"/>
        <v>12954</v>
      </c>
    </row>
    <row r="98" spans="1:22" s="1" customFormat="1" ht="13.15" customHeight="1" x14ac:dyDescent="0.3">
      <c r="A98" s="76" t="s">
        <v>59</v>
      </c>
      <c r="B98" s="45">
        <v>145</v>
      </c>
      <c r="C98" s="45">
        <v>10</v>
      </c>
      <c r="D98" s="45">
        <v>490</v>
      </c>
      <c r="E98" s="45">
        <v>25</v>
      </c>
      <c r="F98" s="45">
        <v>67</v>
      </c>
      <c r="G98" s="45">
        <v>41</v>
      </c>
      <c r="H98" s="45">
        <v>180</v>
      </c>
      <c r="I98" s="45">
        <v>128</v>
      </c>
      <c r="J98" s="45">
        <v>195</v>
      </c>
      <c r="K98" s="45">
        <v>27</v>
      </c>
      <c r="L98" s="45">
        <v>52</v>
      </c>
      <c r="M98" s="45">
        <v>77</v>
      </c>
      <c r="N98" s="45">
        <v>42</v>
      </c>
      <c r="O98" s="45">
        <v>2</v>
      </c>
      <c r="P98" s="45">
        <v>61</v>
      </c>
      <c r="Q98" s="45">
        <v>3</v>
      </c>
      <c r="R98" s="45">
        <v>64</v>
      </c>
      <c r="S98" s="45">
        <v>17</v>
      </c>
      <c r="T98" s="45">
        <v>91</v>
      </c>
      <c r="U98" s="45">
        <v>58</v>
      </c>
      <c r="V98" s="40">
        <f t="shared" si="7"/>
        <v>1775</v>
      </c>
    </row>
    <row r="99" spans="1:22" s="1" customFormat="1" ht="13.15" customHeight="1" x14ac:dyDescent="0.3">
      <c r="A99" s="76" t="s">
        <v>60</v>
      </c>
      <c r="B99" s="45">
        <v>130</v>
      </c>
      <c r="C99" s="45">
        <v>13</v>
      </c>
      <c r="D99" s="45">
        <v>267</v>
      </c>
      <c r="E99" s="45">
        <v>70</v>
      </c>
      <c r="F99" s="45">
        <v>90</v>
      </c>
      <c r="G99" s="45">
        <v>183</v>
      </c>
      <c r="H99" s="45">
        <v>264</v>
      </c>
      <c r="I99" s="45">
        <v>124</v>
      </c>
      <c r="J99" s="45">
        <v>170</v>
      </c>
      <c r="K99" s="45">
        <v>22</v>
      </c>
      <c r="L99" s="45">
        <v>51</v>
      </c>
      <c r="M99" s="45">
        <v>46</v>
      </c>
      <c r="N99" s="45">
        <v>36</v>
      </c>
      <c r="O99" s="45">
        <v>3</v>
      </c>
      <c r="P99" s="45">
        <v>16</v>
      </c>
      <c r="Q99" s="45">
        <v>2</v>
      </c>
      <c r="R99" s="45">
        <v>12</v>
      </c>
      <c r="S99" s="45">
        <v>8</v>
      </c>
      <c r="T99" s="45">
        <v>22</v>
      </c>
      <c r="U99" s="45">
        <v>3</v>
      </c>
      <c r="V99" s="40">
        <f t="shared" si="7"/>
        <v>1532</v>
      </c>
    </row>
    <row r="100" spans="1:22" s="1" customFormat="1" ht="13.15" customHeight="1" x14ac:dyDescent="0.3">
      <c r="A100" s="77" t="s">
        <v>61</v>
      </c>
      <c r="B100" s="69">
        <v>719</v>
      </c>
      <c r="C100" s="69">
        <v>36</v>
      </c>
      <c r="D100" s="69">
        <v>805</v>
      </c>
      <c r="E100" s="69">
        <v>208</v>
      </c>
      <c r="F100" s="69">
        <v>145</v>
      </c>
      <c r="G100" s="69">
        <v>270</v>
      </c>
      <c r="H100" s="69">
        <v>460</v>
      </c>
      <c r="I100" s="69">
        <v>655</v>
      </c>
      <c r="J100" s="69">
        <v>797</v>
      </c>
      <c r="K100" s="69">
        <v>181</v>
      </c>
      <c r="L100" s="69">
        <v>195</v>
      </c>
      <c r="M100" s="69">
        <v>253</v>
      </c>
      <c r="N100" s="69">
        <v>106</v>
      </c>
      <c r="O100" s="69">
        <v>79</v>
      </c>
      <c r="P100" s="69">
        <v>163</v>
      </c>
      <c r="Q100" s="69">
        <v>24</v>
      </c>
      <c r="R100" s="69">
        <v>310</v>
      </c>
      <c r="S100" s="69">
        <v>161</v>
      </c>
      <c r="T100" s="69">
        <v>238</v>
      </c>
      <c r="U100" s="69">
        <v>113</v>
      </c>
      <c r="V100" s="40">
        <f t="shared" si="7"/>
        <v>5918</v>
      </c>
    </row>
    <row r="101" spans="1:22" s="1" customFormat="1" ht="13.15" customHeight="1" x14ac:dyDescent="0.3">
      <c r="A101" s="76" t="s">
        <v>82</v>
      </c>
      <c r="B101" s="45">
        <v>379</v>
      </c>
      <c r="C101" s="45">
        <v>45</v>
      </c>
      <c r="D101" s="45">
        <v>707</v>
      </c>
      <c r="E101" s="45">
        <v>128</v>
      </c>
      <c r="F101" s="45">
        <v>105</v>
      </c>
      <c r="G101" s="45">
        <v>559</v>
      </c>
      <c r="H101" s="45">
        <v>435</v>
      </c>
      <c r="I101" s="45">
        <v>453</v>
      </c>
      <c r="J101" s="45">
        <v>423</v>
      </c>
      <c r="K101" s="45">
        <v>65</v>
      </c>
      <c r="L101" s="45">
        <v>63</v>
      </c>
      <c r="M101" s="45">
        <v>549</v>
      </c>
      <c r="N101" s="45">
        <v>98</v>
      </c>
      <c r="O101" s="45">
        <v>11</v>
      </c>
      <c r="P101" s="45">
        <v>163</v>
      </c>
      <c r="Q101" s="45">
        <v>19</v>
      </c>
      <c r="R101" s="45">
        <v>309</v>
      </c>
      <c r="S101" s="45">
        <v>250</v>
      </c>
      <c r="T101" s="45">
        <v>404</v>
      </c>
      <c r="U101" s="45">
        <v>143</v>
      </c>
      <c r="V101" s="40">
        <f t="shared" si="7"/>
        <v>5308</v>
      </c>
    </row>
    <row r="102" spans="1:22" s="1" customFormat="1" ht="13.15" customHeight="1" x14ac:dyDescent="0.3">
      <c r="A102" s="76" t="s">
        <v>64</v>
      </c>
      <c r="B102" s="45">
        <v>5865</v>
      </c>
      <c r="C102" s="45">
        <v>403</v>
      </c>
      <c r="D102" s="45">
        <v>13163</v>
      </c>
      <c r="E102" s="45">
        <v>1982</v>
      </c>
      <c r="F102" s="45">
        <v>1595</v>
      </c>
      <c r="G102" s="45">
        <v>20454</v>
      </c>
      <c r="H102" s="45">
        <v>8035</v>
      </c>
      <c r="I102" s="45">
        <v>7192</v>
      </c>
      <c r="J102" s="45">
        <v>9482</v>
      </c>
      <c r="K102" s="45">
        <v>1265</v>
      </c>
      <c r="L102" s="45">
        <v>1723</v>
      </c>
      <c r="M102" s="45">
        <v>4930</v>
      </c>
      <c r="N102" s="45">
        <v>1037</v>
      </c>
      <c r="O102" s="45">
        <v>369</v>
      </c>
      <c r="P102" s="45">
        <v>2089</v>
      </c>
      <c r="Q102" s="45">
        <v>133</v>
      </c>
      <c r="R102" s="45">
        <v>2530</v>
      </c>
      <c r="S102" s="45">
        <v>1461</v>
      </c>
      <c r="T102" s="45">
        <v>2646</v>
      </c>
      <c r="U102" s="45">
        <v>1598</v>
      </c>
      <c r="V102" s="40">
        <f t="shared" si="7"/>
        <v>87952</v>
      </c>
    </row>
    <row r="103" spans="1:22" s="1" customFormat="1" ht="13.15" customHeight="1" x14ac:dyDescent="0.3">
      <c r="A103" s="76" t="s">
        <v>65</v>
      </c>
      <c r="B103" s="45">
        <v>842</v>
      </c>
      <c r="C103" s="45">
        <v>68</v>
      </c>
      <c r="D103" s="45">
        <v>2369</v>
      </c>
      <c r="E103" s="45">
        <v>256</v>
      </c>
      <c r="F103" s="45">
        <v>418</v>
      </c>
      <c r="G103" s="45">
        <v>3595</v>
      </c>
      <c r="H103" s="45">
        <v>1394</v>
      </c>
      <c r="I103" s="45">
        <v>2235</v>
      </c>
      <c r="J103" s="45">
        <v>2642</v>
      </c>
      <c r="K103" s="45">
        <v>457</v>
      </c>
      <c r="L103" s="45">
        <v>211</v>
      </c>
      <c r="M103" s="45">
        <v>590</v>
      </c>
      <c r="N103" s="45">
        <v>186</v>
      </c>
      <c r="O103" s="45">
        <v>10</v>
      </c>
      <c r="P103" s="45">
        <v>253</v>
      </c>
      <c r="Q103" s="45">
        <v>13</v>
      </c>
      <c r="R103" s="45">
        <v>391</v>
      </c>
      <c r="S103" s="45">
        <v>102</v>
      </c>
      <c r="T103" s="45">
        <v>160</v>
      </c>
      <c r="U103" s="45">
        <v>95</v>
      </c>
      <c r="V103" s="40">
        <f t="shared" si="7"/>
        <v>16287</v>
      </c>
    </row>
    <row r="104" spans="1:22" s="1" customFormat="1" ht="13.15" customHeight="1" x14ac:dyDescent="0.3">
      <c r="A104" s="78" t="s">
        <v>66</v>
      </c>
      <c r="B104" s="47">
        <v>1</v>
      </c>
      <c r="C104" s="47">
        <v>0</v>
      </c>
      <c r="D104" s="47">
        <v>3</v>
      </c>
      <c r="E104" s="47">
        <v>0</v>
      </c>
      <c r="F104" s="47">
        <v>0</v>
      </c>
      <c r="G104" s="47">
        <v>0</v>
      </c>
      <c r="H104" s="47">
        <v>0</v>
      </c>
      <c r="I104" s="47">
        <v>1</v>
      </c>
      <c r="J104" s="47">
        <v>0</v>
      </c>
      <c r="K104" s="47">
        <v>0</v>
      </c>
      <c r="L104" s="47">
        <v>0</v>
      </c>
      <c r="M104" s="47">
        <v>2</v>
      </c>
      <c r="N104" s="47">
        <v>1</v>
      </c>
      <c r="O104" s="47">
        <v>0</v>
      </c>
      <c r="P104" s="47">
        <v>0</v>
      </c>
      <c r="Q104" s="47">
        <v>0</v>
      </c>
      <c r="R104" s="47">
        <v>1</v>
      </c>
      <c r="S104" s="47">
        <v>0</v>
      </c>
      <c r="T104" s="47">
        <v>0</v>
      </c>
      <c r="U104" s="95">
        <v>0</v>
      </c>
      <c r="V104" s="92">
        <f t="shared" si="7"/>
        <v>9</v>
      </c>
    </row>
    <row r="105" spans="1:22" s="5" customFormat="1" ht="30" x14ac:dyDescent="0.3">
      <c r="A105" s="31" t="s">
        <v>104</v>
      </c>
      <c r="B105" s="59">
        <f t="shared" ref="B105:U105" si="9">SUM(B75:B104)</f>
        <v>51394</v>
      </c>
      <c r="C105" s="59">
        <f t="shared" si="9"/>
        <v>6594</v>
      </c>
      <c r="D105" s="59">
        <f t="shared" si="9"/>
        <v>131422</v>
      </c>
      <c r="E105" s="59">
        <f t="shared" si="9"/>
        <v>15180</v>
      </c>
      <c r="F105" s="59">
        <f t="shared" si="9"/>
        <v>15190</v>
      </c>
      <c r="G105" s="59">
        <f t="shared" si="9"/>
        <v>164794</v>
      </c>
      <c r="H105" s="59">
        <f t="shared" si="9"/>
        <v>65235</v>
      </c>
      <c r="I105" s="59">
        <f t="shared" si="9"/>
        <v>69088</v>
      </c>
      <c r="J105" s="59">
        <f t="shared" si="9"/>
        <v>90816</v>
      </c>
      <c r="K105" s="59">
        <f t="shared" si="9"/>
        <v>11820</v>
      </c>
      <c r="L105" s="59">
        <f t="shared" si="9"/>
        <v>18976</v>
      </c>
      <c r="M105" s="59">
        <f t="shared" si="9"/>
        <v>69056</v>
      </c>
      <c r="N105" s="59">
        <f t="shared" si="9"/>
        <v>13176</v>
      </c>
      <c r="O105" s="59">
        <f t="shared" si="9"/>
        <v>3703</v>
      </c>
      <c r="P105" s="59">
        <f t="shared" si="9"/>
        <v>32062</v>
      </c>
      <c r="Q105" s="59">
        <f t="shared" si="9"/>
        <v>2105</v>
      </c>
      <c r="R105" s="59">
        <f t="shared" si="9"/>
        <v>28675</v>
      </c>
      <c r="S105" s="59">
        <f t="shared" si="9"/>
        <v>15622</v>
      </c>
      <c r="T105" s="59">
        <f t="shared" si="9"/>
        <v>32278</v>
      </c>
      <c r="U105" s="59">
        <f t="shared" si="9"/>
        <v>16763</v>
      </c>
      <c r="V105" s="27">
        <f t="shared" si="7"/>
        <v>853949</v>
      </c>
    </row>
    <row r="106" spans="1:22" s="5" customFormat="1" ht="15" x14ac:dyDescent="0.3">
      <c r="A106" s="32" t="s">
        <v>105</v>
      </c>
      <c r="B106" s="96">
        <v>0</v>
      </c>
      <c r="C106" s="96">
        <v>0</v>
      </c>
      <c r="D106" s="97">
        <v>0</v>
      </c>
      <c r="E106" s="98">
        <v>0</v>
      </c>
      <c r="F106" s="96">
        <v>0</v>
      </c>
      <c r="G106" s="96">
        <v>0</v>
      </c>
      <c r="H106" s="96">
        <v>0</v>
      </c>
      <c r="I106" s="98">
        <v>0</v>
      </c>
      <c r="J106" s="96">
        <v>0</v>
      </c>
      <c r="K106" s="96">
        <v>0</v>
      </c>
      <c r="L106" s="96">
        <v>0</v>
      </c>
      <c r="M106" s="96">
        <v>0</v>
      </c>
      <c r="N106" s="96">
        <v>0</v>
      </c>
      <c r="O106" s="96">
        <v>0</v>
      </c>
      <c r="P106" s="96">
        <v>0</v>
      </c>
      <c r="Q106" s="96">
        <v>0</v>
      </c>
      <c r="R106" s="96">
        <v>0</v>
      </c>
      <c r="S106" s="96">
        <v>0</v>
      </c>
      <c r="T106" s="96">
        <v>0</v>
      </c>
      <c r="U106" s="96">
        <v>0</v>
      </c>
      <c r="V106" s="96">
        <f t="shared" si="7"/>
        <v>0</v>
      </c>
    </row>
    <row r="107" spans="1:22" ht="21" customHeight="1" x14ac:dyDescent="0.3">
      <c r="A107" s="33" t="s">
        <v>106</v>
      </c>
      <c r="B107" s="59">
        <f t="shared" ref="B107:U107" si="10">+B105+B74+B106</f>
        <v>107436</v>
      </c>
      <c r="C107" s="59">
        <f t="shared" si="10"/>
        <v>34420</v>
      </c>
      <c r="D107" s="59">
        <f t="shared" si="10"/>
        <v>152046</v>
      </c>
      <c r="E107" s="59">
        <f t="shared" si="10"/>
        <v>17956</v>
      </c>
      <c r="F107" s="59">
        <f t="shared" si="10"/>
        <v>18128</v>
      </c>
      <c r="G107" s="59">
        <f t="shared" si="10"/>
        <v>211722</v>
      </c>
      <c r="H107" s="59">
        <f t="shared" si="10"/>
        <v>77848</v>
      </c>
      <c r="I107" s="59">
        <f t="shared" si="10"/>
        <v>81268</v>
      </c>
      <c r="J107" s="59">
        <f t="shared" si="10"/>
        <v>109556</v>
      </c>
      <c r="K107" s="59">
        <f t="shared" si="10"/>
        <v>14946</v>
      </c>
      <c r="L107" s="59">
        <f t="shared" si="10"/>
        <v>23803</v>
      </c>
      <c r="M107" s="59">
        <f t="shared" si="10"/>
        <v>80723</v>
      </c>
      <c r="N107" s="59">
        <f t="shared" si="10"/>
        <v>17439</v>
      </c>
      <c r="O107" s="59">
        <f t="shared" si="10"/>
        <v>5495</v>
      </c>
      <c r="P107" s="59">
        <f t="shared" si="10"/>
        <v>40577</v>
      </c>
      <c r="Q107" s="59">
        <f t="shared" si="10"/>
        <v>2796</v>
      </c>
      <c r="R107" s="59">
        <f t="shared" si="10"/>
        <v>36093</v>
      </c>
      <c r="S107" s="59">
        <f t="shared" si="10"/>
        <v>21570</v>
      </c>
      <c r="T107" s="59">
        <f t="shared" si="10"/>
        <v>40195</v>
      </c>
      <c r="U107" s="59">
        <f t="shared" si="10"/>
        <v>18981</v>
      </c>
      <c r="V107" s="27">
        <f t="shared" si="7"/>
        <v>1112998</v>
      </c>
    </row>
    <row r="108" spans="1:22" s="10" customFormat="1" ht="22.5" customHeight="1" x14ac:dyDescent="0.3">
      <c r="A108" s="178" t="s">
        <v>98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</row>
    <row r="109" spans="1:22" s="5" customFormat="1" ht="15" x14ac:dyDescent="0.3">
      <c r="A109" s="169" t="s">
        <v>99</v>
      </c>
      <c r="B109" s="169"/>
      <c r="C109" s="169"/>
      <c r="D109" s="169"/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169"/>
      <c r="P109" s="169"/>
      <c r="Q109" s="169"/>
      <c r="R109" s="169"/>
      <c r="S109" s="169"/>
      <c r="T109" s="169"/>
      <c r="U109" s="169"/>
      <c r="V109" s="169"/>
    </row>
    <row r="110" spans="1:22" ht="13.15" customHeight="1" x14ac:dyDescent="0.3"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</row>
    <row r="111" spans="1:22" ht="13.15" customHeight="1" x14ac:dyDescent="0.3">
      <c r="V111" s="25"/>
    </row>
  </sheetData>
  <mergeCells count="13">
    <mergeCell ref="B62:V62"/>
    <mergeCell ref="A108:V108"/>
    <mergeCell ref="A109:V109"/>
    <mergeCell ref="A1:G1"/>
    <mergeCell ref="A7:A8"/>
    <mergeCell ref="A65:A66"/>
    <mergeCell ref="B65:V65"/>
    <mergeCell ref="B7:V7"/>
    <mergeCell ref="B3:V3"/>
    <mergeCell ref="B4:V4"/>
    <mergeCell ref="A57:V57"/>
    <mergeCell ref="A58:V58"/>
    <mergeCell ref="B61:V61"/>
  </mergeCells>
  <hyperlinks>
    <hyperlink ref="A1:G1" location="'8.marche_regioni (2017)'!A66" display="Vai a &quot;mercato autovetture diesel&quot; / Go on &quot;diesel car market&quot;" xr:uid="{00000000-0004-0000-0100-000000000000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59" max="16383" man="1"/>
  </rowBreaks>
  <ignoredErrors>
    <ignoredError sqref="B7 B65" numberStoredAsText="1"/>
    <ignoredError sqref="B9:U9 B19:U19 B67:V67" formulaRange="1"/>
    <ignoredError sqref="V19" formula="1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10"/>
  <sheetViews>
    <sheetView workbookViewId="0">
      <selection sqref="A1:F1"/>
    </sheetView>
  </sheetViews>
  <sheetFormatPr defaultColWidth="11.42578125" defaultRowHeight="13.15" customHeight="1" x14ac:dyDescent="0.3"/>
  <cols>
    <col min="1" max="1" width="20.28515625" style="7" bestFit="1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" style="7" bestFit="1" customWidth="1"/>
    <col min="14" max="14" width="8.8554687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7.5703125" style="5" bestFit="1" customWidth="1"/>
    <col min="23" max="23" width="8.5703125" style="7" bestFit="1" customWidth="1"/>
    <col min="24" max="16384" width="11.42578125" style="7"/>
  </cols>
  <sheetData>
    <row r="1" spans="1:23" ht="15" x14ac:dyDescent="0.3">
      <c r="A1" s="182" t="s">
        <v>114</v>
      </c>
      <c r="B1" s="182"/>
      <c r="C1" s="182"/>
      <c r="D1" s="182"/>
      <c r="E1" s="182"/>
      <c r="F1" s="182"/>
      <c r="G1" s="151"/>
      <c r="H1" s="151"/>
      <c r="K1" s="145"/>
      <c r="L1" s="146"/>
      <c r="M1" s="146"/>
      <c r="N1" s="146"/>
      <c r="V1" s="7"/>
    </row>
    <row r="2" spans="1:23" s="147" customFormat="1" ht="15" x14ac:dyDescent="0.35">
      <c r="B2" s="148"/>
      <c r="C2" s="149"/>
      <c r="D2"/>
      <c r="E2"/>
      <c r="V2" s="150"/>
    </row>
    <row r="3" spans="1:23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</row>
    <row r="4" spans="1:23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</row>
    <row r="5" spans="1:23" s="5" customFormat="1" ht="13.15" customHeight="1" x14ac:dyDescent="0.3">
      <c r="A5" s="4"/>
      <c r="V5" s="9"/>
    </row>
    <row r="6" spans="1:23" s="5" customFormat="1" ht="13.15" customHeight="1" x14ac:dyDescent="0.3">
      <c r="A6" s="4"/>
      <c r="V6" s="9"/>
    </row>
    <row r="7" spans="1:23" ht="13.35" customHeight="1" x14ac:dyDescent="0.3">
      <c r="A7" s="172" t="s">
        <v>102</v>
      </c>
      <c r="B7" s="174" t="s">
        <v>88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6"/>
    </row>
    <row r="8" spans="1:23" s="10" customFormat="1" ht="13.35" customHeight="1" x14ac:dyDescent="0.3">
      <c r="A8" s="173"/>
      <c r="B8" s="36" t="s">
        <v>0</v>
      </c>
      <c r="C8" s="37" t="s">
        <v>1</v>
      </c>
      <c r="D8" s="37" t="s">
        <v>2</v>
      </c>
      <c r="E8" s="37" t="s">
        <v>3</v>
      </c>
      <c r="F8" s="37" t="s">
        <v>4</v>
      </c>
      <c r="G8" s="37" t="s">
        <v>5</v>
      </c>
      <c r="H8" s="37" t="s">
        <v>6</v>
      </c>
      <c r="I8" s="37" t="s">
        <v>7</v>
      </c>
      <c r="J8" s="37" t="s">
        <v>8</v>
      </c>
      <c r="K8" s="37" t="s">
        <v>9</v>
      </c>
      <c r="L8" s="37" t="s">
        <v>10</v>
      </c>
      <c r="M8" s="37" t="s">
        <v>11</v>
      </c>
      <c r="N8" s="37" t="s">
        <v>96</v>
      </c>
      <c r="O8" s="37" t="s">
        <v>13</v>
      </c>
      <c r="P8" s="37" t="s">
        <v>14</v>
      </c>
      <c r="Q8" s="37" t="s">
        <v>15</v>
      </c>
      <c r="R8" s="37" t="s">
        <v>16</v>
      </c>
      <c r="S8" s="37" t="s">
        <v>17</v>
      </c>
      <c r="T8" s="37" t="s">
        <v>18</v>
      </c>
      <c r="U8" s="37" t="s">
        <v>19</v>
      </c>
      <c r="V8" s="99" t="s">
        <v>113</v>
      </c>
      <c r="W8" s="26" t="s">
        <v>111</v>
      </c>
    </row>
    <row r="9" spans="1:23" s="11" customFormat="1" ht="13.15" customHeight="1" x14ac:dyDescent="0.3">
      <c r="A9" s="79" t="s">
        <v>91</v>
      </c>
      <c r="B9" s="91">
        <f t="shared" ref="B9:V9" si="0">SUM(B10:B13)</f>
        <v>91377</v>
      </c>
      <c r="C9" s="91">
        <f t="shared" si="0"/>
        <v>39360</v>
      </c>
      <c r="D9" s="91">
        <f t="shared" si="0"/>
        <v>61282</v>
      </c>
      <c r="E9" s="91">
        <f t="shared" si="0"/>
        <v>8235</v>
      </c>
      <c r="F9" s="91">
        <f t="shared" si="0"/>
        <v>7063</v>
      </c>
      <c r="G9" s="91">
        <f t="shared" si="0"/>
        <v>67141</v>
      </c>
      <c r="H9" s="91">
        <f t="shared" si="0"/>
        <v>32461</v>
      </c>
      <c r="I9" s="91">
        <f t="shared" si="0"/>
        <v>34431</v>
      </c>
      <c r="J9" s="91">
        <f t="shared" si="0"/>
        <v>42263</v>
      </c>
      <c r="K9" s="91">
        <f t="shared" si="0"/>
        <v>8530</v>
      </c>
      <c r="L9" s="91">
        <f t="shared" si="0"/>
        <v>13371</v>
      </c>
      <c r="M9" s="91">
        <f t="shared" si="0"/>
        <v>31422</v>
      </c>
      <c r="N9" s="91">
        <f t="shared" si="0"/>
        <v>10320</v>
      </c>
      <c r="O9" s="91">
        <f t="shared" si="0"/>
        <v>3993</v>
      </c>
      <c r="P9" s="91">
        <f t="shared" si="0"/>
        <v>21344</v>
      </c>
      <c r="Q9" s="91">
        <f t="shared" si="0"/>
        <v>1467</v>
      </c>
      <c r="R9" s="91">
        <f t="shared" si="0"/>
        <v>16587</v>
      </c>
      <c r="S9" s="91">
        <f t="shared" si="0"/>
        <v>9619</v>
      </c>
      <c r="T9" s="91">
        <f>SUM(T10:T13)</f>
        <v>21064</v>
      </c>
      <c r="U9" s="91">
        <f t="shared" si="0"/>
        <v>6532</v>
      </c>
      <c r="V9" s="91">
        <f t="shared" si="0"/>
        <v>523</v>
      </c>
      <c r="W9" s="87">
        <f>SUM(W10:W13)</f>
        <v>528385</v>
      </c>
    </row>
    <row r="10" spans="1:23" s="1" customFormat="1" ht="13.15" customHeight="1" x14ac:dyDescent="0.3">
      <c r="A10" s="82" t="s">
        <v>21</v>
      </c>
      <c r="B10" s="44">
        <v>67424</v>
      </c>
      <c r="C10" s="45">
        <v>29474</v>
      </c>
      <c r="D10" s="44">
        <v>40596</v>
      </c>
      <c r="E10" s="44">
        <v>6196</v>
      </c>
      <c r="F10" s="44">
        <v>4628</v>
      </c>
      <c r="G10" s="44">
        <v>52712</v>
      </c>
      <c r="H10" s="62">
        <v>21963</v>
      </c>
      <c r="I10" s="44">
        <v>24213</v>
      </c>
      <c r="J10" s="44">
        <v>31684</v>
      </c>
      <c r="K10" s="44">
        <v>6623</v>
      </c>
      <c r="L10" s="44">
        <v>9753</v>
      </c>
      <c r="M10" s="44">
        <v>22604</v>
      </c>
      <c r="N10" s="44">
        <v>7710</v>
      </c>
      <c r="O10" s="44">
        <v>3075</v>
      </c>
      <c r="P10" s="44">
        <v>16221</v>
      </c>
      <c r="Q10" s="44">
        <v>1071</v>
      </c>
      <c r="R10" s="44">
        <v>12220</v>
      </c>
      <c r="S10" s="44">
        <v>7203</v>
      </c>
      <c r="T10" s="44">
        <v>15425</v>
      </c>
      <c r="U10" s="44">
        <v>4645</v>
      </c>
      <c r="V10" s="44">
        <v>402</v>
      </c>
      <c r="W10" s="88">
        <f t="shared" ref="W10:W17" si="1">SUM(B10:V10)</f>
        <v>385842</v>
      </c>
    </row>
    <row r="11" spans="1:23" s="1" customFormat="1" ht="13.15" customHeight="1" x14ac:dyDescent="0.3">
      <c r="A11" s="82" t="s">
        <v>22</v>
      </c>
      <c r="B11" s="44">
        <v>8463</v>
      </c>
      <c r="C11" s="45">
        <v>2642</v>
      </c>
      <c r="D11" s="44">
        <v>4613</v>
      </c>
      <c r="E11" s="44">
        <v>427</v>
      </c>
      <c r="F11" s="44">
        <v>660</v>
      </c>
      <c r="G11" s="44">
        <v>5137</v>
      </c>
      <c r="H11" s="62">
        <v>2613</v>
      </c>
      <c r="I11" s="44">
        <v>2085</v>
      </c>
      <c r="J11" s="44">
        <v>2122</v>
      </c>
      <c r="K11" s="44">
        <v>409</v>
      </c>
      <c r="L11" s="44">
        <v>773</v>
      </c>
      <c r="M11" s="44">
        <v>1843</v>
      </c>
      <c r="N11" s="44">
        <v>508</v>
      </c>
      <c r="O11" s="44">
        <v>260</v>
      </c>
      <c r="P11" s="44">
        <v>907</v>
      </c>
      <c r="Q11" s="44">
        <v>74</v>
      </c>
      <c r="R11" s="44">
        <v>791</v>
      </c>
      <c r="S11" s="44">
        <v>465</v>
      </c>
      <c r="T11" s="44">
        <v>1000</v>
      </c>
      <c r="U11" s="44">
        <v>549</v>
      </c>
      <c r="V11" s="44">
        <v>35</v>
      </c>
      <c r="W11" s="88">
        <f t="shared" si="1"/>
        <v>36376</v>
      </c>
    </row>
    <row r="12" spans="1:23" s="1" customFormat="1" ht="13.15" customHeight="1" x14ac:dyDescent="0.3">
      <c r="A12" s="82" t="s">
        <v>67</v>
      </c>
      <c r="B12" s="44">
        <v>10612</v>
      </c>
      <c r="C12" s="45">
        <v>3105</v>
      </c>
      <c r="D12" s="44">
        <v>9680</v>
      </c>
      <c r="E12" s="44">
        <v>833</v>
      </c>
      <c r="F12" s="44">
        <v>1253</v>
      </c>
      <c r="G12" s="44">
        <v>5409</v>
      </c>
      <c r="H12" s="62">
        <v>5184</v>
      </c>
      <c r="I12" s="44">
        <v>5168</v>
      </c>
      <c r="J12" s="44">
        <v>4620</v>
      </c>
      <c r="K12" s="44">
        <v>940</v>
      </c>
      <c r="L12" s="44">
        <v>1931</v>
      </c>
      <c r="M12" s="44">
        <v>4316</v>
      </c>
      <c r="N12" s="44">
        <v>1389</v>
      </c>
      <c r="O12" s="44">
        <v>467</v>
      </c>
      <c r="P12" s="44">
        <v>2625</v>
      </c>
      <c r="Q12" s="44">
        <v>201</v>
      </c>
      <c r="R12" s="44">
        <v>2492</v>
      </c>
      <c r="S12" s="44">
        <v>1366</v>
      </c>
      <c r="T12" s="44">
        <v>3081</v>
      </c>
      <c r="U12" s="44">
        <v>1001</v>
      </c>
      <c r="V12" s="44">
        <v>37</v>
      </c>
      <c r="W12" s="88">
        <f t="shared" si="1"/>
        <v>65710</v>
      </c>
    </row>
    <row r="13" spans="1:23" s="1" customFormat="1" ht="13.15" customHeight="1" x14ac:dyDescent="0.3">
      <c r="A13" s="82" t="s">
        <v>24</v>
      </c>
      <c r="B13" s="45">
        <v>4878</v>
      </c>
      <c r="C13" s="45">
        <v>4139</v>
      </c>
      <c r="D13" s="45">
        <v>6393</v>
      </c>
      <c r="E13" s="44">
        <v>779</v>
      </c>
      <c r="F13" s="45">
        <v>522</v>
      </c>
      <c r="G13" s="45">
        <v>3883</v>
      </c>
      <c r="H13" s="62">
        <v>2701</v>
      </c>
      <c r="I13" s="45">
        <v>2965</v>
      </c>
      <c r="J13" s="45">
        <v>3837</v>
      </c>
      <c r="K13" s="45">
        <v>558</v>
      </c>
      <c r="L13" s="45">
        <v>914</v>
      </c>
      <c r="M13" s="45">
        <v>2659</v>
      </c>
      <c r="N13" s="44">
        <v>713</v>
      </c>
      <c r="O13" s="45">
        <v>191</v>
      </c>
      <c r="P13" s="45">
        <v>1591</v>
      </c>
      <c r="Q13" s="45">
        <v>121</v>
      </c>
      <c r="R13" s="45">
        <v>1084</v>
      </c>
      <c r="S13" s="45">
        <v>585</v>
      </c>
      <c r="T13" s="45">
        <v>1558</v>
      </c>
      <c r="U13" s="44">
        <v>337</v>
      </c>
      <c r="V13" s="44">
        <v>49</v>
      </c>
      <c r="W13" s="88">
        <f t="shared" si="1"/>
        <v>40457</v>
      </c>
    </row>
    <row r="14" spans="1:23" s="1" customFormat="1" ht="13.15" customHeight="1" x14ac:dyDescent="0.3">
      <c r="A14" s="76" t="s">
        <v>25</v>
      </c>
      <c r="B14" s="44">
        <v>27</v>
      </c>
      <c r="C14" s="45">
        <v>0</v>
      </c>
      <c r="D14" s="44">
        <v>80</v>
      </c>
      <c r="E14" s="44">
        <v>9</v>
      </c>
      <c r="F14" s="44">
        <v>10</v>
      </c>
      <c r="G14" s="44">
        <v>6</v>
      </c>
      <c r="H14" s="62">
        <v>32</v>
      </c>
      <c r="I14" s="44">
        <v>89</v>
      </c>
      <c r="J14" s="44">
        <v>23</v>
      </c>
      <c r="K14" s="44">
        <v>7</v>
      </c>
      <c r="L14" s="44">
        <v>10</v>
      </c>
      <c r="M14" s="44">
        <v>47</v>
      </c>
      <c r="N14" s="44">
        <v>1</v>
      </c>
      <c r="O14" s="44">
        <v>1</v>
      </c>
      <c r="P14" s="44">
        <v>12</v>
      </c>
      <c r="Q14" s="44">
        <v>1</v>
      </c>
      <c r="R14" s="44">
        <v>6</v>
      </c>
      <c r="S14" s="44">
        <v>4</v>
      </c>
      <c r="T14" s="44">
        <v>5</v>
      </c>
      <c r="U14" s="44">
        <v>2</v>
      </c>
      <c r="V14" s="44">
        <v>0</v>
      </c>
      <c r="W14" s="88">
        <f t="shared" si="1"/>
        <v>372</v>
      </c>
    </row>
    <row r="15" spans="1:23" s="1" customFormat="1" ht="13.15" customHeight="1" x14ac:dyDescent="0.3">
      <c r="A15" s="76" t="s">
        <v>26</v>
      </c>
      <c r="B15" s="44">
        <v>132</v>
      </c>
      <c r="C15" s="45">
        <v>107</v>
      </c>
      <c r="D15" s="44">
        <v>400</v>
      </c>
      <c r="E15" s="44">
        <v>15</v>
      </c>
      <c r="F15" s="44">
        <v>37</v>
      </c>
      <c r="G15" s="44">
        <v>180</v>
      </c>
      <c r="H15" s="62">
        <v>271</v>
      </c>
      <c r="I15" s="44">
        <v>275</v>
      </c>
      <c r="J15" s="44">
        <v>113</v>
      </c>
      <c r="K15" s="44">
        <v>39</v>
      </c>
      <c r="L15" s="44">
        <v>50</v>
      </c>
      <c r="M15" s="44">
        <v>149</v>
      </c>
      <c r="N15" s="44">
        <v>29</v>
      </c>
      <c r="O15" s="44">
        <v>7</v>
      </c>
      <c r="P15" s="44">
        <v>88</v>
      </c>
      <c r="Q15" s="44">
        <v>5</v>
      </c>
      <c r="R15" s="44">
        <v>56</v>
      </c>
      <c r="S15" s="44">
        <v>20</v>
      </c>
      <c r="T15" s="44">
        <v>72</v>
      </c>
      <c r="U15" s="44">
        <v>6</v>
      </c>
      <c r="V15" s="44">
        <v>2</v>
      </c>
      <c r="W15" s="88">
        <f t="shared" si="1"/>
        <v>2053</v>
      </c>
    </row>
    <row r="16" spans="1:23" s="1" customFormat="1" ht="13.15" customHeight="1" x14ac:dyDescent="0.3">
      <c r="A16" s="76" t="s">
        <v>28</v>
      </c>
      <c r="B16" s="44">
        <v>35</v>
      </c>
      <c r="C16" s="44">
        <v>0</v>
      </c>
      <c r="D16" s="44">
        <v>58</v>
      </c>
      <c r="E16" s="44">
        <v>6</v>
      </c>
      <c r="F16" s="44">
        <v>1</v>
      </c>
      <c r="G16" s="44">
        <v>2</v>
      </c>
      <c r="H16" s="62">
        <v>37</v>
      </c>
      <c r="I16" s="44">
        <v>9</v>
      </c>
      <c r="J16" s="44">
        <v>53</v>
      </c>
      <c r="K16" s="44">
        <v>2</v>
      </c>
      <c r="L16" s="44">
        <v>22</v>
      </c>
      <c r="M16" s="44">
        <v>53</v>
      </c>
      <c r="N16" s="44">
        <v>7</v>
      </c>
      <c r="O16" s="44">
        <v>0</v>
      </c>
      <c r="P16" s="44">
        <v>103</v>
      </c>
      <c r="Q16" s="44">
        <v>9</v>
      </c>
      <c r="R16" s="44">
        <v>11</v>
      </c>
      <c r="S16" s="44">
        <v>13</v>
      </c>
      <c r="T16" s="44">
        <v>50</v>
      </c>
      <c r="U16" s="44">
        <v>7</v>
      </c>
      <c r="V16" s="44">
        <v>0</v>
      </c>
      <c r="W16" s="88">
        <f>SUM(B16:V16)</f>
        <v>478</v>
      </c>
    </row>
    <row r="17" spans="1:23" s="1" customFormat="1" ht="13.15" customHeight="1" x14ac:dyDescent="0.3">
      <c r="A17" s="76" t="s">
        <v>29</v>
      </c>
      <c r="B17" s="44">
        <v>3</v>
      </c>
      <c r="C17" s="45">
        <v>0</v>
      </c>
      <c r="D17" s="44">
        <v>28</v>
      </c>
      <c r="E17" s="44">
        <v>0</v>
      </c>
      <c r="F17" s="44">
        <v>0</v>
      </c>
      <c r="G17" s="44">
        <v>0</v>
      </c>
      <c r="H17" s="62">
        <v>6</v>
      </c>
      <c r="I17" s="44">
        <v>43</v>
      </c>
      <c r="J17" s="44">
        <v>5</v>
      </c>
      <c r="K17" s="44">
        <v>1</v>
      </c>
      <c r="L17" s="44">
        <v>0</v>
      </c>
      <c r="M17" s="44">
        <v>3</v>
      </c>
      <c r="N17" s="44">
        <v>0</v>
      </c>
      <c r="O17" s="44">
        <v>0</v>
      </c>
      <c r="P17" s="44">
        <v>4</v>
      </c>
      <c r="Q17" s="44">
        <v>0</v>
      </c>
      <c r="R17" s="44">
        <v>1</v>
      </c>
      <c r="S17" s="44">
        <v>0</v>
      </c>
      <c r="T17" s="44">
        <v>0</v>
      </c>
      <c r="U17" s="44">
        <v>0</v>
      </c>
      <c r="V17" s="44">
        <v>0</v>
      </c>
      <c r="W17" s="88">
        <f t="shared" si="1"/>
        <v>94</v>
      </c>
    </row>
    <row r="18" spans="1:23" s="1" customFormat="1" ht="13.15" customHeight="1" x14ac:dyDescent="0.3">
      <c r="A18" s="78" t="s">
        <v>92</v>
      </c>
      <c r="B18" s="46">
        <v>1</v>
      </c>
      <c r="C18" s="46">
        <v>0</v>
      </c>
      <c r="D18" s="46">
        <v>8</v>
      </c>
      <c r="E18" s="46">
        <v>2</v>
      </c>
      <c r="F18" s="46">
        <v>0</v>
      </c>
      <c r="G18" s="46">
        <v>1</v>
      </c>
      <c r="H18" s="64">
        <v>6</v>
      </c>
      <c r="I18" s="46">
        <v>4</v>
      </c>
      <c r="J18" s="46">
        <v>3</v>
      </c>
      <c r="K18" s="47"/>
      <c r="L18" s="46">
        <v>0</v>
      </c>
      <c r="M18" s="46">
        <v>0</v>
      </c>
      <c r="N18" s="46">
        <v>0</v>
      </c>
      <c r="O18" s="46">
        <v>0</v>
      </c>
      <c r="P18" s="46">
        <v>2</v>
      </c>
      <c r="Q18" s="46">
        <v>0</v>
      </c>
      <c r="R18" s="46">
        <v>0</v>
      </c>
      <c r="S18" s="46">
        <v>0</v>
      </c>
      <c r="T18" s="46">
        <v>1</v>
      </c>
      <c r="U18" s="46">
        <v>0</v>
      </c>
      <c r="V18" s="46">
        <v>1</v>
      </c>
      <c r="W18" s="89">
        <f>SUM(B18:V18)</f>
        <v>29</v>
      </c>
    </row>
    <row r="19" spans="1:23" s="10" customFormat="1" ht="27" x14ac:dyDescent="0.3">
      <c r="A19" s="30" t="s">
        <v>103</v>
      </c>
      <c r="B19" s="15">
        <f t="shared" ref="B19:W19" si="2">SUM(B9,B14:B18)</f>
        <v>91575</v>
      </c>
      <c r="C19" s="15">
        <f t="shared" si="2"/>
        <v>39467</v>
      </c>
      <c r="D19" s="15">
        <f t="shared" si="2"/>
        <v>61856</v>
      </c>
      <c r="E19" s="15">
        <f t="shared" si="2"/>
        <v>8267</v>
      </c>
      <c r="F19" s="15">
        <f t="shared" si="2"/>
        <v>7111</v>
      </c>
      <c r="G19" s="15">
        <f t="shared" si="2"/>
        <v>67330</v>
      </c>
      <c r="H19" s="15">
        <f t="shared" si="2"/>
        <v>32813</v>
      </c>
      <c r="I19" s="15">
        <f t="shared" si="2"/>
        <v>34851</v>
      </c>
      <c r="J19" s="15">
        <f t="shared" si="2"/>
        <v>42460</v>
      </c>
      <c r="K19" s="15">
        <f t="shared" si="2"/>
        <v>8579</v>
      </c>
      <c r="L19" s="15">
        <f t="shared" si="2"/>
        <v>13453</v>
      </c>
      <c r="M19" s="15">
        <f t="shared" si="2"/>
        <v>31674</v>
      </c>
      <c r="N19" s="15">
        <f t="shared" si="2"/>
        <v>10357</v>
      </c>
      <c r="O19" s="15">
        <f t="shared" si="2"/>
        <v>4001</v>
      </c>
      <c r="P19" s="15">
        <f t="shared" si="2"/>
        <v>21553</v>
      </c>
      <c r="Q19" s="15">
        <f t="shared" si="2"/>
        <v>1482</v>
      </c>
      <c r="R19" s="15">
        <f t="shared" si="2"/>
        <v>16661</v>
      </c>
      <c r="S19" s="15">
        <f t="shared" si="2"/>
        <v>9656</v>
      </c>
      <c r="T19" s="15">
        <f t="shared" si="2"/>
        <v>21192</v>
      </c>
      <c r="U19" s="15">
        <f t="shared" si="2"/>
        <v>6547</v>
      </c>
      <c r="V19" s="15">
        <f t="shared" si="2"/>
        <v>526</v>
      </c>
      <c r="W19" s="27">
        <f t="shared" si="2"/>
        <v>531411</v>
      </c>
    </row>
    <row r="20" spans="1:23" s="10" customFormat="1" ht="13.15" customHeight="1" x14ac:dyDescent="0.3">
      <c r="A20" s="75" t="s">
        <v>31</v>
      </c>
      <c r="B20" s="54">
        <v>0</v>
      </c>
      <c r="C20" s="55">
        <v>0</v>
      </c>
      <c r="D20" s="54">
        <v>9</v>
      </c>
      <c r="E20" s="54">
        <v>1</v>
      </c>
      <c r="F20" s="54">
        <v>0</v>
      </c>
      <c r="G20" s="54">
        <v>0</v>
      </c>
      <c r="H20" s="54">
        <v>4</v>
      </c>
      <c r="I20" s="54">
        <v>1</v>
      </c>
      <c r="J20" s="54">
        <v>1</v>
      </c>
      <c r="K20" s="54">
        <v>0</v>
      </c>
      <c r="L20" s="54">
        <v>0</v>
      </c>
      <c r="M20" s="54">
        <v>1</v>
      </c>
      <c r="N20" s="54">
        <v>0</v>
      </c>
      <c r="O20" s="54">
        <v>0</v>
      </c>
      <c r="P20" s="54">
        <v>0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90">
        <f t="shared" ref="W20:W56" si="3">SUM(B20:V20)</f>
        <v>17</v>
      </c>
    </row>
    <row r="21" spans="1:23" s="1" customFormat="1" ht="13.15" customHeight="1" x14ac:dyDescent="0.3">
      <c r="A21" s="76" t="s">
        <v>32</v>
      </c>
      <c r="B21" s="44">
        <v>4471</v>
      </c>
      <c r="C21" s="45">
        <v>522</v>
      </c>
      <c r="D21" s="44">
        <v>11265</v>
      </c>
      <c r="E21" s="44">
        <v>844</v>
      </c>
      <c r="F21" s="44">
        <v>1019</v>
      </c>
      <c r="G21" s="44">
        <v>16970</v>
      </c>
      <c r="H21" s="62">
        <v>6242</v>
      </c>
      <c r="I21" s="44">
        <v>5065</v>
      </c>
      <c r="J21" s="44">
        <v>6751</v>
      </c>
      <c r="K21" s="44">
        <v>734</v>
      </c>
      <c r="L21" s="44">
        <v>1480</v>
      </c>
      <c r="M21" s="45">
        <v>2103</v>
      </c>
      <c r="N21" s="44">
        <v>432</v>
      </c>
      <c r="O21" s="45">
        <v>102</v>
      </c>
      <c r="P21" s="44">
        <v>1460</v>
      </c>
      <c r="Q21" s="44">
        <v>79</v>
      </c>
      <c r="R21" s="44">
        <v>1103</v>
      </c>
      <c r="S21" s="44">
        <v>861</v>
      </c>
      <c r="T21" s="44">
        <v>2076</v>
      </c>
      <c r="U21" s="44">
        <v>341</v>
      </c>
      <c r="V21" s="45">
        <v>74</v>
      </c>
      <c r="W21" s="88">
        <f t="shared" si="3"/>
        <v>63994</v>
      </c>
    </row>
    <row r="22" spans="1:23" s="1" customFormat="1" ht="12.75" customHeight="1" x14ac:dyDescent="0.3">
      <c r="A22" s="76" t="s">
        <v>33</v>
      </c>
      <c r="B22" s="45">
        <v>4014</v>
      </c>
      <c r="C22" s="45">
        <v>536</v>
      </c>
      <c r="D22" s="45">
        <v>11117</v>
      </c>
      <c r="E22" s="44">
        <v>929</v>
      </c>
      <c r="F22" s="45">
        <v>1005</v>
      </c>
      <c r="G22" s="45">
        <v>14585</v>
      </c>
      <c r="H22" s="62">
        <v>4321</v>
      </c>
      <c r="I22" s="45">
        <v>4404</v>
      </c>
      <c r="J22" s="45">
        <v>6998</v>
      </c>
      <c r="K22" s="45">
        <v>574</v>
      </c>
      <c r="L22" s="45">
        <v>1255</v>
      </c>
      <c r="M22" s="45">
        <v>4660</v>
      </c>
      <c r="N22" s="45">
        <v>779</v>
      </c>
      <c r="O22" s="45">
        <v>140</v>
      </c>
      <c r="P22" s="45">
        <v>1390</v>
      </c>
      <c r="Q22" s="45">
        <v>70</v>
      </c>
      <c r="R22" s="45">
        <v>1199</v>
      </c>
      <c r="S22" s="45">
        <v>355</v>
      </c>
      <c r="T22" s="44">
        <v>1063</v>
      </c>
      <c r="U22" s="45">
        <v>423</v>
      </c>
      <c r="V22" s="45">
        <v>59</v>
      </c>
      <c r="W22" s="88">
        <f t="shared" si="3"/>
        <v>59876</v>
      </c>
    </row>
    <row r="23" spans="1:23" s="1" customFormat="1" ht="13.15" customHeight="1" x14ac:dyDescent="0.3">
      <c r="A23" s="76" t="s">
        <v>87</v>
      </c>
      <c r="B23" s="44">
        <v>3484</v>
      </c>
      <c r="C23" s="45">
        <v>1633</v>
      </c>
      <c r="D23" s="44">
        <v>14837</v>
      </c>
      <c r="E23" s="44">
        <v>814</v>
      </c>
      <c r="F23" s="44">
        <v>760</v>
      </c>
      <c r="G23" s="44">
        <v>11031</v>
      </c>
      <c r="H23" s="62">
        <v>3832</v>
      </c>
      <c r="I23" s="44">
        <v>5214</v>
      </c>
      <c r="J23" s="44">
        <v>4344</v>
      </c>
      <c r="K23" s="44">
        <v>740</v>
      </c>
      <c r="L23" s="44">
        <v>1124</v>
      </c>
      <c r="M23" s="44">
        <v>5806</v>
      </c>
      <c r="N23" s="44">
        <v>981</v>
      </c>
      <c r="O23" s="44">
        <v>201</v>
      </c>
      <c r="P23" s="44">
        <v>2543</v>
      </c>
      <c r="Q23" s="44">
        <v>146</v>
      </c>
      <c r="R23" s="44">
        <v>1434</v>
      </c>
      <c r="S23" s="44">
        <v>1371</v>
      </c>
      <c r="T23" s="44">
        <v>2398</v>
      </c>
      <c r="U23" s="44">
        <v>1474</v>
      </c>
      <c r="V23" s="44">
        <v>54</v>
      </c>
      <c r="W23" s="88">
        <f t="shared" si="3"/>
        <v>64221</v>
      </c>
    </row>
    <row r="24" spans="1:23" s="1" customFormat="1" ht="13.15" customHeight="1" x14ac:dyDescent="0.3">
      <c r="A24" s="76" t="s">
        <v>36</v>
      </c>
      <c r="B24" s="45">
        <v>3600</v>
      </c>
      <c r="C24" s="45">
        <v>120</v>
      </c>
      <c r="D24" s="45">
        <v>10531</v>
      </c>
      <c r="E24" s="45">
        <v>1188</v>
      </c>
      <c r="F24" s="45">
        <v>1029</v>
      </c>
      <c r="G24" s="45">
        <v>1149</v>
      </c>
      <c r="H24" s="45">
        <v>3619</v>
      </c>
      <c r="I24" s="45">
        <v>4746</v>
      </c>
      <c r="J24" s="45">
        <v>4996</v>
      </c>
      <c r="K24" s="45">
        <v>586</v>
      </c>
      <c r="L24" s="45">
        <v>1235</v>
      </c>
      <c r="M24" s="45">
        <v>4734</v>
      </c>
      <c r="N24" s="45">
        <v>603</v>
      </c>
      <c r="O24" s="45">
        <v>249</v>
      </c>
      <c r="P24" s="45">
        <v>2143</v>
      </c>
      <c r="Q24" s="45">
        <v>115</v>
      </c>
      <c r="R24" s="45">
        <v>1930</v>
      </c>
      <c r="S24" s="45">
        <v>844</v>
      </c>
      <c r="T24" s="45">
        <v>2712</v>
      </c>
      <c r="U24" s="45">
        <v>1760</v>
      </c>
      <c r="V24" s="45">
        <v>103</v>
      </c>
      <c r="W24" s="88">
        <f t="shared" si="3"/>
        <v>47992</v>
      </c>
    </row>
    <row r="25" spans="1:23" s="1" customFormat="1" ht="13.15" customHeight="1" x14ac:dyDescent="0.3">
      <c r="A25" s="76" t="s">
        <v>39</v>
      </c>
      <c r="B25" s="45">
        <v>10685</v>
      </c>
      <c r="C25" s="45">
        <v>1410</v>
      </c>
      <c r="D25" s="45">
        <v>21142</v>
      </c>
      <c r="E25" s="44">
        <v>3449</v>
      </c>
      <c r="F25" s="45">
        <v>2203</v>
      </c>
      <c r="G25" s="45">
        <v>17985</v>
      </c>
      <c r="H25" s="62">
        <v>9550</v>
      </c>
      <c r="I25" s="45">
        <v>10793</v>
      </c>
      <c r="J25" s="45">
        <v>12080</v>
      </c>
      <c r="K25" s="45">
        <v>1468</v>
      </c>
      <c r="L25" s="45">
        <v>2385</v>
      </c>
      <c r="M25" s="45">
        <v>10390</v>
      </c>
      <c r="N25" s="45">
        <v>1942</v>
      </c>
      <c r="O25" s="45">
        <v>383</v>
      </c>
      <c r="P25" s="45">
        <v>3627</v>
      </c>
      <c r="Q25" s="45">
        <v>331</v>
      </c>
      <c r="R25" s="45">
        <v>4194</v>
      </c>
      <c r="S25" s="45">
        <v>2717</v>
      </c>
      <c r="T25" s="45">
        <v>4488</v>
      </c>
      <c r="U25" s="45">
        <v>2916</v>
      </c>
      <c r="V25" s="45">
        <v>176</v>
      </c>
      <c r="W25" s="88">
        <f t="shared" si="3"/>
        <v>124314</v>
      </c>
    </row>
    <row r="26" spans="1:23" s="1" customFormat="1" ht="13.15" customHeight="1" x14ac:dyDescent="0.3">
      <c r="A26" s="76" t="s">
        <v>42</v>
      </c>
      <c r="B26" s="45">
        <v>923</v>
      </c>
      <c r="C26" s="45">
        <v>31</v>
      </c>
      <c r="D26" s="45">
        <v>2570</v>
      </c>
      <c r="E26" s="44">
        <v>483</v>
      </c>
      <c r="F26" s="45">
        <v>392</v>
      </c>
      <c r="G26" s="45">
        <v>145</v>
      </c>
      <c r="H26" s="62">
        <v>970</v>
      </c>
      <c r="I26" s="45">
        <v>1162</v>
      </c>
      <c r="J26" s="45">
        <v>724</v>
      </c>
      <c r="K26" s="45">
        <v>103</v>
      </c>
      <c r="L26" s="45">
        <v>279</v>
      </c>
      <c r="M26" s="45">
        <v>572</v>
      </c>
      <c r="N26" s="45">
        <v>165</v>
      </c>
      <c r="O26" s="45">
        <v>18</v>
      </c>
      <c r="P26" s="45">
        <v>318</v>
      </c>
      <c r="Q26" s="45">
        <v>7</v>
      </c>
      <c r="R26" s="45">
        <v>237</v>
      </c>
      <c r="S26" s="45">
        <v>150</v>
      </c>
      <c r="T26" s="45">
        <v>259</v>
      </c>
      <c r="U26" s="45">
        <v>84</v>
      </c>
      <c r="V26" s="45">
        <v>4</v>
      </c>
      <c r="W26" s="88">
        <f t="shared" si="3"/>
        <v>9596</v>
      </c>
    </row>
    <row r="27" spans="1:23" s="1" customFormat="1" ht="13.15" customHeight="1" x14ac:dyDescent="0.3">
      <c r="A27" s="76" t="s">
        <v>43</v>
      </c>
      <c r="B27" s="45">
        <v>4484</v>
      </c>
      <c r="C27" s="45">
        <v>426</v>
      </c>
      <c r="D27" s="45">
        <v>9712</v>
      </c>
      <c r="E27" s="44">
        <v>1157</v>
      </c>
      <c r="F27" s="45">
        <v>1944</v>
      </c>
      <c r="G27" s="45">
        <v>1476</v>
      </c>
      <c r="H27" s="62">
        <v>4994</v>
      </c>
      <c r="I27" s="45">
        <v>6445</v>
      </c>
      <c r="J27" s="45">
        <v>5863</v>
      </c>
      <c r="K27" s="45">
        <v>765</v>
      </c>
      <c r="L27" s="45">
        <v>1672</v>
      </c>
      <c r="M27" s="45">
        <v>4141</v>
      </c>
      <c r="N27" s="45">
        <v>1152</v>
      </c>
      <c r="O27" s="45">
        <v>241</v>
      </c>
      <c r="P27" s="45">
        <v>3585</v>
      </c>
      <c r="Q27" s="45">
        <v>66</v>
      </c>
      <c r="R27" s="45">
        <v>3353</v>
      </c>
      <c r="S27" s="45">
        <v>1164</v>
      </c>
      <c r="T27" s="45">
        <v>2660</v>
      </c>
      <c r="U27" s="45">
        <v>1011</v>
      </c>
      <c r="V27" s="45">
        <v>89</v>
      </c>
      <c r="W27" s="88">
        <f t="shared" si="3"/>
        <v>56400</v>
      </c>
    </row>
    <row r="28" spans="1:23" s="1" customFormat="1" ht="13.15" customHeight="1" x14ac:dyDescent="0.3">
      <c r="A28" s="76" t="s">
        <v>86</v>
      </c>
      <c r="B28" s="45">
        <v>249</v>
      </c>
      <c r="C28" s="45">
        <v>103</v>
      </c>
      <c r="D28" s="44">
        <v>730</v>
      </c>
      <c r="E28" s="44">
        <v>51</v>
      </c>
      <c r="F28" s="44">
        <v>69</v>
      </c>
      <c r="G28" s="45">
        <v>1324</v>
      </c>
      <c r="H28" s="62">
        <v>456</v>
      </c>
      <c r="I28" s="44">
        <v>438</v>
      </c>
      <c r="J28" s="45">
        <v>427</v>
      </c>
      <c r="K28" s="45">
        <v>38</v>
      </c>
      <c r="L28" s="45">
        <v>65</v>
      </c>
      <c r="M28" s="44">
        <v>518</v>
      </c>
      <c r="N28" s="44">
        <v>75</v>
      </c>
      <c r="O28" s="44">
        <v>8</v>
      </c>
      <c r="P28" s="44">
        <v>126</v>
      </c>
      <c r="Q28" s="44">
        <v>11</v>
      </c>
      <c r="R28" s="45">
        <v>85</v>
      </c>
      <c r="S28" s="44">
        <v>23</v>
      </c>
      <c r="T28" s="45">
        <v>70</v>
      </c>
      <c r="U28" s="44">
        <v>49</v>
      </c>
      <c r="V28" s="44">
        <v>3</v>
      </c>
      <c r="W28" s="88">
        <f t="shared" si="3"/>
        <v>4918</v>
      </c>
    </row>
    <row r="29" spans="1:23" s="1" customFormat="1" ht="13.15" customHeight="1" x14ac:dyDescent="0.3">
      <c r="A29" s="76" t="s">
        <v>45</v>
      </c>
      <c r="B29" s="45">
        <v>3209</v>
      </c>
      <c r="C29" s="45">
        <v>194</v>
      </c>
      <c r="D29" s="45">
        <v>8437</v>
      </c>
      <c r="E29" s="44">
        <v>651</v>
      </c>
      <c r="F29" s="45">
        <v>1273</v>
      </c>
      <c r="G29" s="45">
        <v>2166</v>
      </c>
      <c r="H29" s="62">
        <v>4657</v>
      </c>
      <c r="I29" s="45">
        <v>4788</v>
      </c>
      <c r="J29" s="45">
        <v>5386</v>
      </c>
      <c r="K29" s="45">
        <v>597</v>
      </c>
      <c r="L29" s="45">
        <v>1142</v>
      </c>
      <c r="M29" s="45">
        <v>3312</v>
      </c>
      <c r="N29" s="45">
        <v>908</v>
      </c>
      <c r="O29" s="45">
        <v>309</v>
      </c>
      <c r="P29" s="45">
        <v>2347</v>
      </c>
      <c r="Q29" s="45">
        <v>196</v>
      </c>
      <c r="R29" s="45">
        <v>1880</v>
      </c>
      <c r="S29" s="45">
        <v>670</v>
      </c>
      <c r="T29" s="45">
        <v>2311</v>
      </c>
      <c r="U29" s="45">
        <v>674</v>
      </c>
      <c r="V29" s="45">
        <v>55</v>
      </c>
      <c r="W29" s="88">
        <f t="shared" si="3"/>
        <v>45162</v>
      </c>
    </row>
    <row r="30" spans="1:23" s="1" customFormat="1" ht="13.15" customHeight="1" x14ac:dyDescent="0.3">
      <c r="A30" s="76" t="s">
        <v>46</v>
      </c>
      <c r="B30" s="45">
        <v>2</v>
      </c>
      <c r="C30" s="45">
        <v>0</v>
      </c>
      <c r="D30" s="45">
        <v>0</v>
      </c>
      <c r="E30" s="44">
        <v>0</v>
      </c>
      <c r="F30" s="45">
        <v>0</v>
      </c>
      <c r="G30" s="45">
        <v>1</v>
      </c>
      <c r="H30" s="62">
        <v>0</v>
      </c>
      <c r="I30" s="45">
        <v>0</v>
      </c>
      <c r="J30" s="45">
        <v>3</v>
      </c>
      <c r="K30" s="45">
        <v>1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88">
        <f t="shared" si="3"/>
        <v>7</v>
      </c>
    </row>
    <row r="31" spans="1:23" s="1" customFormat="1" ht="13.15" customHeight="1" x14ac:dyDescent="0.3">
      <c r="A31" s="76" t="s">
        <v>47</v>
      </c>
      <c r="B31" s="45">
        <v>982</v>
      </c>
      <c r="C31" s="45">
        <v>292</v>
      </c>
      <c r="D31" s="44">
        <v>3468</v>
      </c>
      <c r="E31" s="44">
        <v>375</v>
      </c>
      <c r="F31" s="44">
        <v>308</v>
      </c>
      <c r="G31" s="45">
        <v>2906</v>
      </c>
      <c r="H31" s="62">
        <v>2228</v>
      </c>
      <c r="I31" s="44">
        <v>1901</v>
      </c>
      <c r="J31" s="45">
        <v>2433</v>
      </c>
      <c r="K31" s="45">
        <v>209</v>
      </c>
      <c r="L31" s="45">
        <v>452</v>
      </c>
      <c r="M31" s="44">
        <v>1308</v>
      </c>
      <c r="N31" s="44">
        <v>253</v>
      </c>
      <c r="O31" s="44">
        <v>52</v>
      </c>
      <c r="P31" s="44">
        <v>444</v>
      </c>
      <c r="Q31" s="44">
        <v>25</v>
      </c>
      <c r="R31" s="45">
        <v>276</v>
      </c>
      <c r="S31" s="44">
        <v>175</v>
      </c>
      <c r="T31" s="45">
        <v>435</v>
      </c>
      <c r="U31" s="45">
        <v>255</v>
      </c>
      <c r="V31" s="45">
        <v>30</v>
      </c>
      <c r="W31" s="88">
        <f t="shared" si="3"/>
        <v>18807</v>
      </c>
    </row>
    <row r="32" spans="1:23" s="1" customFormat="1" ht="13.15" customHeight="1" x14ac:dyDescent="0.3">
      <c r="A32" s="76" t="s">
        <v>72</v>
      </c>
      <c r="B32" s="45">
        <v>9</v>
      </c>
      <c r="C32" s="45">
        <v>0</v>
      </c>
      <c r="D32" s="44">
        <v>16</v>
      </c>
      <c r="E32" s="44">
        <v>0</v>
      </c>
      <c r="F32" s="44">
        <v>0</v>
      </c>
      <c r="G32" s="45">
        <v>1</v>
      </c>
      <c r="H32" s="62">
        <v>8</v>
      </c>
      <c r="I32" s="44">
        <v>2</v>
      </c>
      <c r="J32" s="45">
        <v>7</v>
      </c>
      <c r="K32" s="45">
        <v>0</v>
      </c>
      <c r="L32" s="45">
        <v>1</v>
      </c>
      <c r="M32" s="44">
        <v>15</v>
      </c>
      <c r="N32" s="44">
        <v>0</v>
      </c>
      <c r="O32" s="44">
        <v>0</v>
      </c>
      <c r="P32" s="44">
        <v>0</v>
      </c>
      <c r="Q32" s="44">
        <v>0</v>
      </c>
      <c r="R32" s="45">
        <v>0</v>
      </c>
      <c r="S32" s="44">
        <v>0</v>
      </c>
      <c r="T32" s="45">
        <v>3</v>
      </c>
      <c r="U32" s="45">
        <v>0</v>
      </c>
      <c r="V32" s="45">
        <v>0</v>
      </c>
      <c r="W32" s="88">
        <f t="shared" si="3"/>
        <v>62</v>
      </c>
    </row>
    <row r="33" spans="1:23" s="1" customFormat="1" ht="13.15" customHeight="1" x14ac:dyDescent="0.3">
      <c r="A33" s="76" t="s">
        <v>69</v>
      </c>
      <c r="B33" s="45">
        <v>29</v>
      </c>
      <c r="C33" s="45">
        <v>4</v>
      </c>
      <c r="D33" s="44">
        <v>53</v>
      </c>
      <c r="E33" s="44">
        <v>3</v>
      </c>
      <c r="F33" s="44">
        <v>2</v>
      </c>
      <c r="G33" s="45">
        <v>0</v>
      </c>
      <c r="H33" s="62">
        <v>26</v>
      </c>
      <c r="I33" s="44">
        <v>20</v>
      </c>
      <c r="J33" s="45">
        <v>50</v>
      </c>
      <c r="K33" s="45">
        <v>5</v>
      </c>
      <c r="L33" s="45">
        <v>3</v>
      </c>
      <c r="M33" s="44">
        <v>12</v>
      </c>
      <c r="N33" s="44">
        <v>12</v>
      </c>
      <c r="O33" s="44">
        <v>0</v>
      </c>
      <c r="P33" s="44">
        <v>6</v>
      </c>
      <c r="Q33" s="44">
        <v>0</v>
      </c>
      <c r="R33" s="45">
        <v>18</v>
      </c>
      <c r="S33" s="44">
        <v>6</v>
      </c>
      <c r="T33" s="45">
        <v>13</v>
      </c>
      <c r="U33" s="44">
        <v>1</v>
      </c>
      <c r="V33" s="44">
        <v>0</v>
      </c>
      <c r="W33" s="88">
        <f t="shared" si="3"/>
        <v>263</v>
      </c>
    </row>
    <row r="34" spans="1:23" s="1" customFormat="1" ht="13.15" customHeight="1" x14ac:dyDescent="0.3">
      <c r="A34" s="76" t="s">
        <v>48</v>
      </c>
      <c r="B34" s="45">
        <v>846</v>
      </c>
      <c r="C34" s="45">
        <v>66</v>
      </c>
      <c r="D34" s="44">
        <v>2517</v>
      </c>
      <c r="E34" s="44">
        <v>198</v>
      </c>
      <c r="F34" s="44">
        <v>441</v>
      </c>
      <c r="G34" s="45">
        <v>933</v>
      </c>
      <c r="H34" s="62">
        <v>1100</v>
      </c>
      <c r="I34" s="44">
        <v>1345</v>
      </c>
      <c r="J34" s="45">
        <v>923</v>
      </c>
      <c r="K34" s="45">
        <v>175</v>
      </c>
      <c r="L34" s="45">
        <v>353</v>
      </c>
      <c r="M34" s="44">
        <v>670</v>
      </c>
      <c r="N34" s="44">
        <v>201</v>
      </c>
      <c r="O34" s="44">
        <v>30</v>
      </c>
      <c r="P34" s="44">
        <v>453</v>
      </c>
      <c r="Q34" s="44">
        <v>8</v>
      </c>
      <c r="R34" s="45">
        <v>213</v>
      </c>
      <c r="S34" s="44">
        <v>198</v>
      </c>
      <c r="T34" s="45">
        <v>209</v>
      </c>
      <c r="U34" s="44">
        <v>59</v>
      </c>
      <c r="V34" s="44">
        <v>24</v>
      </c>
      <c r="W34" s="88">
        <f t="shared" si="3"/>
        <v>10962</v>
      </c>
    </row>
    <row r="35" spans="1:23" s="1" customFormat="1" ht="13.15" customHeight="1" x14ac:dyDescent="0.3">
      <c r="A35" s="76" t="s">
        <v>49</v>
      </c>
      <c r="B35" s="44">
        <v>686</v>
      </c>
      <c r="C35" s="45">
        <v>401</v>
      </c>
      <c r="D35" s="44">
        <v>4398</v>
      </c>
      <c r="E35" s="44">
        <v>791</v>
      </c>
      <c r="F35" s="44">
        <v>337</v>
      </c>
      <c r="G35" s="44">
        <v>8662</v>
      </c>
      <c r="H35" s="62">
        <v>1053</v>
      </c>
      <c r="I35" s="44">
        <v>897</v>
      </c>
      <c r="J35" s="45">
        <v>1993</v>
      </c>
      <c r="K35" s="44">
        <v>166</v>
      </c>
      <c r="L35" s="44">
        <v>255</v>
      </c>
      <c r="M35" s="45">
        <v>4977</v>
      </c>
      <c r="N35" s="44">
        <v>398</v>
      </c>
      <c r="O35" s="45">
        <v>60</v>
      </c>
      <c r="P35" s="45">
        <v>1098</v>
      </c>
      <c r="Q35" s="45">
        <v>25</v>
      </c>
      <c r="R35" s="45">
        <v>480</v>
      </c>
      <c r="S35" s="44">
        <v>310</v>
      </c>
      <c r="T35" s="45">
        <v>1055</v>
      </c>
      <c r="U35" s="45">
        <v>278</v>
      </c>
      <c r="V35" s="45">
        <v>6</v>
      </c>
      <c r="W35" s="88">
        <f t="shared" si="3"/>
        <v>28326</v>
      </c>
    </row>
    <row r="36" spans="1:23" s="1" customFormat="1" ht="13.15" customHeight="1" x14ac:dyDescent="0.3">
      <c r="A36" s="76" t="s">
        <v>50</v>
      </c>
      <c r="B36" s="44">
        <v>3633</v>
      </c>
      <c r="C36" s="45">
        <v>396</v>
      </c>
      <c r="D36" s="44">
        <v>10075</v>
      </c>
      <c r="E36" s="44">
        <v>1186</v>
      </c>
      <c r="F36" s="44">
        <v>1223</v>
      </c>
      <c r="G36" s="44">
        <v>13274</v>
      </c>
      <c r="H36" s="62">
        <v>5262</v>
      </c>
      <c r="I36" s="44">
        <v>4904</v>
      </c>
      <c r="J36" s="45">
        <v>7210</v>
      </c>
      <c r="K36" s="44">
        <v>967</v>
      </c>
      <c r="L36" s="44">
        <v>1394</v>
      </c>
      <c r="M36" s="45">
        <v>5941</v>
      </c>
      <c r="N36" s="44">
        <v>1104</v>
      </c>
      <c r="O36" s="45">
        <v>268</v>
      </c>
      <c r="P36" s="45">
        <v>2121</v>
      </c>
      <c r="Q36" s="45">
        <v>108</v>
      </c>
      <c r="R36" s="45">
        <v>1948</v>
      </c>
      <c r="S36" s="44">
        <v>884</v>
      </c>
      <c r="T36" s="45">
        <v>2022</v>
      </c>
      <c r="U36" s="45">
        <v>511</v>
      </c>
      <c r="V36" s="45">
        <v>46</v>
      </c>
      <c r="W36" s="88">
        <f t="shared" si="3"/>
        <v>64477</v>
      </c>
    </row>
    <row r="37" spans="1:23" s="1" customFormat="1" ht="13.15" customHeight="1" x14ac:dyDescent="0.3">
      <c r="A37" s="76" t="s">
        <v>51</v>
      </c>
      <c r="B37" s="44">
        <v>1890</v>
      </c>
      <c r="C37" s="45">
        <v>126</v>
      </c>
      <c r="D37" s="44">
        <v>5484</v>
      </c>
      <c r="E37" s="44">
        <v>597</v>
      </c>
      <c r="F37" s="44">
        <v>426</v>
      </c>
      <c r="G37" s="44">
        <v>3242</v>
      </c>
      <c r="H37" s="62">
        <v>2005</v>
      </c>
      <c r="I37" s="44">
        <v>2112</v>
      </c>
      <c r="J37" s="45">
        <v>2509</v>
      </c>
      <c r="K37" s="44">
        <v>331</v>
      </c>
      <c r="L37" s="44">
        <v>592</v>
      </c>
      <c r="M37" s="45">
        <v>2485</v>
      </c>
      <c r="N37" s="44">
        <v>365</v>
      </c>
      <c r="O37" s="45">
        <v>61</v>
      </c>
      <c r="P37" s="45">
        <v>807</v>
      </c>
      <c r="Q37" s="45">
        <v>29</v>
      </c>
      <c r="R37" s="45">
        <v>495</v>
      </c>
      <c r="S37" s="44">
        <v>171</v>
      </c>
      <c r="T37" s="45">
        <v>486</v>
      </c>
      <c r="U37" s="45">
        <v>201</v>
      </c>
      <c r="V37" s="45">
        <v>27</v>
      </c>
      <c r="W37" s="88">
        <f t="shared" si="3"/>
        <v>24441</v>
      </c>
    </row>
    <row r="38" spans="1:23" s="1" customFormat="1" ht="13.15" customHeight="1" x14ac:dyDescent="0.3">
      <c r="A38" s="76" t="s">
        <v>52</v>
      </c>
      <c r="B38" s="45">
        <v>349</v>
      </c>
      <c r="C38" s="45">
        <v>29</v>
      </c>
      <c r="D38" s="44">
        <v>1174</v>
      </c>
      <c r="E38" s="44">
        <v>51</v>
      </c>
      <c r="F38" s="44">
        <v>109</v>
      </c>
      <c r="G38" s="45">
        <v>96</v>
      </c>
      <c r="H38" s="62">
        <v>366</v>
      </c>
      <c r="I38" s="44">
        <v>417</v>
      </c>
      <c r="J38" s="45">
        <v>445</v>
      </c>
      <c r="K38" s="45">
        <v>69</v>
      </c>
      <c r="L38" s="45">
        <v>61</v>
      </c>
      <c r="M38" s="44">
        <v>482</v>
      </c>
      <c r="N38" s="44">
        <v>65</v>
      </c>
      <c r="O38" s="44">
        <v>4</v>
      </c>
      <c r="P38" s="44">
        <v>87</v>
      </c>
      <c r="Q38" s="44">
        <v>10</v>
      </c>
      <c r="R38" s="45">
        <v>120</v>
      </c>
      <c r="S38" s="44">
        <v>40</v>
      </c>
      <c r="T38" s="45">
        <v>223</v>
      </c>
      <c r="U38" s="45">
        <v>20</v>
      </c>
      <c r="V38" s="45">
        <v>4</v>
      </c>
      <c r="W38" s="88">
        <f t="shared" si="3"/>
        <v>4221</v>
      </c>
    </row>
    <row r="39" spans="1:23" s="1" customFormat="1" ht="13.15" customHeight="1" x14ac:dyDescent="0.3">
      <c r="A39" s="76" t="s">
        <v>81</v>
      </c>
      <c r="B39" s="45">
        <v>3002</v>
      </c>
      <c r="C39" s="45">
        <v>235</v>
      </c>
      <c r="D39" s="45">
        <v>8446</v>
      </c>
      <c r="E39" s="44">
        <v>1092</v>
      </c>
      <c r="F39" s="45">
        <v>1119</v>
      </c>
      <c r="G39" s="45">
        <v>6601</v>
      </c>
      <c r="H39" s="62">
        <v>4247</v>
      </c>
      <c r="I39" s="45">
        <v>4275</v>
      </c>
      <c r="J39" s="45">
        <v>6286</v>
      </c>
      <c r="K39" s="45">
        <v>699</v>
      </c>
      <c r="L39" s="45">
        <v>1277</v>
      </c>
      <c r="M39" s="45">
        <v>9996</v>
      </c>
      <c r="N39" s="45">
        <v>998</v>
      </c>
      <c r="O39" s="45">
        <v>219</v>
      </c>
      <c r="P39" s="45">
        <v>2328</v>
      </c>
      <c r="Q39" s="45">
        <v>153</v>
      </c>
      <c r="R39" s="45">
        <v>1782</v>
      </c>
      <c r="S39" s="45">
        <v>1028</v>
      </c>
      <c r="T39" s="45">
        <v>1871</v>
      </c>
      <c r="U39" s="44">
        <v>1292</v>
      </c>
      <c r="V39" s="44">
        <v>40</v>
      </c>
      <c r="W39" s="88">
        <f t="shared" si="3"/>
        <v>56986</v>
      </c>
    </row>
    <row r="40" spans="1:23" s="1" customFormat="1" ht="13.15" customHeight="1" x14ac:dyDescent="0.3">
      <c r="A40" s="76" t="s">
        <v>40</v>
      </c>
      <c r="B40" s="44">
        <v>5822</v>
      </c>
      <c r="C40" s="45">
        <v>476</v>
      </c>
      <c r="D40" s="44">
        <v>18131</v>
      </c>
      <c r="E40" s="44">
        <v>1653</v>
      </c>
      <c r="F40" s="45">
        <v>1943</v>
      </c>
      <c r="G40" s="44">
        <v>13655</v>
      </c>
      <c r="H40" s="62">
        <v>7855</v>
      </c>
      <c r="I40" s="44">
        <v>8417</v>
      </c>
      <c r="J40" s="44">
        <v>8080</v>
      </c>
      <c r="K40" s="44">
        <v>1509</v>
      </c>
      <c r="L40" s="44">
        <v>2988</v>
      </c>
      <c r="M40" s="45">
        <v>8799</v>
      </c>
      <c r="N40" s="44">
        <v>1905</v>
      </c>
      <c r="O40" s="45">
        <v>202</v>
      </c>
      <c r="P40" s="45">
        <v>3445</v>
      </c>
      <c r="Q40" s="45">
        <v>303</v>
      </c>
      <c r="R40" s="45">
        <v>3188</v>
      </c>
      <c r="S40" s="44">
        <v>1422</v>
      </c>
      <c r="T40" s="45">
        <v>3816</v>
      </c>
      <c r="U40" s="44">
        <v>1349</v>
      </c>
      <c r="V40" s="44">
        <v>116</v>
      </c>
      <c r="W40" s="88">
        <f t="shared" si="3"/>
        <v>95074</v>
      </c>
    </row>
    <row r="41" spans="1:23" s="1" customFormat="1" ht="13.15" customHeight="1" x14ac:dyDescent="0.3">
      <c r="A41" s="76" t="s">
        <v>54</v>
      </c>
      <c r="B41" s="45">
        <v>6146</v>
      </c>
      <c r="C41" s="45">
        <v>1216</v>
      </c>
      <c r="D41" s="44">
        <v>18379</v>
      </c>
      <c r="E41" s="44">
        <v>1690</v>
      </c>
      <c r="F41" s="44">
        <v>1657</v>
      </c>
      <c r="G41" s="45">
        <v>14672</v>
      </c>
      <c r="H41" s="62">
        <v>6740</v>
      </c>
      <c r="I41" s="44">
        <v>7261</v>
      </c>
      <c r="J41" s="45">
        <v>8763</v>
      </c>
      <c r="K41" s="45">
        <v>1236</v>
      </c>
      <c r="L41" s="45">
        <v>1572</v>
      </c>
      <c r="M41" s="44">
        <v>6589</v>
      </c>
      <c r="N41" s="44">
        <v>1486</v>
      </c>
      <c r="O41" s="44">
        <v>720</v>
      </c>
      <c r="P41" s="44">
        <v>5268</v>
      </c>
      <c r="Q41" s="44">
        <v>237</v>
      </c>
      <c r="R41" s="45">
        <v>2996</v>
      </c>
      <c r="S41" s="44">
        <v>1945</v>
      </c>
      <c r="T41" s="45">
        <v>4203</v>
      </c>
      <c r="U41" s="45">
        <v>1286</v>
      </c>
      <c r="V41" s="45">
        <v>80</v>
      </c>
      <c r="W41" s="88">
        <f t="shared" si="3"/>
        <v>94142</v>
      </c>
    </row>
    <row r="42" spans="1:23" s="1" customFormat="1" ht="13.15" customHeight="1" x14ac:dyDescent="0.3">
      <c r="A42" s="76" t="s">
        <v>55</v>
      </c>
      <c r="B42" s="45">
        <v>394</v>
      </c>
      <c r="C42" s="45">
        <v>29</v>
      </c>
      <c r="D42" s="44">
        <v>1428</v>
      </c>
      <c r="E42" s="44">
        <v>98</v>
      </c>
      <c r="F42" s="44">
        <v>103</v>
      </c>
      <c r="G42" s="45">
        <v>349</v>
      </c>
      <c r="H42" s="62">
        <v>733</v>
      </c>
      <c r="I42" s="44">
        <v>512</v>
      </c>
      <c r="J42" s="45">
        <v>389</v>
      </c>
      <c r="K42" s="45">
        <v>59</v>
      </c>
      <c r="L42" s="45">
        <v>96</v>
      </c>
      <c r="M42" s="44">
        <v>380</v>
      </c>
      <c r="N42" s="44">
        <v>40</v>
      </c>
      <c r="O42" s="44">
        <v>12</v>
      </c>
      <c r="P42" s="44">
        <v>180</v>
      </c>
      <c r="Q42" s="44">
        <v>3</v>
      </c>
      <c r="R42" s="45">
        <v>113</v>
      </c>
      <c r="S42" s="44">
        <v>32</v>
      </c>
      <c r="T42" s="45">
        <v>148</v>
      </c>
      <c r="U42" s="45">
        <v>31</v>
      </c>
      <c r="V42" s="45">
        <v>6</v>
      </c>
      <c r="W42" s="88">
        <f t="shared" si="3"/>
        <v>5135</v>
      </c>
    </row>
    <row r="43" spans="1:23" s="1" customFormat="1" ht="13.15" customHeight="1" x14ac:dyDescent="0.3">
      <c r="A43" s="76" t="s">
        <v>56</v>
      </c>
      <c r="B43" s="45">
        <v>7184</v>
      </c>
      <c r="C43" s="45">
        <v>696</v>
      </c>
      <c r="D43" s="45">
        <v>22661</v>
      </c>
      <c r="E43" s="44">
        <v>2406</v>
      </c>
      <c r="F43" s="45">
        <v>2134</v>
      </c>
      <c r="G43" s="45">
        <v>15464</v>
      </c>
      <c r="H43" s="62">
        <v>8624</v>
      </c>
      <c r="I43" s="45">
        <v>8860</v>
      </c>
      <c r="J43" s="45">
        <v>13242</v>
      </c>
      <c r="K43" s="45">
        <v>1342</v>
      </c>
      <c r="L43" s="45">
        <v>2015</v>
      </c>
      <c r="M43" s="45">
        <v>12603</v>
      </c>
      <c r="N43" s="45">
        <v>1326</v>
      </c>
      <c r="O43" s="45">
        <v>585</v>
      </c>
      <c r="P43" s="45">
        <v>5024</v>
      </c>
      <c r="Q43" s="45">
        <v>148</v>
      </c>
      <c r="R43" s="45">
        <v>4194</v>
      </c>
      <c r="S43" s="45">
        <v>1395</v>
      </c>
      <c r="T43" s="45">
        <v>4308</v>
      </c>
      <c r="U43" s="45">
        <v>4080</v>
      </c>
      <c r="V43" s="45">
        <v>137</v>
      </c>
      <c r="W43" s="88">
        <f t="shared" si="3"/>
        <v>118428</v>
      </c>
    </row>
    <row r="44" spans="1:23" s="1" customFormat="1" ht="13.15" customHeight="1" x14ac:dyDescent="0.3">
      <c r="A44" s="76" t="s">
        <v>57</v>
      </c>
      <c r="B44" s="45">
        <v>761</v>
      </c>
      <c r="C44" s="45">
        <v>61</v>
      </c>
      <c r="D44" s="45">
        <v>3474</v>
      </c>
      <c r="E44" s="44">
        <v>156</v>
      </c>
      <c r="F44" s="45">
        <v>372</v>
      </c>
      <c r="G44" s="45">
        <v>3126</v>
      </c>
      <c r="H44" s="62">
        <v>1430</v>
      </c>
      <c r="I44" s="45">
        <v>1146</v>
      </c>
      <c r="J44" s="45">
        <v>1182</v>
      </c>
      <c r="K44" s="45">
        <v>141</v>
      </c>
      <c r="L44" s="45">
        <v>486</v>
      </c>
      <c r="M44" s="45">
        <v>665</v>
      </c>
      <c r="N44" s="45">
        <v>181</v>
      </c>
      <c r="O44" s="45">
        <v>95</v>
      </c>
      <c r="P44" s="45">
        <v>277</v>
      </c>
      <c r="Q44" s="45">
        <v>45</v>
      </c>
      <c r="R44" s="45">
        <v>622</v>
      </c>
      <c r="S44" s="45">
        <v>121</v>
      </c>
      <c r="T44" s="45">
        <v>781</v>
      </c>
      <c r="U44" s="45">
        <v>331</v>
      </c>
      <c r="V44" s="45">
        <v>23</v>
      </c>
      <c r="W44" s="88">
        <f t="shared" si="3"/>
        <v>15476</v>
      </c>
    </row>
    <row r="45" spans="1:23" s="1" customFormat="1" ht="13.15" customHeight="1" x14ac:dyDescent="0.3">
      <c r="A45" s="76" t="s">
        <v>58</v>
      </c>
      <c r="B45" s="45">
        <v>1296</v>
      </c>
      <c r="C45" s="45">
        <v>223</v>
      </c>
      <c r="D45" s="45">
        <v>3277</v>
      </c>
      <c r="E45" s="44">
        <v>238</v>
      </c>
      <c r="F45" s="45">
        <v>506</v>
      </c>
      <c r="G45" s="45">
        <v>4664</v>
      </c>
      <c r="H45" s="62">
        <v>2676</v>
      </c>
      <c r="I45" s="45">
        <v>1862</v>
      </c>
      <c r="J45" s="45">
        <v>2193</v>
      </c>
      <c r="K45" s="45">
        <v>189</v>
      </c>
      <c r="L45" s="45">
        <v>385</v>
      </c>
      <c r="M45" s="45">
        <v>588</v>
      </c>
      <c r="N45" s="44">
        <v>66</v>
      </c>
      <c r="O45" s="45">
        <v>76</v>
      </c>
      <c r="P45" s="45">
        <v>426</v>
      </c>
      <c r="Q45" s="45">
        <v>20</v>
      </c>
      <c r="R45" s="45">
        <v>419</v>
      </c>
      <c r="S45" s="45">
        <v>186</v>
      </c>
      <c r="T45" s="45">
        <v>260</v>
      </c>
      <c r="U45" s="44">
        <v>57</v>
      </c>
      <c r="V45" s="44">
        <v>31</v>
      </c>
      <c r="W45" s="88">
        <f t="shared" si="3"/>
        <v>19638</v>
      </c>
    </row>
    <row r="46" spans="1:23" s="1" customFormat="1" ht="13.15" customHeight="1" x14ac:dyDescent="0.3">
      <c r="A46" s="76" t="s">
        <v>59</v>
      </c>
      <c r="B46" s="45">
        <v>350</v>
      </c>
      <c r="C46" s="45">
        <v>16</v>
      </c>
      <c r="D46" s="45">
        <v>793</v>
      </c>
      <c r="E46" s="44">
        <v>41</v>
      </c>
      <c r="F46" s="45">
        <v>84</v>
      </c>
      <c r="G46" s="45">
        <v>50</v>
      </c>
      <c r="H46" s="62">
        <v>297</v>
      </c>
      <c r="I46" s="45">
        <v>218</v>
      </c>
      <c r="J46" s="45">
        <v>265</v>
      </c>
      <c r="K46" s="45">
        <v>34</v>
      </c>
      <c r="L46" s="45">
        <v>83</v>
      </c>
      <c r="M46" s="45">
        <v>97</v>
      </c>
      <c r="N46" s="45">
        <v>75</v>
      </c>
      <c r="O46" s="45">
        <v>9</v>
      </c>
      <c r="P46" s="45">
        <v>142</v>
      </c>
      <c r="Q46" s="45">
        <v>14</v>
      </c>
      <c r="R46" s="45">
        <v>78</v>
      </c>
      <c r="S46" s="45">
        <v>16</v>
      </c>
      <c r="T46" s="45">
        <v>113</v>
      </c>
      <c r="U46" s="45">
        <v>30</v>
      </c>
      <c r="V46" s="45">
        <v>5</v>
      </c>
      <c r="W46" s="88">
        <f t="shared" si="3"/>
        <v>2810</v>
      </c>
    </row>
    <row r="47" spans="1:23" s="1" customFormat="1" ht="12.75" customHeight="1" x14ac:dyDescent="0.3">
      <c r="A47" s="76" t="s">
        <v>60</v>
      </c>
      <c r="B47" s="45">
        <v>307</v>
      </c>
      <c r="C47" s="45">
        <v>22</v>
      </c>
      <c r="D47" s="44">
        <v>924</v>
      </c>
      <c r="E47" s="44">
        <v>106</v>
      </c>
      <c r="F47" s="44">
        <v>161</v>
      </c>
      <c r="G47" s="45">
        <v>266</v>
      </c>
      <c r="H47" s="62">
        <v>530</v>
      </c>
      <c r="I47" s="44">
        <v>341</v>
      </c>
      <c r="J47" s="45">
        <v>350</v>
      </c>
      <c r="K47" s="45">
        <v>51</v>
      </c>
      <c r="L47" s="45">
        <v>105</v>
      </c>
      <c r="M47" s="44">
        <v>156</v>
      </c>
      <c r="N47" s="44">
        <v>41</v>
      </c>
      <c r="O47" s="44">
        <v>3</v>
      </c>
      <c r="P47" s="44">
        <v>46</v>
      </c>
      <c r="Q47" s="44">
        <v>7</v>
      </c>
      <c r="R47" s="45">
        <v>22</v>
      </c>
      <c r="S47" s="44">
        <v>12</v>
      </c>
      <c r="T47" s="45">
        <v>45</v>
      </c>
      <c r="U47" s="45">
        <v>9</v>
      </c>
      <c r="V47" s="45">
        <v>10</v>
      </c>
      <c r="W47" s="88">
        <f t="shared" si="3"/>
        <v>3514</v>
      </c>
    </row>
    <row r="48" spans="1:23" s="1" customFormat="1" ht="13.15" customHeight="1" x14ac:dyDescent="0.3">
      <c r="A48" s="76" t="s">
        <v>61</v>
      </c>
      <c r="B48" s="45">
        <v>2618</v>
      </c>
      <c r="C48" s="45">
        <v>177</v>
      </c>
      <c r="D48" s="44">
        <v>5433</v>
      </c>
      <c r="E48" s="44">
        <v>904</v>
      </c>
      <c r="F48" s="44">
        <v>869</v>
      </c>
      <c r="G48" s="45">
        <v>762</v>
      </c>
      <c r="H48" s="62">
        <v>1841</v>
      </c>
      <c r="I48" s="44">
        <v>2285</v>
      </c>
      <c r="J48" s="45">
        <v>2597</v>
      </c>
      <c r="K48" s="45">
        <v>228</v>
      </c>
      <c r="L48" s="45">
        <v>488</v>
      </c>
      <c r="M48" s="44">
        <v>1325</v>
      </c>
      <c r="N48" s="44">
        <v>287</v>
      </c>
      <c r="O48" s="44">
        <v>108</v>
      </c>
      <c r="P48" s="44">
        <v>590</v>
      </c>
      <c r="Q48" s="44">
        <v>65</v>
      </c>
      <c r="R48" s="45">
        <v>618</v>
      </c>
      <c r="S48" s="44">
        <v>317</v>
      </c>
      <c r="T48" s="45">
        <v>738</v>
      </c>
      <c r="U48" s="45">
        <v>287</v>
      </c>
      <c r="V48" s="45">
        <v>88</v>
      </c>
      <c r="W48" s="88">
        <f t="shared" si="3"/>
        <v>22625</v>
      </c>
    </row>
    <row r="49" spans="1:23" s="1" customFormat="1" ht="13.15" customHeight="1" x14ac:dyDescent="0.3">
      <c r="A49" s="76" t="s">
        <v>73</v>
      </c>
      <c r="B49" s="45">
        <v>13</v>
      </c>
      <c r="C49" s="44">
        <v>1</v>
      </c>
      <c r="D49" s="44">
        <v>97</v>
      </c>
      <c r="E49" s="44">
        <v>2</v>
      </c>
      <c r="F49" s="44">
        <v>4</v>
      </c>
      <c r="G49" s="45">
        <v>33</v>
      </c>
      <c r="H49" s="62">
        <v>55</v>
      </c>
      <c r="I49" s="44">
        <v>15</v>
      </c>
      <c r="J49" s="45">
        <v>9</v>
      </c>
      <c r="K49" s="45">
        <v>0</v>
      </c>
      <c r="L49" s="45">
        <v>3</v>
      </c>
      <c r="M49" s="44">
        <v>4</v>
      </c>
      <c r="N49" s="44">
        <v>1</v>
      </c>
      <c r="O49" s="44">
        <v>0</v>
      </c>
      <c r="P49" s="44">
        <v>2</v>
      </c>
      <c r="Q49" s="44">
        <v>1</v>
      </c>
      <c r="R49" s="45">
        <v>0</v>
      </c>
      <c r="S49" s="44">
        <v>0</v>
      </c>
      <c r="T49" s="45">
        <v>0</v>
      </c>
      <c r="U49" s="45">
        <v>1</v>
      </c>
      <c r="V49" s="45">
        <v>1</v>
      </c>
      <c r="W49" s="88">
        <f t="shared" si="3"/>
        <v>242</v>
      </c>
    </row>
    <row r="50" spans="1:23" s="1" customFormat="1" ht="13.15" customHeight="1" x14ac:dyDescent="0.3">
      <c r="A50" s="76" t="s">
        <v>82</v>
      </c>
      <c r="B50" s="44">
        <v>4768</v>
      </c>
      <c r="C50" s="45">
        <v>323</v>
      </c>
      <c r="D50" s="44">
        <v>17171</v>
      </c>
      <c r="E50" s="44">
        <v>1696</v>
      </c>
      <c r="F50" s="44">
        <v>1846</v>
      </c>
      <c r="G50" s="45">
        <v>9520</v>
      </c>
      <c r="H50" s="62">
        <v>7332</v>
      </c>
      <c r="I50" s="44">
        <v>7024</v>
      </c>
      <c r="J50" s="45">
        <v>5144</v>
      </c>
      <c r="K50" s="45">
        <v>841</v>
      </c>
      <c r="L50" s="44">
        <v>1063</v>
      </c>
      <c r="M50" s="44">
        <v>9739</v>
      </c>
      <c r="N50" s="44">
        <v>761</v>
      </c>
      <c r="O50" s="44">
        <v>101</v>
      </c>
      <c r="P50" s="44">
        <v>1578</v>
      </c>
      <c r="Q50" s="44">
        <v>126</v>
      </c>
      <c r="R50" s="44">
        <v>2047</v>
      </c>
      <c r="S50" s="44">
        <v>1285</v>
      </c>
      <c r="T50" s="45">
        <v>2472</v>
      </c>
      <c r="U50" s="44">
        <v>1179</v>
      </c>
      <c r="V50" s="44">
        <v>78</v>
      </c>
      <c r="W50" s="88">
        <f t="shared" si="3"/>
        <v>76094</v>
      </c>
    </row>
    <row r="51" spans="1:23" s="1" customFormat="1" ht="13.15" customHeight="1" x14ac:dyDescent="0.3">
      <c r="A51" s="76" t="s">
        <v>64</v>
      </c>
      <c r="B51" s="45">
        <v>9511</v>
      </c>
      <c r="C51" s="45">
        <v>479</v>
      </c>
      <c r="D51" s="44">
        <v>26359</v>
      </c>
      <c r="E51" s="44">
        <v>3741</v>
      </c>
      <c r="F51" s="44">
        <v>2992</v>
      </c>
      <c r="G51" s="45">
        <v>22061</v>
      </c>
      <c r="H51" s="62">
        <v>14133</v>
      </c>
      <c r="I51" s="44">
        <v>12437</v>
      </c>
      <c r="J51" s="45">
        <v>14604</v>
      </c>
      <c r="K51" s="44">
        <v>2106</v>
      </c>
      <c r="L51" s="45">
        <v>3817</v>
      </c>
      <c r="M51" s="44">
        <v>9079</v>
      </c>
      <c r="N51" s="44">
        <v>1654</v>
      </c>
      <c r="O51" s="44">
        <v>529</v>
      </c>
      <c r="P51" s="44">
        <v>3032</v>
      </c>
      <c r="Q51" s="44">
        <v>168</v>
      </c>
      <c r="R51" s="45">
        <v>3741</v>
      </c>
      <c r="S51" s="44">
        <v>1806</v>
      </c>
      <c r="T51" s="45">
        <v>4184</v>
      </c>
      <c r="U51" s="44">
        <v>2486</v>
      </c>
      <c r="V51" s="44">
        <v>234</v>
      </c>
      <c r="W51" s="88">
        <f t="shared" si="3"/>
        <v>139153</v>
      </c>
    </row>
    <row r="52" spans="1:23" s="1" customFormat="1" ht="13.15" customHeight="1" x14ac:dyDescent="0.3">
      <c r="A52" s="76" t="s">
        <v>65</v>
      </c>
      <c r="B52" s="45">
        <v>980</v>
      </c>
      <c r="C52" s="45">
        <v>103</v>
      </c>
      <c r="D52" s="44">
        <v>2515</v>
      </c>
      <c r="E52" s="44">
        <v>224</v>
      </c>
      <c r="F52" s="44">
        <v>477</v>
      </c>
      <c r="G52" s="45">
        <v>4014</v>
      </c>
      <c r="H52" s="62">
        <v>1477</v>
      </c>
      <c r="I52" s="44">
        <v>2436</v>
      </c>
      <c r="J52" s="45">
        <v>2165</v>
      </c>
      <c r="K52" s="45">
        <v>421</v>
      </c>
      <c r="L52" s="45">
        <v>227</v>
      </c>
      <c r="M52" s="44">
        <v>811</v>
      </c>
      <c r="N52" s="44">
        <v>188</v>
      </c>
      <c r="O52" s="44">
        <v>20</v>
      </c>
      <c r="P52" s="44">
        <v>227</v>
      </c>
      <c r="Q52" s="44">
        <v>19</v>
      </c>
      <c r="R52" s="45">
        <v>365</v>
      </c>
      <c r="S52" s="44">
        <v>81</v>
      </c>
      <c r="T52" s="45">
        <v>147</v>
      </c>
      <c r="U52" s="45">
        <v>81</v>
      </c>
      <c r="V52" s="45">
        <v>22</v>
      </c>
      <c r="W52" s="88">
        <f t="shared" si="3"/>
        <v>17000</v>
      </c>
    </row>
    <row r="53" spans="1:23" s="1" customFormat="1" ht="13.15" customHeight="1" x14ac:dyDescent="0.3">
      <c r="A53" s="78" t="s">
        <v>66</v>
      </c>
      <c r="B53" s="47">
        <v>35</v>
      </c>
      <c r="C53" s="47">
        <v>0</v>
      </c>
      <c r="D53" s="46">
        <v>82</v>
      </c>
      <c r="E53" s="46">
        <v>7</v>
      </c>
      <c r="F53" s="46">
        <v>6</v>
      </c>
      <c r="G53" s="47">
        <v>25</v>
      </c>
      <c r="H53" s="64">
        <v>23</v>
      </c>
      <c r="I53" s="46">
        <v>16</v>
      </c>
      <c r="J53" s="47">
        <v>28</v>
      </c>
      <c r="K53" s="47">
        <v>2</v>
      </c>
      <c r="L53" s="47">
        <v>1</v>
      </c>
      <c r="M53" s="46">
        <v>21</v>
      </c>
      <c r="N53" s="46">
        <v>1</v>
      </c>
      <c r="O53" s="46">
        <v>0</v>
      </c>
      <c r="P53" s="46">
        <v>2</v>
      </c>
      <c r="Q53" s="46">
        <v>1</v>
      </c>
      <c r="R53" s="47">
        <v>4</v>
      </c>
      <c r="S53" s="46">
        <v>2</v>
      </c>
      <c r="T53" s="47">
        <v>4</v>
      </c>
      <c r="U53" s="47">
        <v>0</v>
      </c>
      <c r="V53" s="47">
        <v>1</v>
      </c>
      <c r="W53" s="89">
        <f t="shared" si="3"/>
        <v>261</v>
      </c>
    </row>
    <row r="54" spans="1:23" s="10" customFormat="1" ht="30" x14ac:dyDescent="0.3">
      <c r="A54" s="31" t="s">
        <v>104</v>
      </c>
      <c r="B54" s="16">
        <f t="shared" ref="B54:V54" si="4">SUM(B20:B53)</f>
        <v>86732</v>
      </c>
      <c r="C54" s="16">
        <f t="shared" si="4"/>
        <v>10346</v>
      </c>
      <c r="D54" s="16">
        <f t="shared" si="4"/>
        <v>246705</v>
      </c>
      <c r="E54" s="16">
        <f t="shared" si="4"/>
        <v>26822</v>
      </c>
      <c r="F54" s="16">
        <f t="shared" si="4"/>
        <v>26813</v>
      </c>
      <c r="G54" s="16">
        <f t="shared" si="4"/>
        <v>191208</v>
      </c>
      <c r="H54" s="16">
        <f t="shared" si="4"/>
        <v>108686</v>
      </c>
      <c r="I54" s="16">
        <f t="shared" si="4"/>
        <v>111759</v>
      </c>
      <c r="J54" s="16">
        <f t="shared" si="4"/>
        <v>128440</v>
      </c>
      <c r="K54" s="16">
        <f t="shared" si="4"/>
        <v>16386</v>
      </c>
      <c r="L54" s="16">
        <f t="shared" si="4"/>
        <v>28354</v>
      </c>
      <c r="M54" s="16">
        <f t="shared" si="4"/>
        <v>112979</v>
      </c>
      <c r="N54" s="16">
        <f t="shared" si="4"/>
        <v>18445</v>
      </c>
      <c r="O54" s="16">
        <f t="shared" si="4"/>
        <v>4805</v>
      </c>
      <c r="P54" s="16">
        <f t="shared" si="4"/>
        <v>45122</v>
      </c>
      <c r="Q54" s="16">
        <f t="shared" si="4"/>
        <v>2536</v>
      </c>
      <c r="R54" s="16">
        <f t="shared" si="4"/>
        <v>39154</v>
      </c>
      <c r="S54" s="16">
        <f t="shared" si="4"/>
        <v>19587</v>
      </c>
      <c r="T54" s="16">
        <f t="shared" si="4"/>
        <v>45573</v>
      </c>
      <c r="U54" s="16">
        <f t="shared" si="4"/>
        <v>22556</v>
      </c>
      <c r="V54" s="15">
        <f t="shared" si="4"/>
        <v>1626</v>
      </c>
      <c r="W54" s="34">
        <f t="shared" si="3"/>
        <v>1294634</v>
      </c>
    </row>
    <row r="55" spans="1:23" s="10" customFormat="1" ht="13.15" customHeight="1" x14ac:dyDescent="0.3">
      <c r="A55" s="32" t="s">
        <v>105</v>
      </c>
      <c r="B55" s="48">
        <v>50</v>
      </c>
      <c r="C55" s="48">
        <v>0</v>
      </c>
      <c r="D55" s="48">
        <v>17</v>
      </c>
      <c r="E55" s="48">
        <v>1</v>
      </c>
      <c r="F55" s="48">
        <v>1</v>
      </c>
      <c r="G55" s="48">
        <v>0</v>
      </c>
      <c r="H55" s="48">
        <v>2</v>
      </c>
      <c r="I55" s="48">
        <v>6</v>
      </c>
      <c r="J55" s="48">
        <v>1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48">
        <v>1</v>
      </c>
      <c r="Q55" s="48">
        <v>0</v>
      </c>
      <c r="R55" s="48">
        <v>0</v>
      </c>
      <c r="S55" s="48">
        <v>3</v>
      </c>
      <c r="T55" s="48">
        <v>2</v>
      </c>
      <c r="U55" s="48">
        <v>0</v>
      </c>
      <c r="V55" s="85">
        <v>0</v>
      </c>
      <c r="W55" s="35">
        <f t="shared" si="3"/>
        <v>86</v>
      </c>
    </row>
    <row r="56" spans="1:23" s="10" customFormat="1" ht="21" customHeight="1" x14ac:dyDescent="0.3">
      <c r="A56" s="33" t="s">
        <v>106</v>
      </c>
      <c r="B56" s="16">
        <f t="shared" ref="B56:V56" si="5">SUM(B19,B54,B55)</f>
        <v>178357</v>
      </c>
      <c r="C56" s="16">
        <f t="shared" si="5"/>
        <v>49813</v>
      </c>
      <c r="D56" s="16">
        <f t="shared" si="5"/>
        <v>308578</v>
      </c>
      <c r="E56" s="16">
        <f t="shared" si="5"/>
        <v>35090</v>
      </c>
      <c r="F56" s="16">
        <f t="shared" si="5"/>
        <v>33925</v>
      </c>
      <c r="G56" s="16">
        <f t="shared" si="5"/>
        <v>258538</v>
      </c>
      <c r="H56" s="16">
        <f t="shared" si="5"/>
        <v>141501</v>
      </c>
      <c r="I56" s="16">
        <f t="shared" si="5"/>
        <v>146616</v>
      </c>
      <c r="J56" s="16">
        <f t="shared" si="5"/>
        <v>170901</v>
      </c>
      <c r="K56" s="16">
        <f t="shared" si="5"/>
        <v>24966</v>
      </c>
      <c r="L56" s="16">
        <f t="shared" si="5"/>
        <v>41807</v>
      </c>
      <c r="M56" s="16">
        <f t="shared" si="5"/>
        <v>144654</v>
      </c>
      <c r="N56" s="16">
        <f t="shared" si="5"/>
        <v>28802</v>
      </c>
      <c r="O56" s="16">
        <f t="shared" si="5"/>
        <v>8806</v>
      </c>
      <c r="P56" s="16">
        <f t="shared" si="5"/>
        <v>66676</v>
      </c>
      <c r="Q56" s="16">
        <f t="shared" si="5"/>
        <v>4018</v>
      </c>
      <c r="R56" s="16">
        <f t="shared" si="5"/>
        <v>55815</v>
      </c>
      <c r="S56" s="16">
        <f t="shared" si="5"/>
        <v>29246</v>
      </c>
      <c r="T56" s="16">
        <f t="shared" si="5"/>
        <v>66767</v>
      </c>
      <c r="U56" s="16">
        <f t="shared" si="5"/>
        <v>29103</v>
      </c>
      <c r="V56" s="16">
        <f t="shared" si="5"/>
        <v>2152</v>
      </c>
      <c r="W56" s="27">
        <f t="shared" si="3"/>
        <v>1826131</v>
      </c>
    </row>
    <row r="57" spans="1:23" s="10" customFormat="1" ht="22.5" customHeight="1" x14ac:dyDescent="0.3">
      <c r="A57" s="178" t="s">
        <v>94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</row>
    <row r="58" spans="1:23" s="5" customFormat="1" ht="15" x14ac:dyDescent="0.3">
      <c r="A58" s="181" t="s">
        <v>95</v>
      </c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</row>
    <row r="59" spans="1:23" s="5" customFormat="1" ht="15.75" customHeight="1" x14ac:dyDescent="0.3">
      <c r="A59" s="12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13"/>
    </row>
    <row r="60" spans="1:23" s="3" customFormat="1" ht="18" x14ac:dyDescent="0.3">
      <c r="A60" s="2"/>
      <c r="B60" s="170" t="s">
        <v>108</v>
      </c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</row>
    <row r="61" spans="1:23" s="5" customFormat="1" ht="15" x14ac:dyDescent="0.3">
      <c r="A61" s="4"/>
      <c r="B61" s="171" t="s">
        <v>109</v>
      </c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</row>
    <row r="62" spans="1:23" ht="13.15" customHeight="1" x14ac:dyDescent="0.3">
      <c r="A62" s="6"/>
    </row>
    <row r="63" spans="1:23" ht="13.15" customHeight="1" x14ac:dyDescent="0.35">
      <c r="A63" s="6"/>
      <c r="K63" s="8"/>
      <c r="V63" s="9"/>
    </row>
    <row r="64" spans="1:23" ht="13.15" customHeight="1" x14ac:dyDescent="0.3">
      <c r="A64" s="172" t="s">
        <v>102</v>
      </c>
      <c r="B64" s="174" t="s">
        <v>88</v>
      </c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6"/>
    </row>
    <row r="65" spans="1:23" s="10" customFormat="1" ht="27" x14ac:dyDescent="0.3">
      <c r="A65" s="173"/>
      <c r="B65" s="36" t="s">
        <v>0</v>
      </c>
      <c r="C65" s="37" t="s">
        <v>1</v>
      </c>
      <c r="D65" s="37" t="s">
        <v>2</v>
      </c>
      <c r="E65" s="37" t="s">
        <v>3</v>
      </c>
      <c r="F65" s="37" t="s">
        <v>4</v>
      </c>
      <c r="G65" s="37" t="s">
        <v>5</v>
      </c>
      <c r="H65" s="37" t="s">
        <v>6</v>
      </c>
      <c r="I65" s="37" t="s">
        <v>7</v>
      </c>
      <c r="J65" s="37" t="s">
        <v>8</v>
      </c>
      <c r="K65" s="37" t="s">
        <v>9</v>
      </c>
      <c r="L65" s="37" t="s">
        <v>10</v>
      </c>
      <c r="M65" s="37" t="s">
        <v>11</v>
      </c>
      <c r="N65" s="37" t="s">
        <v>96</v>
      </c>
      <c r="O65" s="37" t="s">
        <v>13</v>
      </c>
      <c r="P65" s="37" t="s">
        <v>14</v>
      </c>
      <c r="Q65" s="37" t="s">
        <v>15</v>
      </c>
      <c r="R65" s="37" t="s">
        <v>16</v>
      </c>
      <c r="S65" s="37" t="s">
        <v>17</v>
      </c>
      <c r="T65" s="37" t="s">
        <v>18</v>
      </c>
      <c r="U65" s="37" t="s">
        <v>19</v>
      </c>
      <c r="V65" s="99" t="s">
        <v>113</v>
      </c>
      <c r="W65" s="26" t="s">
        <v>111</v>
      </c>
    </row>
    <row r="66" spans="1:23" s="11" customFormat="1" ht="13.15" customHeight="1" x14ac:dyDescent="0.3">
      <c r="A66" s="38" t="s">
        <v>91</v>
      </c>
      <c r="B66" s="111">
        <f>SUM(B67:B70)</f>
        <v>33857</v>
      </c>
      <c r="C66" s="111">
        <f t="shared" ref="C66:V66" si="6">SUM(C67:C70)</f>
        <v>21423</v>
      </c>
      <c r="D66" s="111">
        <f t="shared" si="6"/>
        <v>18907</v>
      </c>
      <c r="E66" s="111">
        <f t="shared" si="6"/>
        <v>3139</v>
      </c>
      <c r="F66" s="111">
        <f t="shared" si="6"/>
        <v>2279</v>
      </c>
      <c r="G66" s="111">
        <f t="shared" si="6"/>
        <v>41326</v>
      </c>
      <c r="H66" s="111">
        <f t="shared" si="6"/>
        <v>11201</v>
      </c>
      <c r="I66" s="111">
        <f t="shared" si="6"/>
        <v>11434</v>
      </c>
      <c r="J66" s="111">
        <f t="shared" si="6"/>
        <v>19166</v>
      </c>
      <c r="K66" s="111">
        <f t="shared" si="6"/>
        <v>3411</v>
      </c>
      <c r="L66" s="111">
        <f t="shared" si="6"/>
        <v>4685</v>
      </c>
      <c r="M66" s="111">
        <f t="shared" si="6"/>
        <v>11614</v>
      </c>
      <c r="N66" s="111">
        <f t="shared" si="6"/>
        <v>4438</v>
      </c>
      <c r="O66" s="111">
        <f t="shared" si="6"/>
        <v>1948</v>
      </c>
      <c r="P66" s="111">
        <f t="shared" si="6"/>
        <v>9864</v>
      </c>
      <c r="Q66" s="111">
        <f t="shared" si="6"/>
        <v>707</v>
      </c>
      <c r="R66" s="111">
        <f t="shared" si="6"/>
        <v>7133</v>
      </c>
      <c r="S66" s="111">
        <f t="shared" si="6"/>
        <v>5824</v>
      </c>
      <c r="T66" s="111">
        <f t="shared" si="6"/>
        <v>9131</v>
      </c>
      <c r="U66" s="111">
        <f t="shared" si="6"/>
        <v>2246</v>
      </c>
      <c r="V66" s="111">
        <f t="shared" si="6"/>
        <v>230</v>
      </c>
      <c r="W66" s="110">
        <f>SUM(W67:W70)</f>
        <v>223963</v>
      </c>
    </row>
    <row r="67" spans="1:23" s="10" customFormat="1" ht="13.15" customHeight="1" x14ac:dyDescent="0.3">
      <c r="A67" s="67" t="s">
        <v>21</v>
      </c>
      <c r="B67" s="45">
        <v>22511</v>
      </c>
      <c r="C67" s="45">
        <v>14613</v>
      </c>
      <c r="D67" s="45">
        <v>10308</v>
      </c>
      <c r="E67" s="45">
        <v>1984</v>
      </c>
      <c r="F67" s="45">
        <v>1326</v>
      </c>
      <c r="G67" s="45">
        <v>31034</v>
      </c>
      <c r="H67" s="45">
        <v>6641</v>
      </c>
      <c r="I67" s="45">
        <v>6956</v>
      </c>
      <c r="J67" s="45">
        <v>13348</v>
      </c>
      <c r="K67" s="45">
        <v>2398</v>
      </c>
      <c r="L67" s="45">
        <v>3039</v>
      </c>
      <c r="M67" s="45">
        <v>7239</v>
      </c>
      <c r="N67" s="45">
        <v>3104</v>
      </c>
      <c r="O67" s="45">
        <v>1386</v>
      </c>
      <c r="P67" s="45">
        <v>7028</v>
      </c>
      <c r="Q67" s="45">
        <v>466</v>
      </c>
      <c r="R67" s="45">
        <v>5006</v>
      </c>
      <c r="S67" s="45">
        <v>4229</v>
      </c>
      <c r="T67" s="45">
        <v>6193</v>
      </c>
      <c r="U67" s="45">
        <v>1317</v>
      </c>
      <c r="V67" s="45">
        <v>154</v>
      </c>
      <c r="W67" s="50">
        <f t="shared" ref="W67:W74" si="7">SUM(B67:V67)</f>
        <v>150280</v>
      </c>
    </row>
    <row r="68" spans="1:23" s="10" customFormat="1" ht="13.15" customHeight="1" x14ac:dyDescent="0.3">
      <c r="A68" s="67" t="s">
        <v>22</v>
      </c>
      <c r="B68" s="45">
        <v>5448</v>
      </c>
      <c r="C68" s="45">
        <v>2495</v>
      </c>
      <c r="D68" s="45">
        <v>2415</v>
      </c>
      <c r="E68" s="45">
        <v>288</v>
      </c>
      <c r="F68" s="45">
        <v>356</v>
      </c>
      <c r="G68" s="45">
        <v>4923</v>
      </c>
      <c r="H68" s="45">
        <v>1558</v>
      </c>
      <c r="I68" s="45">
        <v>1289</v>
      </c>
      <c r="J68" s="45">
        <v>1529</v>
      </c>
      <c r="K68" s="45">
        <v>279</v>
      </c>
      <c r="L68" s="45">
        <v>500</v>
      </c>
      <c r="M68" s="45">
        <v>1133</v>
      </c>
      <c r="N68" s="45">
        <v>333</v>
      </c>
      <c r="O68" s="45">
        <v>216</v>
      </c>
      <c r="P68" s="45">
        <v>637</v>
      </c>
      <c r="Q68" s="45">
        <v>59</v>
      </c>
      <c r="R68" s="45">
        <v>593</v>
      </c>
      <c r="S68" s="45">
        <v>395</v>
      </c>
      <c r="T68" s="45">
        <v>734</v>
      </c>
      <c r="U68" s="45">
        <v>398</v>
      </c>
      <c r="V68" s="45">
        <v>21</v>
      </c>
      <c r="W68" s="50">
        <f t="shared" si="7"/>
        <v>25599</v>
      </c>
    </row>
    <row r="69" spans="1:23" s="1" customFormat="1" ht="13.15" customHeight="1" x14ac:dyDescent="0.3">
      <c r="A69" s="67" t="s">
        <v>67</v>
      </c>
      <c r="B69" s="45">
        <v>1253</v>
      </c>
      <c r="C69" s="45">
        <v>228</v>
      </c>
      <c r="D69" s="45">
        <v>771</v>
      </c>
      <c r="E69" s="45">
        <v>120</v>
      </c>
      <c r="F69" s="45">
        <v>117</v>
      </c>
      <c r="G69" s="45">
        <v>1505</v>
      </c>
      <c r="H69" s="45">
        <v>578</v>
      </c>
      <c r="I69" s="45">
        <v>445</v>
      </c>
      <c r="J69" s="45">
        <v>592</v>
      </c>
      <c r="K69" s="45">
        <v>190</v>
      </c>
      <c r="L69" s="45">
        <v>268</v>
      </c>
      <c r="M69" s="45">
        <v>716</v>
      </c>
      <c r="N69" s="45">
        <v>298</v>
      </c>
      <c r="O69" s="45">
        <v>158</v>
      </c>
      <c r="P69" s="45">
        <v>644</v>
      </c>
      <c r="Q69" s="45">
        <v>63</v>
      </c>
      <c r="R69" s="45">
        <v>493</v>
      </c>
      <c r="S69" s="45">
        <v>621</v>
      </c>
      <c r="T69" s="45">
        <v>697</v>
      </c>
      <c r="U69" s="45">
        <v>210</v>
      </c>
      <c r="V69" s="45">
        <v>7</v>
      </c>
      <c r="W69" s="50">
        <f t="shared" si="7"/>
        <v>9974</v>
      </c>
    </row>
    <row r="70" spans="1:23" s="1" customFormat="1" ht="13.15" customHeight="1" x14ac:dyDescent="0.3">
      <c r="A70" s="67" t="s">
        <v>24</v>
      </c>
      <c r="B70" s="45">
        <v>4645</v>
      </c>
      <c r="C70" s="45">
        <v>4087</v>
      </c>
      <c r="D70" s="45">
        <v>5413</v>
      </c>
      <c r="E70" s="45">
        <v>747</v>
      </c>
      <c r="F70" s="45">
        <v>480</v>
      </c>
      <c r="G70" s="45">
        <v>3864</v>
      </c>
      <c r="H70" s="45">
        <v>2424</v>
      </c>
      <c r="I70" s="45">
        <v>2744</v>
      </c>
      <c r="J70" s="45">
        <v>3697</v>
      </c>
      <c r="K70" s="45">
        <v>544</v>
      </c>
      <c r="L70" s="44">
        <v>878</v>
      </c>
      <c r="M70" s="45">
        <v>2526</v>
      </c>
      <c r="N70" s="45">
        <v>703</v>
      </c>
      <c r="O70" s="44">
        <v>188</v>
      </c>
      <c r="P70" s="45">
        <v>1555</v>
      </c>
      <c r="Q70" s="44">
        <v>119</v>
      </c>
      <c r="R70" s="45">
        <v>1041</v>
      </c>
      <c r="S70" s="45">
        <v>579</v>
      </c>
      <c r="T70" s="45">
        <v>1507</v>
      </c>
      <c r="U70" s="44">
        <v>321</v>
      </c>
      <c r="V70" s="44">
        <v>48</v>
      </c>
      <c r="W70" s="50">
        <f t="shared" si="7"/>
        <v>38110</v>
      </c>
    </row>
    <row r="71" spans="1:23" s="1" customFormat="1" ht="13.15" customHeight="1" x14ac:dyDescent="0.3">
      <c r="A71" s="56" t="s">
        <v>26</v>
      </c>
      <c r="B71" s="45">
        <v>105</v>
      </c>
      <c r="C71" s="45">
        <v>77</v>
      </c>
      <c r="D71" s="45">
        <v>295</v>
      </c>
      <c r="E71" s="45">
        <v>11</v>
      </c>
      <c r="F71" s="45">
        <v>27</v>
      </c>
      <c r="G71" s="45">
        <v>144</v>
      </c>
      <c r="H71" s="45">
        <v>231</v>
      </c>
      <c r="I71" s="45">
        <v>180</v>
      </c>
      <c r="J71" s="45">
        <v>101</v>
      </c>
      <c r="K71" s="45">
        <v>33</v>
      </c>
      <c r="L71" s="44">
        <v>43</v>
      </c>
      <c r="M71" s="45">
        <v>115</v>
      </c>
      <c r="N71" s="45">
        <v>24</v>
      </c>
      <c r="O71" s="44">
        <v>3</v>
      </c>
      <c r="P71" s="45">
        <v>79</v>
      </c>
      <c r="Q71" s="44">
        <v>5</v>
      </c>
      <c r="R71" s="45">
        <v>40</v>
      </c>
      <c r="S71" s="45">
        <v>17</v>
      </c>
      <c r="T71" s="45">
        <v>64</v>
      </c>
      <c r="U71" s="44">
        <v>5</v>
      </c>
      <c r="V71" s="44">
        <v>2</v>
      </c>
      <c r="W71" s="50">
        <f t="shared" si="7"/>
        <v>1601</v>
      </c>
    </row>
    <row r="72" spans="1:23" s="10" customFormat="1" ht="13.15" customHeight="1" x14ac:dyDescent="0.3">
      <c r="A72" s="57" t="s">
        <v>92</v>
      </c>
      <c r="B72" s="47">
        <v>1</v>
      </c>
      <c r="C72" s="47">
        <v>0</v>
      </c>
      <c r="D72" s="47">
        <v>7</v>
      </c>
      <c r="E72" s="47">
        <v>2</v>
      </c>
      <c r="F72" s="47">
        <v>0</v>
      </c>
      <c r="G72" s="47">
        <v>1</v>
      </c>
      <c r="H72" s="47">
        <v>5</v>
      </c>
      <c r="I72" s="47">
        <v>1</v>
      </c>
      <c r="J72" s="47">
        <v>3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1</v>
      </c>
      <c r="Q72" s="47">
        <v>0</v>
      </c>
      <c r="R72" s="47">
        <v>0</v>
      </c>
      <c r="S72" s="47">
        <v>0</v>
      </c>
      <c r="T72" s="47">
        <v>1</v>
      </c>
      <c r="U72" s="47">
        <v>0</v>
      </c>
      <c r="V72" s="47">
        <v>1</v>
      </c>
      <c r="W72" s="51">
        <f t="shared" si="7"/>
        <v>23</v>
      </c>
    </row>
    <row r="73" spans="1:23" s="1" customFormat="1" ht="27" x14ac:dyDescent="0.3">
      <c r="A73" s="30" t="s">
        <v>103</v>
      </c>
      <c r="B73" s="59">
        <f>SUM(B66,B71,B72)</f>
        <v>33963</v>
      </c>
      <c r="C73" s="59">
        <f t="shared" ref="C73:V73" si="8">SUM(C66,C71,C72)</f>
        <v>21500</v>
      </c>
      <c r="D73" s="59">
        <f t="shared" si="8"/>
        <v>19209</v>
      </c>
      <c r="E73" s="59">
        <f t="shared" si="8"/>
        <v>3152</v>
      </c>
      <c r="F73" s="59">
        <f t="shared" si="8"/>
        <v>2306</v>
      </c>
      <c r="G73" s="59">
        <f t="shared" si="8"/>
        <v>41471</v>
      </c>
      <c r="H73" s="59">
        <f t="shared" si="8"/>
        <v>11437</v>
      </c>
      <c r="I73" s="59">
        <f t="shared" si="8"/>
        <v>11615</v>
      </c>
      <c r="J73" s="59">
        <f t="shared" si="8"/>
        <v>19270</v>
      </c>
      <c r="K73" s="59">
        <f t="shared" si="8"/>
        <v>3444</v>
      </c>
      <c r="L73" s="59">
        <f t="shared" si="8"/>
        <v>4728</v>
      </c>
      <c r="M73" s="59">
        <f t="shared" si="8"/>
        <v>11729</v>
      </c>
      <c r="N73" s="59">
        <f t="shared" si="8"/>
        <v>4462</v>
      </c>
      <c r="O73" s="59">
        <f t="shared" si="8"/>
        <v>1951</v>
      </c>
      <c r="P73" s="59">
        <f t="shared" si="8"/>
        <v>9944</v>
      </c>
      <c r="Q73" s="59">
        <f t="shared" si="8"/>
        <v>712</v>
      </c>
      <c r="R73" s="59">
        <f t="shared" si="8"/>
        <v>7173</v>
      </c>
      <c r="S73" s="59">
        <f t="shared" si="8"/>
        <v>5841</v>
      </c>
      <c r="T73" s="59">
        <f t="shared" si="8"/>
        <v>9196</v>
      </c>
      <c r="U73" s="59">
        <f t="shared" si="8"/>
        <v>2251</v>
      </c>
      <c r="V73" s="59">
        <f t="shared" si="8"/>
        <v>233</v>
      </c>
      <c r="W73" s="60">
        <f t="shared" si="7"/>
        <v>225587</v>
      </c>
    </row>
    <row r="74" spans="1:23" s="1" customFormat="1" ht="13.15" customHeight="1" x14ac:dyDescent="0.3">
      <c r="A74" s="65" t="s">
        <v>32</v>
      </c>
      <c r="B74" s="54">
        <v>3865</v>
      </c>
      <c r="C74" s="54">
        <v>484</v>
      </c>
      <c r="D74" s="54">
        <v>9136</v>
      </c>
      <c r="E74" s="54">
        <v>713</v>
      </c>
      <c r="F74" s="54">
        <v>860</v>
      </c>
      <c r="G74" s="54">
        <v>16591</v>
      </c>
      <c r="H74" s="54">
        <v>5526</v>
      </c>
      <c r="I74" s="54">
        <v>4325</v>
      </c>
      <c r="J74" s="54">
        <v>6269</v>
      </c>
      <c r="K74" s="54">
        <v>614</v>
      </c>
      <c r="L74" s="54">
        <v>1138</v>
      </c>
      <c r="M74" s="54">
        <v>1825</v>
      </c>
      <c r="N74" s="54">
        <v>375</v>
      </c>
      <c r="O74" s="54">
        <v>90</v>
      </c>
      <c r="P74" s="54">
        <v>1325</v>
      </c>
      <c r="Q74" s="54">
        <v>71</v>
      </c>
      <c r="R74" s="54">
        <v>961</v>
      </c>
      <c r="S74" s="54">
        <v>820</v>
      </c>
      <c r="T74" s="54">
        <v>1921</v>
      </c>
      <c r="U74" s="54">
        <v>300</v>
      </c>
      <c r="V74" s="54">
        <v>66</v>
      </c>
      <c r="W74" s="104">
        <f t="shared" si="7"/>
        <v>57275</v>
      </c>
    </row>
    <row r="75" spans="1:23" s="1" customFormat="1" ht="13.15" customHeight="1" x14ac:dyDescent="0.3">
      <c r="A75" s="56" t="s">
        <v>33</v>
      </c>
      <c r="B75" s="45">
        <v>3749</v>
      </c>
      <c r="C75" s="45">
        <v>525</v>
      </c>
      <c r="D75" s="45">
        <v>9945</v>
      </c>
      <c r="E75" s="45">
        <v>866</v>
      </c>
      <c r="F75" s="45">
        <v>919</v>
      </c>
      <c r="G75" s="45">
        <v>14097</v>
      </c>
      <c r="H75" s="45">
        <v>4037</v>
      </c>
      <c r="I75" s="45">
        <v>4152</v>
      </c>
      <c r="J75" s="45">
        <v>6742</v>
      </c>
      <c r="K75" s="45">
        <v>554</v>
      </c>
      <c r="L75" s="45">
        <v>1206</v>
      </c>
      <c r="M75" s="45">
        <v>4423</v>
      </c>
      <c r="N75" s="45">
        <v>755</v>
      </c>
      <c r="O75" s="45">
        <v>137</v>
      </c>
      <c r="P75" s="45">
        <v>1352</v>
      </c>
      <c r="Q75" s="45">
        <v>67</v>
      </c>
      <c r="R75" s="45">
        <v>1171</v>
      </c>
      <c r="S75" s="45">
        <v>346</v>
      </c>
      <c r="T75" s="45">
        <v>1030</v>
      </c>
      <c r="U75" s="45">
        <v>397</v>
      </c>
      <c r="V75" s="45">
        <v>56</v>
      </c>
      <c r="W75" s="105">
        <f t="shared" ref="W75:W103" si="9">SUM(B75:V75)</f>
        <v>56526</v>
      </c>
    </row>
    <row r="76" spans="1:23" s="1" customFormat="1" ht="13.15" customHeight="1" x14ac:dyDescent="0.3">
      <c r="A76" s="56" t="s">
        <v>87</v>
      </c>
      <c r="B76" s="45">
        <v>1817</v>
      </c>
      <c r="C76" s="45">
        <v>1095</v>
      </c>
      <c r="D76" s="45">
        <v>7181</v>
      </c>
      <c r="E76" s="45">
        <v>381</v>
      </c>
      <c r="F76" s="45">
        <v>361</v>
      </c>
      <c r="G76" s="45">
        <v>7837</v>
      </c>
      <c r="H76" s="45">
        <v>1982</v>
      </c>
      <c r="I76" s="45">
        <v>2892</v>
      </c>
      <c r="J76" s="45">
        <v>2716</v>
      </c>
      <c r="K76" s="45">
        <v>439</v>
      </c>
      <c r="L76" s="45">
        <v>732</v>
      </c>
      <c r="M76" s="45">
        <v>3072</v>
      </c>
      <c r="N76" s="45">
        <v>591</v>
      </c>
      <c r="O76" s="45">
        <v>139</v>
      </c>
      <c r="P76" s="45">
        <v>1599</v>
      </c>
      <c r="Q76" s="45">
        <v>123</v>
      </c>
      <c r="R76" s="45">
        <v>917</v>
      </c>
      <c r="S76" s="45">
        <v>892</v>
      </c>
      <c r="T76" s="45">
        <v>1350</v>
      </c>
      <c r="U76" s="45">
        <v>759</v>
      </c>
      <c r="V76" s="45">
        <v>28</v>
      </c>
      <c r="W76" s="105">
        <f t="shared" si="9"/>
        <v>36903</v>
      </c>
    </row>
    <row r="77" spans="1:23" s="1" customFormat="1" ht="13.15" customHeight="1" x14ac:dyDescent="0.3">
      <c r="A77" s="56" t="s">
        <v>36</v>
      </c>
      <c r="B77" s="45">
        <v>2456</v>
      </c>
      <c r="C77" s="45">
        <v>83</v>
      </c>
      <c r="D77" s="45">
        <v>5891</v>
      </c>
      <c r="E77" s="45">
        <v>891</v>
      </c>
      <c r="F77" s="45">
        <v>675</v>
      </c>
      <c r="G77" s="45">
        <v>1010</v>
      </c>
      <c r="H77" s="45">
        <v>2454</v>
      </c>
      <c r="I77" s="45">
        <v>3110</v>
      </c>
      <c r="J77" s="45">
        <v>3446</v>
      </c>
      <c r="K77" s="45">
        <v>430</v>
      </c>
      <c r="L77" s="45">
        <v>854</v>
      </c>
      <c r="M77" s="45">
        <v>3236</v>
      </c>
      <c r="N77" s="45">
        <v>463</v>
      </c>
      <c r="O77" s="45">
        <v>207</v>
      </c>
      <c r="P77" s="45">
        <v>1480</v>
      </c>
      <c r="Q77" s="45">
        <v>88</v>
      </c>
      <c r="R77" s="45">
        <v>1543</v>
      </c>
      <c r="S77" s="45">
        <v>735</v>
      </c>
      <c r="T77" s="45">
        <v>2247</v>
      </c>
      <c r="U77" s="45">
        <v>1448</v>
      </c>
      <c r="V77" s="45">
        <v>84</v>
      </c>
      <c r="W77" s="105">
        <f t="shared" si="9"/>
        <v>32831</v>
      </c>
    </row>
    <row r="78" spans="1:23" s="1" customFormat="1" ht="13.15" customHeight="1" x14ac:dyDescent="0.3">
      <c r="A78" s="56" t="s">
        <v>39</v>
      </c>
      <c r="B78" s="45">
        <v>6404</v>
      </c>
      <c r="C78" s="45">
        <v>1045</v>
      </c>
      <c r="D78" s="45">
        <v>9644</v>
      </c>
      <c r="E78" s="45">
        <v>1896</v>
      </c>
      <c r="F78" s="45">
        <v>1203</v>
      </c>
      <c r="G78" s="45">
        <v>15332</v>
      </c>
      <c r="H78" s="45">
        <v>5313</v>
      </c>
      <c r="I78" s="45">
        <v>5873</v>
      </c>
      <c r="J78" s="45">
        <v>8703</v>
      </c>
      <c r="K78" s="45">
        <v>886</v>
      </c>
      <c r="L78" s="45">
        <v>1656</v>
      </c>
      <c r="M78" s="45">
        <v>5397</v>
      </c>
      <c r="N78" s="45">
        <v>1335</v>
      </c>
      <c r="O78" s="45">
        <v>283</v>
      </c>
      <c r="P78" s="45">
        <v>2446</v>
      </c>
      <c r="Q78" s="45">
        <v>255</v>
      </c>
      <c r="R78" s="45">
        <v>3032</v>
      </c>
      <c r="S78" s="45">
        <v>2239</v>
      </c>
      <c r="T78" s="45">
        <v>3140</v>
      </c>
      <c r="U78" s="45">
        <v>2120</v>
      </c>
      <c r="V78" s="45">
        <v>120</v>
      </c>
      <c r="W78" s="105">
        <f t="shared" si="9"/>
        <v>78322</v>
      </c>
    </row>
    <row r="79" spans="1:23" s="1" customFormat="1" ht="13.15" customHeight="1" x14ac:dyDescent="0.3">
      <c r="A79" s="56" t="s">
        <v>42</v>
      </c>
      <c r="B79" s="45">
        <v>540</v>
      </c>
      <c r="C79" s="45">
        <v>18</v>
      </c>
      <c r="D79" s="45">
        <v>1220</v>
      </c>
      <c r="E79" s="45">
        <v>232</v>
      </c>
      <c r="F79" s="45">
        <v>161</v>
      </c>
      <c r="G79" s="45">
        <v>117</v>
      </c>
      <c r="H79" s="45">
        <v>625</v>
      </c>
      <c r="I79" s="45">
        <v>707</v>
      </c>
      <c r="J79" s="45">
        <v>390</v>
      </c>
      <c r="K79" s="45">
        <v>77</v>
      </c>
      <c r="L79" s="45">
        <v>184</v>
      </c>
      <c r="M79" s="45">
        <v>371</v>
      </c>
      <c r="N79" s="45">
        <v>108</v>
      </c>
      <c r="O79" s="45">
        <v>14</v>
      </c>
      <c r="P79" s="45">
        <v>193</v>
      </c>
      <c r="Q79" s="45">
        <v>4</v>
      </c>
      <c r="R79" s="45">
        <v>187</v>
      </c>
      <c r="S79" s="45">
        <v>102</v>
      </c>
      <c r="T79" s="45">
        <v>168</v>
      </c>
      <c r="U79" s="45">
        <v>47</v>
      </c>
      <c r="V79" s="45">
        <v>1</v>
      </c>
      <c r="W79" s="105">
        <f t="shared" si="9"/>
        <v>5466</v>
      </c>
    </row>
    <row r="80" spans="1:23" s="10" customFormat="1" ht="13.15" customHeight="1" x14ac:dyDescent="0.3">
      <c r="A80" s="56" t="s">
        <v>43</v>
      </c>
      <c r="B80" s="45">
        <v>2257</v>
      </c>
      <c r="C80" s="45">
        <v>235</v>
      </c>
      <c r="D80" s="45">
        <v>4335</v>
      </c>
      <c r="E80" s="45">
        <v>492</v>
      </c>
      <c r="F80" s="45">
        <v>842</v>
      </c>
      <c r="G80" s="45">
        <v>923</v>
      </c>
      <c r="H80" s="45">
        <v>2963</v>
      </c>
      <c r="I80" s="45">
        <v>3614</v>
      </c>
      <c r="J80" s="45">
        <v>3288</v>
      </c>
      <c r="K80" s="45">
        <v>433</v>
      </c>
      <c r="L80" s="45">
        <v>1024</v>
      </c>
      <c r="M80" s="45">
        <v>2054</v>
      </c>
      <c r="N80" s="45">
        <v>629</v>
      </c>
      <c r="O80" s="45">
        <v>159</v>
      </c>
      <c r="P80" s="45">
        <v>1794</v>
      </c>
      <c r="Q80" s="45">
        <v>46</v>
      </c>
      <c r="R80" s="45">
        <v>2136</v>
      </c>
      <c r="S80" s="45">
        <v>770</v>
      </c>
      <c r="T80" s="45">
        <v>1451</v>
      </c>
      <c r="U80" s="45">
        <v>560</v>
      </c>
      <c r="V80" s="45">
        <v>42</v>
      </c>
      <c r="W80" s="105">
        <f t="shared" si="9"/>
        <v>30047</v>
      </c>
    </row>
    <row r="81" spans="1:23" s="1" customFormat="1" ht="13.15" customHeight="1" x14ac:dyDescent="0.3">
      <c r="A81" s="56" t="s">
        <v>86</v>
      </c>
      <c r="B81" s="45">
        <v>232</v>
      </c>
      <c r="C81" s="45">
        <v>101</v>
      </c>
      <c r="D81" s="45">
        <v>667</v>
      </c>
      <c r="E81" s="45">
        <v>47</v>
      </c>
      <c r="F81" s="45">
        <v>65</v>
      </c>
      <c r="G81" s="45">
        <v>1295</v>
      </c>
      <c r="H81" s="45">
        <v>427</v>
      </c>
      <c r="I81" s="45">
        <v>417</v>
      </c>
      <c r="J81" s="45">
        <v>411</v>
      </c>
      <c r="K81" s="45">
        <v>37</v>
      </c>
      <c r="L81" s="45">
        <v>63</v>
      </c>
      <c r="M81" s="45">
        <v>436</v>
      </c>
      <c r="N81" s="45">
        <v>72</v>
      </c>
      <c r="O81" s="45">
        <v>8</v>
      </c>
      <c r="P81" s="45">
        <v>121</v>
      </c>
      <c r="Q81" s="45">
        <v>10</v>
      </c>
      <c r="R81" s="45">
        <v>80</v>
      </c>
      <c r="S81" s="45">
        <v>22</v>
      </c>
      <c r="T81" s="45">
        <v>70</v>
      </c>
      <c r="U81" s="45">
        <v>48</v>
      </c>
      <c r="V81" s="45">
        <v>3</v>
      </c>
      <c r="W81" s="105">
        <f t="shared" si="9"/>
        <v>4632</v>
      </c>
    </row>
    <row r="82" spans="1:23" s="1" customFormat="1" ht="13.15" customHeight="1" x14ac:dyDescent="0.3">
      <c r="A82" s="56" t="s">
        <v>45</v>
      </c>
      <c r="B82" s="45">
        <v>1946</v>
      </c>
      <c r="C82" s="45">
        <v>128</v>
      </c>
      <c r="D82" s="45">
        <v>4660</v>
      </c>
      <c r="E82" s="45">
        <v>374</v>
      </c>
      <c r="F82" s="45">
        <v>631</v>
      </c>
      <c r="G82" s="45">
        <v>2002</v>
      </c>
      <c r="H82" s="45">
        <v>3022</v>
      </c>
      <c r="I82" s="45">
        <v>2994</v>
      </c>
      <c r="J82" s="45">
        <v>3599</v>
      </c>
      <c r="K82" s="45">
        <v>439</v>
      </c>
      <c r="L82" s="45">
        <v>782</v>
      </c>
      <c r="M82" s="45">
        <v>2067</v>
      </c>
      <c r="N82" s="45">
        <v>619</v>
      </c>
      <c r="O82" s="45">
        <v>227</v>
      </c>
      <c r="P82" s="45">
        <v>1642</v>
      </c>
      <c r="Q82" s="45">
        <v>160</v>
      </c>
      <c r="R82" s="45">
        <v>1375</v>
      </c>
      <c r="S82" s="45">
        <v>499</v>
      </c>
      <c r="T82" s="45">
        <v>1526</v>
      </c>
      <c r="U82" s="45">
        <v>422</v>
      </c>
      <c r="V82" s="45">
        <v>35</v>
      </c>
      <c r="W82" s="105">
        <f t="shared" si="9"/>
        <v>29149</v>
      </c>
    </row>
    <row r="83" spans="1:23" s="1" customFormat="1" ht="13.15" customHeight="1" x14ac:dyDescent="0.3">
      <c r="A83" s="56" t="s">
        <v>47</v>
      </c>
      <c r="B83" s="45">
        <v>968</v>
      </c>
      <c r="C83" s="45">
        <v>285</v>
      </c>
      <c r="D83" s="45">
        <v>3392</v>
      </c>
      <c r="E83" s="45">
        <v>372</v>
      </c>
      <c r="F83" s="45">
        <v>306</v>
      </c>
      <c r="G83" s="45">
        <v>2868</v>
      </c>
      <c r="H83" s="45">
        <v>2208</v>
      </c>
      <c r="I83" s="45">
        <v>1887</v>
      </c>
      <c r="J83" s="45">
        <v>2415</v>
      </c>
      <c r="K83" s="45">
        <v>206</v>
      </c>
      <c r="L83" s="45">
        <v>451</v>
      </c>
      <c r="M83" s="45">
        <v>1288</v>
      </c>
      <c r="N83" s="45">
        <v>252</v>
      </c>
      <c r="O83" s="45">
        <v>52</v>
      </c>
      <c r="P83" s="45">
        <v>442</v>
      </c>
      <c r="Q83" s="45">
        <v>25</v>
      </c>
      <c r="R83" s="45">
        <v>276</v>
      </c>
      <c r="S83" s="45">
        <v>172</v>
      </c>
      <c r="T83" s="45">
        <v>434</v>
      </c>
      <c r="U83" s="45">
        <v>255</v>
      </c>
      <c r="V83" s="45">
        <v>30</v>
      </c>
      <c r="W83" s="105">
        <f t="shared" si="9"/>
        <v>18584</v>
      </c>
    </row>
    <row r="84" spans="1:23" s="1" customFormat="1" ht="13.15" customHeight="1" x14ac:dyDescent="0.3">
      <c r="A84" s="56" t="s">
        <v>69</v>
      </c>
      <c r="B84" s="45">
        <v>29</v>
      </c>
      <c r="C84" s="45">
        <v>4</v>
      </c>
      <c r="D84" s="45">
        <v>53</v>
      </c>
      <c r="E84" s="45">
        <v>3</v>
      </c>
      <c r="F84" s="45">
        <v>2</v>
      </c>
      <c r="G84" s="45"/>
      <c r="H84" s="45">
        <v>26</v>
      </c>
      <c r="I84" s="45">
        <v>20</v>
      </c>
      <c r="J84" s="45">
        <v>50</v>
      </c>
      <c r="K84" s="45">
        <v>5</v>
      </c>
      <c r="L84" s="45">
        <v>3</v>
      </c>
      <c r="M84" s="45">
        <v>12</v>
      </c>
      <c r="N84" s="45">
        <v>12</v>
      </c>
      <c r="O84" s="45">
        <v>0</v>
      </c>
      <c r="P84" s="45">
        <v>6</v>
      </c>
      <c r="Q84" s="45">
        <v>0</v>
      </c>
      <c r="R84" s="45">
        <v>18</v>
      </c>
      <c r="S84" s="45">
        <v>6</v>
      </c>
      <c r="T84" s="45">
        <v>13</v>
      </c>
      <c r="U84" s="45">
        <v>1</v>
      </c>
      <c r="V84" s="45">
        <v>0</v>
      </c>
      <c r="W84" s="105">
        <f t="shared" si="9"/>
        <v>263</v>
      </c>
    </row>
    <row r="85" spans="1:23" s="1" customFormat="1" ht="13.15" customHeight="1" x14ac:dyDescent="0.3">
      <c r="A85" s="56" t="s">
        <v>48</v>
      </c>
      <c r="B85" s="45">
        <v>611</v>
      </c>
      <c r="C85" s="45">
        <v>56</v>
      </c>
      <c r="D85" s="45">
        <v>1634</v>
      </c>
      <c r="E85" s="45">
        <v>148</v>
      </c>
      <c r="F85" s="45">
        <v>311</v>
      </c>
      <c r="G85" s="45">
        <v>829</v>
      </c>
      <c r="H85" s="45">
        <v>854</v>
      </c>
      <c r="I85" s="45">
        <v>1055</v>
      </c>
      <c r="J85" s="45">
        <v>755</v>
      </c>
      <c r="K85" s="45">
        <v>157</v>
      </c>
      <c r="L85" s="45">
        <v>298</v>
      </c>
      <c r="M85" s="45">
        <v>536</v>
      </c>
      <c r="N85" s="45">
        <v>170</v>
      </c>
      <c r="O85" s="45">
        <v>29</v>
      </c>
      <c r="P85" s="45">
        <v>386</v>
      </c>
      <c r="Q85" s="45">
        <v>7</v>
      </c>
      <c r="R85" s="45">
        <v>193</v>
      </c>
      <c r="S85" s="45">
        <v>178</v>
      </c>
      <c r="T85" s="45">
        <v>176</v>
      </c>
      <c r="U85" s="45">
        <v>42</v>
      </c>
      <c r="V85" s="45">
        <v>16</v>
      </c>
      <c r="W85" s="105">
        <f t="shared" si="9"/>
        <v>8441</v>
      </c>
    </row>
    <row r="86" spans="1:23" s="10" customFormat="1" ht="13.15" customHeight="1" x14ac:dyDescent="0.3">
      <c r="A86" s="56" t="s">
        <v>49</v>
      </c>
      <c r="B86" s="45">
        <v>0</v>
      </c>
      <c r="C86" s="45">
        <v>0</v>
      </c>
      <c r="D86" s="45">
        <v>0</v>
      </c>
      <c r="E86" s="45">
        <v>0</v>
      </c>
      <c r="F86" s="45">
        <v>0</v>
      </c>
      <c r="G86" s="45">
        <v>0</v>
      </c>
      <c r="H86" s="45">
        <v>0</v>
      </c>
      <c r="I86" s="45">
        <v>0</v>
      </c>
      <c r="J86" s="45">
        <v>0</v>
      </c>
      <c r="K86" s="45">
        <v>0</v>
      </c>
      <c r="L86" s="45">
        <v>0</v>
      </c>
      <c r="M86" s="45">
        <v>5</v>
      </c>
      <c r="N86" s="45">
        <v>1</v>
      </c>
      <c r="O86" s="45">
        <v>0</v>
      </c>
      <c r="P86" s="45">
        <v>0</v>
      </c>
      <c r="Q86" s="45">
        <v>0</v>
      </c>
      <c r="R86" s="45">
        <v>0</v>
      </c>
      <c r="S86" s="45">
        <v>0</v>
      </c>
      <c r="T86" s="45">
        <v>0</v>
      </c>
      <c r="U86" s="45">
        <v>0</v>
      </c>
      <c r="V86" s="45">
        <v>0</v>
      </c>
      <c r="W86" s="105">
        <f t="shared" si="9"/>
        <v>6</v>
      </c>
    </row>
    <row r="87" spans="1:23" s="1" customFormat="1" ht="13.15" customHeight="1" x14ac:dyDescent="0.3">
      <c r="A87" s="56" t="s">
        <v>50</v>
      </c>
      <c r="B87" s="45">
        <v>3294</v>
      </c>
      <c r="C87" s="44">
        <v>372</v>
      </c>
      <c r="D87" s="45">
        <v>8834</v>
      </c>
      <c r="E87" s="44">
        <v>1101</v>
      </c>
      <c r="F87" s="45">
        <v>1055</v>
      </c>
      <c r="G87" s="44">
        <v>12862</v>
      </c>
      <c r="H87" s="44">
        <v>4853</v>
      </c>
      <c r="I87" s="45">
        <v>4484</v>
      </c>
      <c r="J87" s="45">
        <v>6937</v>
      </c>
      <c r="K87" s="44">
        <v>910</v>
      </c>
      <c r="L87" s="44">
        <v>1292</v>
      </c>
      <c r="M87" s="45">
        <v>5558</v>
      </c>
      <c r="N87" s="44">
        <v>1056</v>
      </c>
      <c r="O87" s="44">
        <v>258</v>
      </c>
      <c r="P87" s="44">
        <v>2044</v>
      </c>
      <c r="Q87" s="44">
        <v>105</v>
      </c>
      <c r="R87" s="45">
        <v>1891</v>
      </c>
      <c r="S87" s="45">
        <v>859</v>
      </c>
      <c r="T87" s="44">
        <v>1972</v>
      </c>
      <c r="U87" s="44">
        <v>485</v>
      </c>
      <c r="V87" s="44">
        <v>40</v>
      </c>
      <c r="W87" s="106">
        <f t="shared" si="9"/>
        <v>60262</v>
      </c>
    </row>
    <row r="88" spans="1:23" s="10" customFormat="1" ht="13.15" customHeight="1" x14ac:dyDescent="0.3">
      <c r="A88" s="56" t="s">
        <v>51</v>
      </c>
      <c r="B88" s="45">
        <v>1404</v>
      </c>
      <c r="C88" s="45">
        <v>112</v>
      </c>
      <c r="D88" s="45">
        <v>3739</v>
      </c>
      <c r="E88" s="45">
        <v>430</v>
      </c>
      <c r="F88" s="45">
        <v>309</v>
      </c>
      <c r="G88" s="45">
        <v>2769</v>
      </c>
      <c r="H88" s="45">
        <v>1504</v>
      </c>
      <c r="I88" s="45">
        <v>1686</v>
      </c>
      <c r="J88" s="45">
        <v>1924</v>
      </c>
      <c r="K88" s="45">
        <v>292</v>
      </c>
      <c r="L88" s="45">
        <v>502</v>
      </c>
      <c r="M88" s="45">
        <v>1872</v>
      </c>
      <c r="N88" s="45">
        <v>313</v>
      </c>
      <c r="O88" s="45">
        <v>56</v>
      </c>
      <c r="P88" s="45">
        <v>754</v>
      </c>
      <c r="Q88" s="45">
        <v>25</v>
      </c>
      <c r="R88" s="45">
        <v>440</v>
      </c>
      <c r="S88" s="45">
        <v>141</v>
      </c>
      <c r="T88" s="45">
        <v>390</v>
      </c>
      <c r="U88" s="45">
        <v>155</v>
      </c>
      <c r="V88" s="45">
        <v>21</v>
      </c>
      <c r="W88" s="105">
        <f t="shared" si="9"/>
        <v>18838</v>
      </c>
    </row>
    <row r="89" spans="1:23" s="10" customFormat="1" ht="13.15" customHeight="1" x14ac:dyDescent="0.3">
      <c r="A89" s="56" t="s">
        <v>52</v>
      </c>
      <c r="B89" s="45">
        <v>206</v>
      </c>
      <c r="C89" s="45">
        <v>21</v>
      </c>
      <c r="D89" s="45">
        <v>643</v>
      </c>
      <c r="E89" s="45">
        <v>38</v>
      </c>
      <c r="F89" s="45">
        <v>49</v>
      </c>
      <c r="G89" s="45">
        <v>69</v>
      </c>
      <c r="H89" s="45">
        <v>204</v>
      </c>
      <c r="I89" s="45">
        <v>238</v>
      </c>
      <c r="J89" s="45">
        <v>266</v>
      </c>
      <c r="K89" s="45">
        <v>33</v>
      </c>
      <c r="L89" s="45">
        <v>40</v>
      </c>
      <c r="M89" s="45">
        <v>340</v>
      </c>
      <c r="N89" s="45">
        <v>40</v>
      </c>
      <c r="O89" s="45">
        <v>1</v>
      </c>
      <c r="P89" s="45">
        <v>42</v>
      </c>
      <c r="Q89" s="45">
        <v>7</v>
      </c>
      <c r="R89" s="45">
        <v>50</v>
      </c>
      <c r="S89" s="45">
        <v>26</v>
      </c>
      <c r="T89" s="45">
        <v>119</v>
      </c>
      <c r="U89" s="45">
        <v>13</v>
      </c>
      <c r="V89" s="45">
        <v>2</v>
      </c>
      <c r="W89" s="105">
        <f t="shared" si="9"/>
        <v>2447</v>
      </c>
    </row>
    <row r="90" spans="1:23" s="14" customFormat="1" ht="13.15" customHeight="1" x14ac:dyDescent="0.3">
      <c r="A90" s="56" t="s">
        <v>81</v>
      </c>
      <c r="B90" s="45">
        <v>2075</v>
      </c>
      <c r="C90" s="45">
        <v>176</v>
      </c>
      <c r="D90" s="45">
        <v>4558</v>
      </c>
      <c r="E90" s="45">
        <v>739</v>
      </c>
      <c r="F90" s="45">
        <v>685</v>
      </c>
      <c r="G90" s="45">
        <v>5167</v>
      </c>
      <c r="H90" s="45">
        <v>3096</v>
      </c>
      <c r="I90" s="45">
        <v>2978</v>
      </c>
      <c r="J90" s="45">
        <v>4785</v>
      </c>
      <c r="K90" s="45">
        <v>556</v>
      </c>
      <c r="L90" s="45">
        <v>1067</v>
      </c>
      <c r="M90" s="45">
        <v>7747</v>
      </c>
      <c r="N90" s="45">
        <v>763</v>
      </c>
      <c r="O90" s="45">
        <v>167</v>
      </c>
      <c r="P90" s="45">
        <v>1671</v>
      </c>
      <c r="Q90" s="45">
        <v>126</v>
      </c>
      <c r="R90" s="45">
        <v>1330</v>
      </c>
      <c r="S90" s="45">
        <v>834</v>
      </c>
      <c r="T90" s="45">
        <v>1390</v>
      </c>
      <c r="U90" s="45">
        <v>838</v>
      </c>
      <c r="V90" s="45">
        <v>32</v>
      </c>
      <c r="W90" s="105">
        <f t="shared" si="9"/>
        <v>40780</v>
      </c>
    </row>
    <row r="91" spans="1:23" s="1" customFormat="1" ht="13.15" customHeight="1" x14ac:dyDescent="0.3">
      <c r="A91" s="56" t="s">
        <v>40</v>
      </c>
      <c r="B91" s="45">
        <v>1943</v>
      </c>
      <c r="C91" s="45">
        <v>361</v>
      </c>
      <c r="D91" s="45">
        <v>4901</v>
      </c>
      <c r="E91" s="45">
        <v>534</v>
      </c>
      <c r="F91" s="45">
        <v>706</v>
      </c>
      <c r="G91" s="45">
        <v>8464</v>
      </c>
      <c r="H91" s="45">
        <v>2458</v>
      </c>
      <c r="I91" s="45">
        <v>2458</v>
      </c>
      <c r="J91" s="45">
        <v>3503</v>
      </c>
      <c r="K91" s="45">
        <v>573</v>
      </c>
      <c r="L91" s="45">
        <v>996</v>
      </c>
      <c r="M91" s="45">
        <v>2786</v>
      </c>
      <c r="N91" s="45">
        <v>781</v>
      </c>
      <c r="O91" s="45">
        <v>91</v>
      </c>
      <c r="P91" s="45">
        <v>1279</v>
      </c>
      <c r="Q91" s="45">
        <v>154</v>
      </c>
      <c r="R91" s="45">
        <v>1263</v>
      </c>
      <c r="S91" s="45">
        <v>810</v>
      </c>
      <c r="T91" s="45">
        <v>1405</v>
      </c>
      <c r="U91" s="45">
        <v>578</v>
      </c>
      <c r="V91" s="45">
        <v>39</v>
      </c>
      <c r="W91" s="105">
        <f t="shared" si="9"/>
        <v>36083</v>
      </c>
    </row>
    <row r="92" spans="1:23" s="1" customFormat="1" ht="13.15" customHeight="1" x14ac:dyDescent="0.3">
      <c r="A92" s="56" t="s">
        <v>54</v>
      </c>
      <c r="B92" s="45">
        <v>3962</v>
      </c>
      <c r="C92" s="45">
        <v>843</v>
      </c>
      <c r="D92" s="45">
        <v>10726</v>
      </c>
      <c r="E92" s="45">
        <v>956</v>
      </c>
      <c r="F92" s="45">
        <v>952</v>
      </c>
      <c r="G92" s="45">
        <v>11677</v>
      </c>
      <c r="H92" s="45">
        <v>4456</v>
      </c>
      <c r="I92" s="45">
        <v>4747</v>
      </c>
      <c r="J92" s="45">
        <v>6818</v>
      </c>
      <c r="K92" s="45">
        <v>926</v>
      </c>
      <c r="L92" s="45">
        <v>1177</v>
      </c>
      <c r="M92" s="45">
        <v>4517</v>
      </c>
      <c r="N92" s="45">
        <v>1076</v>
      </c>
      <c r="O92" s="45">
        <v>563</v>
      </c>
      <c r="P92" s="45">
        <v>4049</v>
      </c>
      <c r="Q92" s="45">
        <v>192</v>
      </c>
      <c r="R92" s="45">
        <v>2446</v>
      </c>
      <c r="S92" s="45">
        <v>1496</v>
      </c>
      <c r="T92" s="45">
        <v>3002</v>
      </c>
      <c r="U92" s="45">
        <v>884</v>
      </c>
      <c r="V92" s="45">
        <v>56</v>
      </c>
      <c r="W92" s="105">
        <f t="shared" si="9"/>
        <v>65521</v>
      </c>
    </row>
    <row r="93" spans="1:23" s="1" customFormat="1" ht="13.15" customHeight="1" x14ac:dyDescent="0.3">
      <c r="A93" s="56" t="s">
        <v>55</v>
      </c>
      <c r="B93" s="45">
        <v>249</v>
      </c>
      <c r="C93" s="45">
        <v>21</v>
      </c>
      <c r="D93" s="45">
        <v>857</v>
      </c>
      <c r="E93" s="45">
        <v>65</v>
      </c>
      <c r="F93" s="45">
        <v>70</v>
      </c>
      <c r="G93" s="45">
        <v>262</v>
      </c>
      <c r="H93" s="45">
        <v>457</v>
      </c>
      <c r="I93" s="45">
        <v>334</v>
      </c>
      <c r="J93" s="45">
        <v>294</v>
      </c>
      <c r="K93" s="45">
        <v>33</v>
      </c>
      <c r="L93" s="45">
        <v>71</v>
      </c>
      <c r="M93" s="45">
        <v>217</v>
      </c>
      <c r="N93" s="45">
        <v>28</v>
      </c>
      <c r="O93" s="45">
        <v>9</v>
      </c>
      <c r="P93" s="45">
        <v>130</v>
      </c>
      <c r="Q93" s="45">
        <v>2</v>
      </c>
      <c r="R93" s="45">
        <v>80</v>
      </c>
      <c r="S93" s="45">
        <v>26</v>
      </c>
      <c r="T93" s="45">
        <v>106</v>
      </c>
      <c r="U93" s="45">
        <v>22</v>
      </c>
      <c r="V93" s="45">
        <v>4</v>
      </c>
      <c r="W93" s="105">
        <f t="shared" si="9"/>
        <v>3337</v>
      </c>
    </row>
    <row r="94" spans="1:23" s="1" customFormat="1" ht="13.15" customHeight="1" x14ac:dyDescent="0.3">
      <c r="A94" s="56" t="s">
        <v>56</v>
      </c>
      <c r="B94" s="45">
        <v>5459</v>
      </c>
      <c r="C94" s="45">
        <v>580</v>
      </c>
      <c r="D94" s="45">
        <v>13410</v>
      </c>
      <c r="E94" s="45">
        <v>1598</v>
      </c>
      <c r="F94" s="45">
        <v>1383</v>
      </c>
      <c r="G94" s="45">
        <v>12423</v>
      </c>
      <c r="H94" s="45">
        <v>6449</v>
      </c>
      <c r="I94" s="45">
        <v>6762</v>
      </c>
      <c r="J94" s="45">
        <v>10415</v>
      </c>
      <c r="K94" s="45">
        <v>1091</v>
      </c>
      <c r="L94" s="45">
        <v>1611</v>
      </c>
      <c r="M94" s="45">
        <v>9566</v>
      </c>
      <c r="N94" s="45">
        <v>1094</v>
      </c>
      <c r="O94" s="45">
        <v>507</v>
      </c>
      <c r="P94" s="45">
        <v>4067</v>
      </c>
      <c r="Q94" s="45">
        <v>130</v>
      </c>
      <c r="R94" s="45">
        <v>3512</v>
      </c>
      <c r="S94" s="45">
        <v>1145</v>
      </c>
      <c r="T94" s="45">
        <v>3500</v>
      </c>
      <c r="U94" s="45">
        <v>2836</v>
      </c>
      <c r="V94" s="45">
        <v>101</v>
      </c>
      <c r="W94" s="105">
        <f t="shared" si="9"/>
        <v>87639</v>
      </c>
    </row>
    <row r="95" spans="1:23" s="1" customFormat="1" ht="13.15" customHeight="1" x14ac:dyDescent="0.3">
      <c r="A95" s="56" t="s">
        <v>57</v>
      </c>
      <c r="B95" s="45">
        <v>463</v>
      </c>
      <c r="C95" s="45">
        <v>36</v>
      </c>
      <c r="D95" s="45">
        <v>1436</v>
      </c>
      <c r="E95" s="45">
        <v>73</v>
      </c>
      <c r="F95" s="45">
        <v>191</v>
      </c>
      <c r="G95" s="45">
        <v>2526</v>
      </c>
      <c r="H95" s="45">
        <v>847</v>
      </c>
      <c r="I95" s="45">
        <v>591</v>
      </c>
      <c r="J95" s="45">
        <v>614</v>
      </c>
      <c r="K95" s="45">
        <v>49</v>
      </c>
      <c r="L95" s="45">
        <v>132</v>
      </c>
      <c r="M95" s="45">
        <v>318</v>
      </c>
      <c r="N95" s="45">
        <v>92</v>
      </c>
      <c r="O95" s="45">
        <v>38</v>
      </c>
      <c r="P95" s="45">
        <v>113</v>
      </c>
      <c r="Q95" s="45">
        <v>21</v>
      </c>
      <c r="R95" s="45">
        <v>291</v>
      </c>
      <c r="S95" s="45">
        <v>80</v>
      </c>
      <c r="T95" s="45">
        <v>350</v>
      </c>
      <c r="U95" s="45">
        <v>177</v>
      </c>
      <c r="V95" s="45">
        <v>15</v>
      </c>
      <c r="W95" s="105">
        <f t="shared" si="9"/>
        <v>8453</v>
      </c>
    </row>
    <row r="96" spans="1:23" s="1" customFormat="1" ht="13.15" customHeight="1" x14ac:dyDescent="0.3">
      <c r="A96" s="56" t="s">
        <v>58</v>
      </c>
      <c r="B96" s="45">
        <v>712</v>
      </c>
      <c r="C96" s="45">
        <v>168</v>
      </c>
      <c r="D96" s="45">
        <v>1574</v>
      </c>
      <c r="E96" s="45">
        <v>125</v>
      </c>
      <c r="F96" s="45">
        <v>292</v>
      </c>
      <c r="G96" s="45">
        <v>3608</v>
      </c>
      <c r="H96" s="45">
        <v>1702</v>
      </c>
      <c r="I96" s="45">
        <v>883</v>
      </c>
      <c r="J96" s="45">
        <v>1312</v>
      </c>
      <c r="K96" s="45">
        <v>86</v>
      </c>
      <c r="L96" s="45">
        <v>109</v>
      </c>
      <c r="M96" s="45">
        <v>409</v>
      </c>
      <c r="N96" s="45">
        <v>35</v>
      </c>
      <c r="O96" s="45">
        <v>42</v>
      </c>
      <c r="P96" s="45">
        <v>186</v>
      </c>
      <c r="Q96" s="45">
        <v>9</v>
      </c>
      <c r="R96" s="45">
        <v>182</v>
      </c>
      <c r="S96" s="45">
        <v>128</v>
      </c>
      <c r="T96" s="45">
        <v>133</v>
      </c>
      <c r="U96" s="45">
        <v>36</v>
      </c>
      <c r="V96" s="45">
        <v>19</v>
      </c>
      <c r="W96" s="105">
        <f t="shared" si="9"/>
        <v>11750</v>
      </c>
    </row>
    <row r="97" spans="1:23" s="1" customFormat="1" ht="13.15" customHeight="1" x14ac:dyDescent="0.3">
      <c r="A97" s="56" t="s">
        <v>59</v>
      </c>
      <c r="B97" s="45">
        <v>219</v>
      </c>
      <c r="C97" s="45">
        <v>16</v>
      </c>
      <c r="D97" s="45">
        <v>601</v>
      </c>
      <c r="E97" s="45">
        <v>33</v>
      </c>
      <c r="F97" s="45">
        <v>74</v>
      </c>
      <c r="G97" s="45">
        <v>44</v>
      </c>
      <c r="H97" s="45">
        <v>233</v>
      </c>
      <c r="I97" s="45">
        <v>182</v>
      </c>
      <c r="J97" s="45">
        <v>220</v>
      </c>
      <c r="K97" s="45">
        <v>26</v>
      </c>
      <c r="L97" s="45">
        <v>77</v>
      </c>
      <c r="M97" s="45">
        <v>77</v>
      </c>
      <c r="N97" s="45">
        <v>63</v>
      </c>
      <c r="O97" s="45">
        <v>9</v>
      </c>
      <c r="P97" s="45">
        <v>91</v>
      </c>
      <c r="Q97" s="45">
        <v>12</v>
      </c>
      <c r="R97" s="45">
        <v>70</v>
      </c>
      <c r="S97" s="45">
        <v>14</v>
      </c>
      <c r="T97" s="45">
        <v>107</v>
      </c>
      <c r="U97" s="45">
        <v>29</v>
      </c>
      <c r="V97" s="45">
        <v>4</v>
      </c>
      <c r="W97" s="105">
        <f t="shared" si="9"/>
        <v>2201</v>
      </c>
    </row>
    <row r="98" spans="1:23" s="1" customFormat="1" ht="13.15" customHeight="1" x14ac:dyDescent="0.3">
      <c r="A98" s="56" t="s">
        <v>60</v>
      </c>
      <c r="B98" s="45">
        <v>196</v>
      </c>
      <c r="C98" s="45">
        <v>14</v>
      </c>
      <c r="D98" s="45">
        <v>443</v>
      </c>
      <c r="E98" s="45">
        <v>85</v>
      </c>
      <c r="F98" s="45">
        <v>110</v>
      </c>
      <c r="G98" s="45">
        <v>171</v>
      </c>
      <c r="H98" s="45">
        <v>359</v>
      </c>
      <c r="I98" s="45">
        <v>217</v>
      </c>
      <c r="J98" s="45">
        <v>244</v>
      </c>
      <c r="K98" s="45">
        <v>38</v>
      </c>
      <c r="L98" s="45">
        <v>68</v>
      </c>
      <c r="M98" s="45">
        <v>103</v>
      </c>
      <c r="N98" s="45">
        <v>36</v>
      </c>
      <c r="O98" s="45">
        <v>3</v>
      </c>
      <c r="P98" s="45">
        <v>34</v>
      </c>
      <c r="Q98" s="45">
        <v>6</v>
      </c>
      <c r="R98" s="45">
        <v>20</v>
      </c>
      <c r="S98" s="45">
        <v>10</v>
      </c>
      <c r="T98" s="45">
        <v>36</v>
      </c>
      <c r="U98" s="45">
        <v>5</v>
      </c>
      <c r="V98" s="45">
        <v>4</v>
      </c>
      <c r="W98" s="105">
        <f t="shared" si="9"/>
        <v>2202</v>
      </c>
    </row>
    <row r="99" spans="1:23" s="1" customFormat="1" ht="13.15" customHeight="1" x14ac:dyDescent="0.3">
      <c r="A99" s="56" t="s">
        <v>61</v>
      </c>
      <c r="B99" s="45">
        <v>983</v>
      </c>
      <c r="C99" s="45">
        <v>57</v>
      </c>
      <c r="D99" s="45">
        <v>1151</v>
      </c>
      <c r="E99" s="45">
        <v>321</v>
      </c>
      <c r="F99" s="45">
        <v>210</v>
      </c>
      <c r="G99" s="45">
        <v>325</v>
      </c>
      <c r="H99" s="45">
        <v>639</v>
      </c>
      <c r="I99" s="45">
        <v>887</v>
      </c>
      <c r="J99" s="45">
        <v>1091</v>
      </c>
      <c r="K99" s="45">
        <v>110</v>
      </c>
      <c r="L99" s="45">
        <v>246</v>
      </c>
      <c r="M99" s="45">
        <v>407</v>
      </c>
      <c r="N99" s="45">
        <v>140</v>
      </c>
      <c r="O99" s="45">
        <v>63</v>
      </c>
      <c r="P99" s="45">
        <v>200</v>
      </c>
      <c r="Q99" s="45">
        <v>35</v>
      </c>
      <c r="R99" s="45">
        <v>305</v>
      </c>
      <c r="S99" s="45">
        <v>164</v>
      </c>
      <c r="T99" s="45">
        <v>276</v>
      </c>
      <c r="U99" s="45">
        <v>134</v>
      </c>
      <c r="V99" s="45">
        <v>26</v>
      </c>
      <c r="W99" s="105">
        <f t="shared" si="9"/>
        <v>7770</v>
      </c>
    </row>
    <row r="100" spans="1:23" s="1" customFormat="1" ht="13.15" customHeight="1" x14ac:dyDescent="0.3">
      <c r="A100" s="66" t="s">
        <v>82</v>
      </c>
      <c r="B100" s="69">
        <v>837</v>
      </c>
      <c r="C100" s="69">
        <v>58</v>
      </c>
      <c r="D100" s="69">
        <v>1633</v>
      </c>
      <c r="E100" s="69">
        <v>256</v>
      </c>
      <c r="F100" s="69">
        <v>210</v>
      </c>
      <c r="G100" s="69">
        <v>1033</v>
      </c>
      <c r="H100" s="69">
        <v>975</v>
      </c>
      <c r="I100" s="69">
        <v>851</v>
      </c>
      <c r="J100" s="69">
        <v>686</v>
      </c>
      <c r="K100" s="69">
        <v>160</v>
      </c>
      <c r="L100" s="69">
        <v>210</v>
      </c>
      <c r="M100" s="69">
        <v>1072</v>
      </c>
      <c r="N100" s="69">
        <v>144</v>
      </c>
      <c r="O100" s="69">
        <v>26</v>
      </c>
      <c r="P100" s="69">
        <v>315</v>
      </c>
      <c r="Q100" s="69">
        <v>45</v>
      </c>
      <c r="R100" s="69">
        <v>594</v>
      </c>
      <c r="S100" s="69">
        <v>458</v>
      </c>
      <c r="T100" s="69">
        <v>640</v>
      </c>
      <c r="U100" s="69">
        <v>271</v>
      </c>
      <c r="V100" s="69">
        <v>17</v>
      </c>
      <c r="W100" s="107">
        <f t="shared" si="9"/>
        <v>10491</v>
      </c>
    </row>
    <row r="101" spans="1:23" s="1" customFormat="1" ht="13.15" customHeight="1" x14ac:dyDescent="0.3">
      <c r="A101" s="66" t="s">
        <v>64</v>
      </c>
      <c r="B101" s="69">
        <v>5691</v>
      </c>
      <c r="C101" s="69">
        <v>403</v>
      </c>
      <c r="D101" s="69">
        <v>12684</v>
      </c>
      <c r="E101" s="69">
        <v>2003</v>
      </c>
      <c r="F101" s="69">
        <v>1535</v>
      </c>
      <c r="G101" s="69">
        <v>17472</v>
      </c>
      <c r="H101" s="69">
        <v>8350</v>
      </c>
      <c r="I101" s="69">
        <v>6567</v>
      </c>
      <c r="J101" s="69">
        <v>9363</v>
      </c>
      <c r="K101" s="69">
        <v>1090</v>
      </c>
      <c r="L101" s="69">
        <v>1483</v>
      </c>
      <c r="M101" s="69">
        <v>4865</v>
      </c>
      <c r="N101" s="69">
        <v>1027</v>
      </c>
      <c r="O101" s="69">
        <v>293</v>
      </c>
      <c r="P101" s="69">
        <v>1929</v>
      </c>
      <c r="Q101" s="69">
        <v>122</v>
      </c>
      <c r="R101" s="69">
        <v>2140</v>
      </c>
      <c r="S101" s="69">
        <v>1376</v>
      </c>
      <c r="T101" s="69">
        <v>2406</v>
      </c>
      <c r="U101" s="69">
        <v>1461</v>
      </c>
      <c r="V101" s="69">
        <v>168</v>
      </c>
      <c r="W101" s="107">
        <f t="shared" si="9"/>
        <v>82428</v>
      </c>
    </row>
    <row r="102" spans="1:23" s="1" customFormat="1" ht="13.15" customHeight="1" x14ac:dyDescent="0.3">
      <c r="A102" s="56" t="s">
        <v>65</v>
      </c>
      <c r="B102" s="45">
        <v>964</v>
      </c>
      <c r="C102" s="45">
        <v>98</v>
      </c>
      <c r="D102" s="45">
        <v>2394</v>
      </c>
      <c r="E102" s="45">
        <v>222</v>
      </c>
      <c r="F102" s="45">
        <v>446</v>
      </c>
      <c r="G102" s="45">
        <v>3908</v>
      </c>
      <c r="H102" s="45">
        <v>1449</v>
      </c>
      <c r="I102" s="45">
        <v>2384</v>
      </c>
      <c r="J102" s="45">
        <v>2143</v>
      </c>
      <c r="K102" s="45">
        <v>419</v>
      </c>
      <c r="L102" s="45">
        <v>225</v>
      </c>
      <c r="M102" s="45">
        <v>799</v>
      </c>
      <c r="N102" s="45">
        <v>183</v>
      </c>
      <c r="O102" s="45">
        <v>19</v>
      </c>
      <c r="P102" s="45">
        <v>221</v>
      </c>
      <c r="Q102" s="45">
        <v>19</v>
      </c>
      <c r="R102" s="45">
        <v>364</v>
      </c>
      <c r="S102" s="45">
        <v>81</v>
      </c>
      <c r="T102" s="45">
        <v>146</v>
      </c>
      <c r="U102" s="45">
        <v>81</v>
      </c>
      <c r="V102" s="45">
        <v>21</v>
      </c>
      <c r="W102" s="105">
        <f t="shared" si="9"/>
        <v>16586</v>
      </c>
    </row>
    <row r="103" spans="1:23" s="1" customFormat="1" ht="13.15" customHeight="1" x14ac:dyDescent="0.3">
      <c r="A103" s="57" t="s">
        <v>66</v>
      </c>
      <c r="B103" s="47">
        <v>17</v>
      </c>
      <c r="C103" s="47">
        <v>0</v>
      </c>
      <c r="D103" s="47">
        <v>35</v>
      </c>
      <c r="E103" s="47">
        <v>4</v>
      </c>
      <c r="F103" s="47">
        <v>2</v>
      </c>
      <c r="G103" s="47">
        <v>16</v>
      </c>
      <c r="H103" s="47">
        <v>5</v>
      </c>
      <c r="I103" s="47">
        <v>4</v>
      </c>
      <c r="J103" s="47">
        <v>12</v>
      </c>
      <c r="K103" s="47">
        <v>1</v>
      </c>
      <c r="L103" s="47">
        <v>0</v>
      </c>
      <c r="M103" s="47">
        <v>4</v>
      </c>
      <c r="N103" s="47">
        <v>0</v>
      </c>
      <c r="O103" s="47">
        <v>0</v>
      </c>
      <c r="P103" s="47">
        <v>0</v>
      </c>
      <c r="Q103" s="47">
        <v>1</v>
      </c>
      <c r="R103" s="47">
        <v>2</v>
      </c>
      <c r="S103" s="47">
        <v>1</v>
      </c>
      <c r="T103" s="47">
        <v>3</v>
      </c>
      <c r="U103" s="47">
        <v>0</v>
      </c>
      <c r="V103" s="47">
        <v>0</v>
      </c>
      <c r="W103" s="108">
        <f t="shared" si="9"/>
        <v>107</v>
      </c>
    </row>
    <row r="104" spans="1:23" s="5" customFormat="1" ht="30" x14ac:dyDescent="0.3">
      <c r="A104" s="31" t="s">
        <v>104</v>
      </c>
      <c r="B104" s="59">
        <f t="shared" ref="B104:V104" si="10">SUM(B74:B103)</f>
        <v>53548</v>
      </c>
      <c r="C104" s="59">
        <f t="shared" si="10"/>
        <v>7395</v>
      </c>
      <c r="D104" s="59">
        <f t="shared" si="10"/>
        <v>127377</v>
      </c>
      <c r="E104" s="59">
        <f t="shared" si="10"/>
        <v>14998</v>
      </c>
      <c r="F104" s="59">
        <f t="shared" si="10"/>
        <v>14615</v>
      </c>
      <c r="G104" s="59">
        <f t="shared" si="10"/>
        <v>145697</v>
      </c>
      <c r="H104" s="59">
        <f t="shared" si="10"/>
        <v>67473</v>
      </c>
      <c r="I104" s="59">
        <f t="shared" si="10"/>
        <v>67299</v>
      </c>
      <c r="J104" s="59">
        <f t="shared" si="10"/>
        <v>89411</v>
      </c>
      <c r="K104" s="59">
        <f t="shared" si="10"/>
        <v>10670</v>
      </c>
      <c r="L104" s="59">
        <f t="shared" si="10"/>
        <v>17697</v>
      </c>
      <c r="M104" s="59">
        <f t="shared" si="10"/>
        <v>65379</v>
      </c>
      <c r="N104" s="59">
        <f t="shared" si="10"/>
        <v>12253</v>
      </c>
      <c r="O104" s="59">
        <f t="shared" si="10"/>
        <v>3490</v>
      </c>
      <c r="P104" s="59">
        <f t="shared" si="10"/>
        <v>29911</v>
      </c>
      <c r="Q104" s="59">
        <f t="shared" si="10"/>
        <v>1867</v>
      </c>
      <c r="R104" s="59">
        <f t="shared" si="10"/>
        <v>26869</v>
      </c>
      <c r="S104" s="59">
        <f t="shared" si="10"/>
        <v>14430</v>
      </c>
      <c r="T104" s="59">
        <f t="shared" si="10"/>
        <v>29507</v>
      </c>
      <c r="U104" s="59">
        <f t="shared" si="10"/>
        <v>14404</v>
      </c>
      <c r="V104" s="101">
        <f t="shared" si="10"/>
        <v>1050</v>
      </c>
      <c r="W104" s="101">
        <f>SUM(B104:V104)</f>
        <v>815340</v>
      </c>
    </row>
    <row r="105" spans="1:23" s="5" customFormat="1" ht="15" x14ac:dyDescent="0.3">
      <c r="A105" s="32" t="s">
        <v>105</v>
      </c>
      <c r="B105" s="83">
        <v>0</v>
      </c>
      <c r="C105" s="83">
        <v>0</v>
      </c>
      <c r="D105" s="84">
        <v>1</v>
      </c>
      <c r="E105" s="85">
        <v>0</v>
      </c>
      <c r="F105" s="83">
        <v>0</v>
      </c>
      <c r="G105" s="83">
        <v>0</v>
      </c>
      <c r="H105" s="83">
        <v>0</v>
      </c>
      <c r="I105" s="85">
        <v>1</v>
      </c>
      <c r="J105" s="83">
        <v>0</v>
      </c>
      <c r="K105" s="83">
        <v>1</v>
      </c>
      <c r="L105" s="83">
        <v>0</v>
      </c>
      <c r="M105" s="83">
        <v>0</v>
      </c>
      <c r="N105" s="83">
        <v>0</v>
      </c>
      <c r="O105" s="83">
        <v>0</v>
      </c>
      <c r="P105" s="83">
        <v>1</v>
      </c>
      <c r="Q105" s="83">
        <v>0</v>
      </c>
      <c r="R105" s="83">
        <v>0</v>
      </c>
      <c r="S105" s="83">
        <v>0</v>
      </c>
      <c r="T105" s="83">
        <v>0</v>
      </c>
      <c r="U105" s="83">
        <v>0</v>
      </c>
      <c r="V105" s="112">
        <v>0</v>
      </c>
      <c r="W105" s="103">
        <f>SUM(B105:V105)</f>
        <v>4</v>
      </c>
    </row>
    <row r="106" spans="1:23" ht="21" customHeight="1" x14ac:dyDescent="0.3">
      <c r="A106" s="33" t="s">
        <v>106</v>
      </c>
      <c r="B106" s="59">
        <f t="shared" ref="B106:U106" si="11">+B104+B73+B105</f>
        <v>87511</v>
      </c>
      <c r="C106" s="59">
        <f t="shared" si="11"/>
        <v>28895</v>
      </c>
      <c r="D106" s="59">
        <f t="shared" si="11"/>
        <v>146587</v>
      </c>
      <c r="E106" s="59">
        <f t="shared" si="11"/>
        <v>18150</v>
      </c>
      <c r="F106" s="59">
        <f t="shared" si="11"/>
        <v>16921</v>
      </c>
      <c r="G106" s="59">
        <f t="shared" si="11"/>
        <v>187168</v>
      </c>
      <c r="H106" s="59">
        <f t="shared" si="11"/>
        <v>78910</v>
      </c>
      <c r="I106" s="59">
        <f t="shared" si="11"/>
        <v>78915</v>
      </c>
      <c r="J106" s="59">
        <f t="shared" si="11"/>
        <v>108681</v>
      </c>
      <c r="K106" s="59">
        <f t="shared" si="11"/>
        <v>14115</v>
      </c>
      <c r="L106" s="59">
        <f t="shared" si="11"/>
        <v>22425</v>
      </c>
      <c r="M106" s="59">
        <f t="shared" si="11"/>
        <v>77108</v>
      </c>
      <c r="N106" s="59">
        <f t="shared" si="11"/>
        <v>16715</v>
      </c>
      <c r="O106" s="59">
        <f t="shared" si="11"/>
        <v>5441</v>
      </c>
      <c r="P106" s="59">
        <f t="shared" si="11"/>
        <v>39856</v>
      </c>
      <c r="Q106" s="59">
        <f t="shared" si="11"/>
        <v>2579</v>
      </c>
      <c r="R106" s="59">
        <f t="shared" si="11"/>
        <v>34042</v>
      </c>
      <c r="S106" s="59">
        <f t="shared" si="11"/>
        <v>20271</v>
      </c>
      <c r="T106" s="59">
        <f t="shared" si="11"/>
        <v>38703</v>
      </c>
      <c r="U106" s="59">
        <f t="shared" si="11"/>
        <v>16655</v>
      </c>
      <c r="V106" s="59">
        <f>SUM(V104,V73,V105)</f>
        <v>1283</v>
      </c>
      <c r="W106" s="59">
        <f>SUM(B106:V106)</f>
        <v>1040931</v>
      </c>
    </row>
    <row r="107" spans="1:23" s="10" customFormat="1" ht="22.5" customHeight="1" x14ac:dyDescent="0.3">
      <c r="A107" s="178" t="s">
        <v>94</v>
      </c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</row>
    <row r="108" spans="1:23" s="5" customFormat="1" ht="15" x14ac:dyDescent="0.3">
      <c r="A108" s="181" t="s">
        <v>95</v>
      </c>
      <c r="B108" s="181"/>
      <c r="C108" s="181"/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</row>
    <row r="109" spans="1:23" ht="13.15" customHeight="1" x14ac:dyDescent="0.3"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</row>
    <row r="110" spans="1:23" ht="13.15" customHeight="1" x14ac:dyDescent="0.3">
      <c r="V110" s="25"/>
    </row>
  </sheetData>
  <mergeCells count="13">
    <mergeCell ref="A107:W107"/>
    <mergeCell ref="A108:W108"/>
    <mergeCell ref="A1:F1"/>
    <mergeCell ref="B3:W3"/>
    <mergeCell ref="B4:W4"/>
    <mergeCell ref="B60:W60"/>
    <mergeCell ref="B61:W61"/>
    <mergeCell ref="A57:W57"/>
    <mergeCell ref="A58:W58"/>
    <mergeCell ref="A7:A8"/>
    <mergeCell ref="A64:A65"/>
    <mergeCell ref="B7:W7"/>
    <mergeCell ref="B64:W64"/>
  </mergeCells>
  <hyperlinks>
    <hyperlink ref="A1:F1" location="'8.marche_regioni (2016)'!A65" display="Vai a &quot;mercato autovetture diesel&quot; / Go on &quot;diesel car market&quot;" xr:uid="{00000000-0004-0000-0200-000000000000}"/>
  </hyperlinks>
  <pageMargins left="0.39370078740157483" right="0.39370078740157483" top="0.23622047244094491" bottom="0.47244094488188981" header="0.23622047244094491" footer="0.23622047244094491"/>
  <pageSetup paperSize="9" scale="61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58" max="16383" man="1"/>
  </rowBreaks>
  <ignoredErrors>
    <ignoredError sqref="B7 B64" numberStoredAsText="1"/>
    <ignoredError sqref="B9:V9 B66:V66 B19:V19" formulaRange="1"/>
    <ignoredError sqref="W19" formula="1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117"/>
  <sheetViews>
    <sheetView workbookViewId="0">
      <selection sqref="A1:H1"/>
    </sheetView>
  </sheetViews>
  <sheetFormatPr defaultColWidth="11.42578125" defaultRowHeight="13.15" customHeight="1" x14ac:dyDescent="0.3"/>
  <cols>
    <col min="1" max="1" width="20.28515625" style="7" bestFit="1" customWidth="1"/>
    <col min="2" max="2" width="9.7109375" style="7" bestFit="1" customWidth="1"/>
    <col min="3" max="3" width="9.85546875" style="7" bestFit="1" customWidth="1"/>
    <col min="4" max="4" width="11" style="7" bestFit="1" customWidth="1"/>
    <col min="5" max="5" width="7.5703125" style="7" bestFit="1" customWidth="1"/>
    <col min="6" max="6" width="9.7109375" style="7" bestFit="1" customWidth="1"/>
    <col min="7" max="7" width="9.28515625" style="7" bestFit="1" customWidth="1"/>
    <col min="8" max="8" width="7.5703125" style="7" customWidth="1"/>
    <col min="9" max="9" width="8.7109375" style="7" bestFit="1" customWidth="1"/>
    <col min="10" max="10" width="9.140625" style="7" bestFit="1" customWidth="1"/>
    <col min="11" max="11" width="7.7109375" style="7" bestFit="1" customWidth="1"/>
    <col min="12" max="12" width="8.42578125" style="7" bestFit="1" customWidth="1"/>
    <col min="13" max="13" width="7" style="7" bestFit="1" customWidth="1"/>
    <col min="14" max="14" width="8.28515625" style="7" bestFit="1" customWidth="1"/>
    <col min="15" max="15" width="10.85546875" style="7" bestFit="1" customWidth="1"/>
    <col min="16" max="16" width="10.140625" style="7" bestFit="1" customWidth="1"/>
    <col min="17" max="17" width="7.28515625" style="7" bestFit="1" customWidth="1"/>
    <col min="18" max="18" width="7.140625" style="7" bestFit="1" customWidth="1"/>
    <col min="19" max="19" width="9.5703125" style="7" bestFit="1" customWidth="1"/>
    <col min="20" max="20" width="7" style="7" bestFit="1" customWidth="1"/>
    <col min="21" max="21" width="10.28515625" style="7" bestFit="1" customWidth="1"/>
    <col min="22" max="22" width="10.85546875" style="5" bestFit="1" customWidth="1"/>
    <col min="23" max="23" width="9.85546875" style="7" bestFit="1" customWidth="1"/>
    <col min="24" max="26" width="4.28515625" style="7" bestFit="1" customWidth="1"/>
    <col min="27" max="28" width="3.5703125" style="7" bestFit="1" customWidth="1"/>
    <col min="29" max="32" width="4.28515625" style="7" bestFit="1" customWidth="1"/>
    <col min="33" max="34" width="3.5703125" style="7" bestFit="1" customWidth="1"/>
    <col min="35" max="35" width="4.28515625" style="7" bestFit="1" customWidth="1"/>
    <col min="36" max="37" width="3.5703125" style="7" bestFit="1" customWidth="1"/>
    <col min="38" max="38" width="4.28515625" style="7" bestFit="1" customWidth="1"/>
    <col min="39" max="39" width="2.85546875" style="7" bestFit="1" customWidth="1"/>
    <col min="40" max="40" width="4.28515625" style="7" bestFit="1" customWidth="1"/>
    <col min="41" max="41" width="3.5703125" style="7" bestFit="1" customWidth="1"/>
    <col min="42" max="42" width="4.28515625" style="7" bestFit="1" customWidth="1"/>
    <col min="43" max="43" width="3.5703125" style="7" bestFit="1" customWidth="1"/>
    <col min="44" max="16384" width="11.42578125" style="7"/>
  </cols>
  <sheetData>
    <row r="1" spans="1:22" ht="15" x14ac:dyDescent="0.3">
      <c r="A1" s="183" t="s">
        <v>115</v>
      </c>
      <c r="B1" s="183"/>
      <c r="C1" s="183"/>
      <c r="D1" s="183"/>
      <c r="E1" s="183"/>
      <c r="F1" s="183"/>
      <c r="G1" s="183"/>
      <c r="H1" s="183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4" t="s">
        <v>83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36" t="s">
        <v>0</v>
      </c>
      <c r="C8" s="37" t="s">
        <v>1</v>
      </c>
      <c r="D8" s="37" t="s">
        <v>2</v>
      </c>
      <c r="E8" s="37" t="s">
        <v>3</v>
      </c>
      <c r="F8" s="37" t="s">
        <v>4</v>
      </c>
      <c r="G8" s="37" t="s">
        <v>5</v>
      </c>
      <c r="H8" s="37" t="s">
        <v>6</v>
      </c>
      <c r="I8" s="37" t="s">
        <v>7</v>
      </c>
      <c r="J8" s="37" t="s">
        <v>8</v>
      </c>
      <c r="K8" s="37" t="s">
        <v>9</v>
      </c>
      <c r="L8" s="37" t="s">
        <v>10</v>
      </c>
      <c r="M8" s="37" t="s">
        <v>11</v>
      </c>
      <c r="N8" s="37" t="s">
        <v>12</v>
      </c>
      <c r="O8" s="37" t="s">
        <v>13</v>
      </c>
      <c r="P8" s="37" t="s">
        <v>14</v>
      </c>
      <c r="Q8" s="37" t="s">
        <v>15</v>
      </c>
      <c r="R8" s="37" t="s">
        <v>16</v>
      </c>
      <c r="S8" s="37" t="s">
        <v>17</v>
      </c>
      <c r="T8" s="37" t="s">
        <v>18</v>
      </c>
      <c r="U8" s="37" t="s">
        <v>19</v>
      </c>
      <c r="V8" s="26" t="s">
        <v>112</v>
      </c>
    </row>
    <row r="9" spans="1:22" s="11" customFormat="1" ht="13.15" customHeight="1" x14ac:dyDescent="0.3">
      <c r="A9" s="79" t="s">
        <v>91</v>
      </c>
      <c r="B9" s="43">
        <f t="shared" ref="B9:U9" si="0">SUM(B10:B13)</f>
        <v>71404</v>
      </c>
      <c r="C9" s="43">
        <f t="shared" si="0"/>
        <v>33814</v>
      </c>
      <c r="D9" s="43">
        <f t="shared" si="0"/>
        <v>53861</v>
      </c>
      <c r="E9" s="43">
        <f t="shared" si="0"/>
        <v>7038</v>
      </c>
      <c r="F9" s="43">
        <f t="shared" si="0"/>
        <v>6173</v>
      </c>
      <c r="G9" s="43">
        <f t="shared" si="0"/>
        <v>61065</v>
      </c>
      <c r="H9" s="43">
        <f t="shared" si="0"/>
        <v>27760</v>
      </c>
      <c r="I9" s="43">
        <f t="shared" si="0"/>
        <v>31275</v>
      </c>
      <c r="J9" s="43">
        <f t="shared" si="0"/>
        <v>34940</v>
      </c>
      <c r="K9" s="43">
        <f t="shared" si="0"/>
        <v>6991</v>
      </c>
      <c r="L9" s="43">
        <f t="shared" si="0"/>
        <v>11796</v>
      </c>
      <c r="M9" s="43">
        <f t="shared" si="0"/>
        <v>25428</v>
      </c>
      <c r="N9" s="43">
        <f t="shared" si="0"/>
        <v>9160</v>
      </c>
      <c r="O9" s="43">
        <f t="shared" si="0"/>
        <v>3652</v>
      </c>
      <c r="P9" s="43">
        <f t="shared" si="0"/>
        <v>17943</v>
      </c>
      <c r="Q9" s="43">
        <f t="shared" si="0"/>
        <v>1100</v>
      </c>
      <c r="R9" s="43">
        <f t="shared" si="0"/>
        <v>13890</v>
      </c>
      <c r="S9" s="43">
        <f t="shared" si="0"/>
        <v>7652</v>
      </c>
      <c r="T9" s="43">
        <f>SUM(T10:T13)</f>
        <v>15790</v>
      </c>
      <c r="U9" s="43">
        <f t="shared" si="0"/>
        <v>5461</v>
      </c>
      <c r="V9" s="39">
        <f>SUM(V10:V13)</f>
        <v>446193</v>
      </c>
    </row>
    <row r="10" spans="1:22" s="1" customFormat="1" ht="13.15" customHeight="1" x14ac:dyDescent="0.3">
      <c r="A10" s="82" t="s">
        <v>21</v>
      </c>
      <c r="B10" s="44">
        <v>54971</v>
      </c>
      <c r="C10" s="45">
        <v>25267</v>
      </c>
      <c r="D10" s="44">
        <v>36431</v>
      </c>
      <c r="E10" s="44">
        <v>5158</v>
      </c>
      <c r="F10" s="44">
        <v>4042</v>
      </c>
      <c r="G10" s="44">
        <v>49360</v>
      </c>
      <c r="H10" s="45">
        <v>19044</v>
      </c>
      <c r="I10" s="44">
        <v>22516</v>
      </c>
      <c r="J10" s="44">
        <v>25934</v>
      </c>
      <c r="K10" s="44">
        <v>5395</v>
      </c>
      <c r="L10" s="44">
        <v>8593</v>
      </c>
      <c r="M10" s="44">
        <v>17565</v>
      </c>
      <c r="N10" s="44">
        <v>6770</v>
      </c>
      <c r="O10" s="44">
        <v>2810</v>
      </c>
      <c r="P10" s="44">
        <v>13534</v>
      </c>
      <c r="Q10" s="44">
        <v>814</v>
      </c>
      <c r="R10" s="44">
        <v>10234</v>
      </c>
      <c r="S10" s="44">
        <v>5778</v>
      </c>
      <c r="T10" s="44">
        <v>11279</v>
      </c>
      <c r="U10" s="44">
        <v>3866</v>
      </c>
      <c r="V10" s="40">
        <f t="shared" ref="V10:V18" si="1">SUM(B10:U10)</f>
        <v>329361</v>
      </c>
    </row>
    <row r="11" spans="1:22" s="1" customFormat="1" ht="13.15" customHeight="1" x14ac:dyDescent="0.3">
      <c r="A11" s="82" t="s">
        <v>22</v>
      </c>
      <c r="B11" s="44">
        <v>4969</v>
      </c>
      <c r="C11" s="45">
        <v>2488</v>
      </c>
      <c r="D11" s="44">
        <v>4393</v>
      </c>
      <c r="E11" s="44">
        <v>431</v>
      </c>
      <c r="F11" s="44">
        <v>591</v>
      </c>
      <c r="G11" s="44">
        <v>4204</v>
      </c>
      <c r="H11" s="45">
        <v>2425</v>
      </c>
      <c r="I11" s="44">
        <v>1780</v>
      </c>
      <c r="J11" s="44">
        <v>2169</v>
      </c>
      <c r="K11" s="44">
        <v>386</v>
      </c>
      <c r="L11" s="44">
        <v>703</v>
      </c>
      <c r="M11" s="44">
        <v>1581</v>
      </c>
      <c r="N11" s="44">
        <v>478</v>
      </c>
      <c r="O11" s="44">
        <v>250</v>
      </c>
      <c r="P11" s="44">
        <v>986</v>
      </c>
      <c r="Q11" s="44">
        <v>78</v>
      </c>
      <c r="R11" s="44">
        <v>682</v>
      </c>
      <c r="S11" s="44">
        <v>461</v>
      </c>
      <c r="T11" s="44">
        <v>913</v>
      </c>
      <c r="U11" s="44">
        <v>538</v>
      </c>
      <c r="V11" s="40">
        <f t="shared" si="1"/>
        <v>30506</v>
      </c>
    </row>
    <row r="12" spans="1:22" s="1" customFormat="1" ht="13.15" customHeight="1" x14ac:dyDescent="0.3">
      <c r="A12" s="82" t="s">
        <v>67</v>
      </c>
      <c r="B12" s="44">
        <v>7485</v>
      </c>
      <c r="C12" s="45">
        <v>2076</v>
      </c>
      <c r="D12" s="44">
        <v>8846</v>
      </c>
      <c r="E12" s="44">
        <v>762</v>
      </c>
      <c r="F12" s="44">
        <v>1195</v>
      </c>
      <c r="G12" s="44">
        <v>4673</v>
      </c>
      <c r="H12" s="45">
        <v>4441</v>
      </c>
      <c r="I12" s="44">
        <v>4884</v>
      </c>
      <c r="J12" s="44">
        <v>4300</v>
      </c>
      <c r="K12" s="44">
        <v>799</v>
      </c>
      <c r="L12" s="44">
        <v>1983</v>
      </c>
      <c r="M12" s="44">
        <v>4034</v>
      </c>
      <c r="N12" s="44">
        <v>1308</v>
      </c>
      <c r="O12" s="44">
        <v>466</v>
      </c>
      <c r="P12" s="44">
        <v>2257</v>
      </c>
      <c r="Q12" s="44">
        <v>134</v>
      </c>
      <c r="R12" s="44">
        <v>2192</v>
      </c>
      <c r="S12" s="44">
        <v>1076</v>
      </c>
      <c r="T12" s="44">
        <v>2640</v>
      </c>
      <c r="U12" s="44">
        <v>827</v>
      </c>
      <c r="V12" s="40">
        <f t="shared" si="1"/>
        <v>56378</v>
      </c>
    </row>
    <row r="13" spans="1:22" s="1" customFormat="1" ht="13.15" customHeight="1" x14ac:dyDescent="0.3">
      <c r="A13" s="82" t="s">
        <v>24</v>
      </c>
      <c r="B13" s="45">
        <v>3979</v>
      </c>
      <c r="C13" s="45">
        <v>3983</v>
      </c>
      <c r="D13" s="45">
        <v>4191</v>
      </c>
      <c r="E13" s="44">
        <v>687</v>
      </c>
      <c r="F13" s="45">
        <v>345</v>
      </c>
      <c r="G13" s="45">
        <v>2828</v>
      </c>
      <c r="H13" s="45">
        <v>1850</v>
      </c>
      <c r="I13" s="45">
        <v>2095</v>
      </c>
      <c r="J13" s="45">
        <v>2537</v>
      </c>
      <c r="K13" s="45">
        <v>411</v>
      </c>
      <c r="L13" s="45">
        <v>517</v>
      </c>
      <c r="M13" s="45">
        <v>2248</v>
      </c>
      <c r="N13" s="44">
        <v>604</v>
      </c>
      <c r="O13" s="45">
        <v>126</v>
      </c>
      <c r="P13" s="45">
        <v>1166</v>
      </c>
      <c r="Q13" s="45">
        <v>74</v>
      </c>
      <c r="R13" s="45">
        <v>782</v>
      </c>
      <c r="S13" s="45">
        <v>337</v>
      </c>
      <c r="T13" s="45">
        <v>958</v>
      </c>
      <c r="U13" s="44">
        <v>230</v>
      </c>
      <c r="V13" s="40">
        <f t="shared" si="1"/>
        <v>29948</v>
      </c>
    </row>
    <row r="14" spans="1:22" s="1" customFormat="1" ht="13.15" customHeight="1" x14ac:dyDescent="0.3">
      <c r="A14" s="76" t="s">
        <v>25</v>
      </c>
      <c r="B14" s="44">
        <v>15</v>
      </c>
      <c r="C14" s="45">
        <v>0</v>
      </c>
      <c r="D14" s="44">
        <v>61</v>
      </c>
      <c r="E14" s="44">
        <v>7</v>
      </c>
      <c r="F14" s="44">
        <v>5</v>
      </c>
      <c r="G14" s="44">
        <v>7</v>
      </c>
      <c r="H14" s="45">
        <v>31</v>
      </c>
      <c r="I14" s="44">
        <v>49</v>
      </c>
      <c r="J14" s="44">
        <v>15</v>
      </c>
      <c r="K14" s="44">
        <v>7</v>
      </c>
      <c r="L14" s="44">
        <v>5</v>
      </c>
      <c r="M14" s="44">
        <v>32</v>
      </c>
      <c r="N14" s="44">
        <v>0</v>
      </c>
      <c r="O14" s="44">
        <v>2</v>
      </c>
      <c r="P14" s="44">
        <v>5</v>
      </c>
      <c r="Q14" s="44">
        <v>1</v>
      </c>
      <c r="R14" s="44">
        <v>3</v>
      </c>
      <c r="S14" s="44">
        <v>2</v>
      </c>
      <c r="T14" s="44">
        <v>2</v>
      </c>
      <c r="U14" s="44">
        <v>0</v>
      </c>
      <c r="V14" s="40">
        <f t="shared" si="1"/>
        <v>249</v>
      </c>
    </row>
    <row r="15" spans="1:22" s="1" customFormat="1" ht="13.15" customHeight="1" x14ac:dyDescent="0.3">
      <c r="A15" s="76" t="s">
        <v>26</v>
      </c>
      <c r="B15" s="44">
        <v>105</v>
      </c>
      <c r="C15" s="45">
        <v>62</v>
      </c>
      <c r="D15" s="44">
        <v>289</v>
      </c>
      <c r="E15" s="44">
        <v>14</v>
      </c>
      <c r="F15" s="44">
        <v>17</v>
      </c>
      <c r="G15" s="44">
        <v>139</v>
      </c>
      <c r="H15" s="45">
        <v>171</v>
      </c>
      <c r="I15" s="44">
        <v>151</v>
      </c>
      <c r="J15" s="44">
        <v>75</v>
      </c>
      <c r="K15" s="44">
        <v>27</v>
      </c>
      <c r="L15" s="44">
        <v>23</v>
      </c>
      <c r="M15" s="44">
        <v>96</v>
      </c>
      <c r="N15" s="44">
        <v>28</v>
      </c>
      <c r="O15" s="44">
        <v>4</v>
      </c>
      <c r="P15" s="44">
        <v>46</v>
      </c>
      <c r="Q15" s="44">
        <v>1</v>
      </c>
      <c r="R15" s="44">
        <v>35</v>
      </c>
      <c r="S15" s="44">
        <v>19</v>
      </c>
      <c r="T15" s="44">
        <v>51</v>
      </c>
      <c r="U15" s="44">
        <v>6</v>
      </c>
      <c r="V15" s="40">
        <f t="shared" si="1"/>
        <v>1359</v>
      </c>
    </row>
    <row r="16" spans="1:22" s="1" customFormat="1" ht="13.15" customHeight="1" x14ac:dyDescent="0.3">
      <c r="A16" s="76" t="s">
        <v>28</v>
      </c>
      <c r="B16" s="44">
        <v>24</v>
      </c>
      <c r="C16" s="45">
        <v>0</v>
      </c>
      <c r="D16" s="44">
        <v>70</v>
      </c>
      <c r="E16" s="44">
        <v>3</v>
      </c>
      <c r="F16" s="44">
        <v>3</v>
      </c>
      <c r="G16" s="44">
        <v>0</v>
      </c>
      <c r="H16" s="45">
        <v>49</v>
      </c>
      <c r="I16" s="44">
        <v>20</v>
      </c>
      <c r="J16" s="44">
        <v>38</v>
      </c>
      <c r="K16" s="44">
        <v>1</v>
      </c>
      <c r="L16" s="44">
        <v>24</v>
      </c>
      <c r="M16" s="44">
        <v>38</v>
      </c>
      <c r="N16" s="44">
        <v>8</v>
      </c>
      <c r="O16" s="44">
        <v>1</v>
      </c>
      <c r="P16" s="44">
        <v>47</v>
      </c>
      <c r="Q16" s="44">
        <v>6</v>
      </c>
      <c r="R16" s="44">
        <v>27</v>
      </c>
      <c r="S16" s="44">
        <v>8</v>
      </c>
      <c r="T16" s="44">
        <v>65</v>
      </c>
      <c r="U16" s="44">
        <v>15</v>
      </c>
      <c r="V16" s="40">
        <f t="shared" si="1"/>
        <v>447</v>
      </c>
    </row>
    <row r="17" spans="1:22" s="1" customFormat="1" ht="13.15" customHeight="1" x14ac:dyDescent="0.3">
      <c r="A17" s="76" t="s">
        <v>29</v>
      </c>
      <c r="B17" s="44">
        <v>3</v>
      </c>
      <c r="C17" s="44">
        <v>0</v>
      </c>
      <c r="D17" s="44">
        <v>16</v>
      </c>
      <c r="E17" s="44">
        <v>2</v>
      </c>
      <c r="F17" s="44">
        <v>0</v>
      </c>
      <c r="G17" s="44">
        <v>1</v>
      </c>
      <c r="H17" s="45">
        <v>1</v>
      </c>
      <c r="I17" s="44">
        <v>26</v>
      </c>
      <c r="J17" s="44">
        <v>3</v>
      </c>
      <c r="K17" s="44">
        <v>1</v>
      </c>
      <c r="L17" s="44">
        <v>1</v>
      </c>
      <c r="M17" s="44">
        <v>1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  <c r="S17" s="44">
        <v>0</v>
      </c>
      <c r="T17" s="44">
        <v>1</v>
      </c>
      <c r="U17" s="44">
        <v>2</v>
      </c>
      <c r="V17" s="40">
        <f t="shared" si="1"/>
        <v>58</v>
      </c>
    </row>
    <row r="18" spans="1:22" s="1" customFormat="1" ht="13.15" customHeight="1" x14ac:dyDescent="0.3">
      <c r="A18" s="78" t="s">
        <v>92</v>
      </c>
      <c r="B18" s="46">
        <v>0</v>
      </c>
      <c r="C18" s="46">
        <v>0</v>
      </c>
      <c r="D18" s="46">
        <v>5</v>
      </c>
      <c r="E18" s="46">
        <v>0</v>
      </c>
      <c r="F18" s="46">
        <v>0</v>
      </c>
      <c r="G18" s="46">
        <v>0</v>
      </c>
      <c r="H18" s="47">
        <v>2</v>
      </c>
      <c r="I18" s="46">
        <v>2</v>
      </c>
      <c r="J18" s="46">
        <v>0</v>
      </c>
      <c r="K18" s="47">
        <v>0</v>
      </c>
      <c r="L18" s="46">
        <v>0</v>
      </c>
      <c r="M18" s="46">
        <v>0</v>
      </c>
      <c r="N18" s="46">
        <v>1</v>
      </c>
      <c r="O18" s="46">
        <v>0</v>
      </c>
      <c r="P18" s="46">
        <v>0</v>
      </c>
      <c r="Q18" s="46">
        <v>0</v>
      </c>
      <c r="R18" s="46">
        <v>0</v>
      </c>
      <c r="S18" s="46">
        <v>0</v>
      </c>
      <c r="T18" s="46">
        <v>0</v>
      </c>
      <c r="U18" s="46">
        <v>0</v>
      </c>
      <c r="V18" s="42">
        <f t="shared" si="1"/>
        <v>10</v>
      </c>
    </row>
    <row r="19" spans="1:22" s="10" customFormat="1" ht="27" x14ac:dyDescent="0.3">
      <c r="A19" s="30" t="s">
        <v>103</v>
      </c>
      <c r="B19" s="15">
        <f t="shared" ref="B19:V19" si="2">SUM(B9,B14:B18)</f>
        <v>71551</v>
      </c>
      <c r="C19" s="15">
        <f t="shared" si="2"/>
        <v>33876</v>
      </c>
      <c r="D19" s="15">
        <f t="shared" si="2"/>
        <v>54302</v>
      </c>
      <c r="E19" s="15">
        <f t="shared" si="2"/>
        <v>7064</v>
      </c>
      <c r="F19" s="15">
        <f t="shared" si="2"/>
        <v>6198</v>
      </c>
      <c r="G19" s="15">
        <f t="shared" si="2"/>
        <v>61212</v>
      </c>
      <c r="H19" s="15">
        <f t="shared" si="2"/>
        <v>28014</v>
      </c>
      <c r="I19" s="15">
        <f t="shared" si="2"/>
        <v>31523</v>
      </c>
      <c r="J19" s="15">
        <f t="shared" si="2"/>
        <v>35071</v>
      </c>
      <c r="K19" s="15">
        <f t="shared" si="2"/>
        <v>7027</v>
      </c>
      <c r="L19" s="15">
        <f t="shared" si="2"/>
        <v>11849</v>
      </c>
      <c r="M19" s="15">
        <f t="shared" si="2"/>
        <v>25595</v>
      </c>
      <c r="N19" s="15">
        <f t="shared" si="2"/>
        <v>9197</v>
      </c>
      <c r="O19" s="15">
        <f t="shared" si="2"/>
        <v>3659</v>
      </c>
      <c r="P19" s="15">
        <f t="shared" si="2"/>
        <v>18041</v>
      </c>
      <c r="Q19" s="15">
        <f t="shared" si="2"/>
        <v>1108</v>
      </c>
      <c r="R19" s="15">
        <f t="shared" si="2"/>
        <v>13955</v>
      </c>
      <c r="S19" s="15">
        <f t="shared" si="2"/>
        <v>7681</v>
      </c>
      <c r="T19" s="15">
        <f t="shared" si="2"/>
        <v>15909</v>
      </c>
      <c r="U19" s="15">
        <f t="shared" si="2"/>
        <v>5484</v>
      </c>
      <c r="V19" s="27">
        <f t="shared" si="2"/>
        <v>448316</v>
      </c>
    </row>
    <row r="20" spans="1:22" s="10" customFormat="1" ht="13.15" customHeight="1" x14ac:dyDescent="0.3">
      <c r="A20" s="53" t="s">
        <v>31</v>
      </c>
      <c r="B20" s="54">
        <v>1</v>
      </c>
      <c r="C20" s="55">
        <v>0</v>
      </c>
      <c r="D20" s="54">
        <v>20</v>
      </c>
      <c r="E20" s="54">
        <v>1</v>
      </c>
      <c r="F20" s="54">
        <v>0</v>
      </c>
      <c r="G20" s="54">
        <v>0</v>
      </c>
      <c r="H20" s="54">
        <v>2</v>
      </c>
      <c r="I20" s="54">
        <v>6</v>
      </c>
      <c r="J20" s="54">
        <v>1</v>
      </c>
      <c r="K20" s="54">
        <v>0</v>
      </c>
      <c r="L20" s="54">
        <v>1</v>
      </c>
      <c r="M20" s="54">
        <v>0</v>
      </c>
      <c r="N20" s="54">
        <v>0</v>
      </c>
      <c r="O20" s="54">
        <v>0</v>
      </c>
      <c r="P20" s="54">
        <v>0</v>
      </c>
      <c r="Q20" s="54">
        <v>0</v>
      </c>
      <c r="R20" s="54">
        <v>1</v>
      </c>
      <c r="S20" s="54">
        <v>0</v>
      </c>
      <c r="T20" s="54">
        <v>0</v>
      </c>
      <c r="U20" s="54">
        <v>0</v>
      </c>
      <c r="V20" s="52">
        <f t="shared" ref="V20:V60" si="3">SUM(B20:U20)</f>
        <v>33</v>
      </c>
    </row>
    <row r="21" spans="1:22" s="1" customFormat="1" ht="13.15" customHeight="1" x14ac:dyDescent="0.3">
      <c r="A21" s="41" t="s">
        <v>32</v>
      </c>
      <c r="B21" s="44">
        <v>4094</v>
      </c>
      <c r="C21" s="45">
        <v>491</v>
      </c>
      <c r="D21" s="44">
        <v>9804</v>
      </c>
      <c r="E21" s="44">
        <v>887</v>
      </c>
      <c r="F21" s="44">
        <v>948</v>
      </c>
      <c r="G21" s="44">
        <v>14195</v>
      </c>
      <c r="H21" s="45">
        <v>4903</v>
      </c>
      <c r="I21" s="44">
        <v>4454</v>
      </c>
      <c r="J21" s="44">
        <v>5297</v>
      </c>
      <c r="K21" s="44">
        <v>547</v>
      </c>
      <c r="L21" s="44">
        <v>1259</v>
      </c>
      <c r="M21" s="45">
        <v>2294</v>
      </c>
      <c r="N21" s="44">
        <v>395</v>
      </c>
      <c r="O21" s="45">
        <v>132</v>
      </c>
      <c r="P21" s="44">
        <v>1211</v>
      </c>
      <c r="Q21" s="44">
        <v>75</v>
      </c>
      <c r="R21" s="44">
        <v>1030</v>
      </c>
      <c r="S21" s="44">
        <v>780</v>
      </c>
      <c r="T21" s="44">
        <v>1886</v>
      </c>
      <c r="U21" s="44">
        <v>146</v>
      </c>
      <c r="V21" s="40">
        <f t="shared" si="3"/>
        <v>54828</v>
      </c>
    </row>
    <row r="22" spans="1:22" s="1" customFormat="1" ht="12.75" customHeight="1" x14ac:dyDescent="0.3">
      <c r="A22" s="41" t="s">
        <v>33</v>
      </c>
      <c r="B22" s="45">
        <v>3327</v>
      </c>
      <c r="C22" s="45">
        <v>397</v>
      </c>
      <c r="D22" s="45">
        <v>9462</v>
      </c>
      <c r="E22" s="44">
        <v>777</v>
      </c>
      <c r="F22" s="45">
        <v>851</v>
      </c>
      <c r="G22" s="45">
        <v>11634</v>
      </c>
      <c r="H22" s="45">
        <v>3677</v>
      </c>
      <c r="I22" s="45">
        <v>3799</v>
      </c>
      <c r="J22" s="45">
        <v>5746</v>
      </c>
      <c r="K22" s="45">
        <v>397</v>
      </c>
      <c r="L22" s="45">
        <v>1074</v>
      </c>
      <c r="M22" s="45">
        <v>4116</v>
      </c>
      <c r="N22" s="45">
        <v>588</v>
      </c>
      <c r="O22" s="45">
        <v>140</v>
      </c>
      <c r="P22" s="45">
        <v>1115</v>
      </c>
      <c r="Q22" s="45">
        <v>77</v>
      </c>
      <c r="R22" s="45">
        <v>913</v>
      </c>
      <c r="S22" s="45">
        <v>218</v>
      </c>
      <c r="T22" s="44">
        <v>1073</v>
      </c>
      <c r="U22" s="45">
        <v>396</v>
      </c>
      <c r="V22" s="40">
        <f t="shared" si="3"/>
        <v>49777</v>
      </c>
    </row>
    <row r="23" spans="1:22" s="1" customFormat="1" ht="13.15" customHeight="1" x14ac:dyDescent="0.3">
      <c r="A23" s="56" t="s">
        <v>34</v>
      </c>
      <c r="B23" s="44">
        <v>30</v>
      </c>
      <c r="C23" s="45"/>
      <c r="D23" s="44">
        <v>29</v>
      </c>
      <c r="E23" s="44">
        <v>2</v>
      </c>
      <c r="F23" s="44">
        <v>3</v>
      </c>
      <c r="G23" s="44"/>
      <c r="H23" s="45">
        <v>21</v>
      </c>
      <c r="I23" s="44">
        <v>7</v>
      </c>
      <c r="J23" s="44">
        <v>61</v>
      </c>
      <c r="K23" s="44">
        <v>4</v>
      </c>
      <c r="L23" s="44">
        <v>3</v>
      </c>
      <c r="M23" s="44">
        <v>18</v>
      </c>
      <c r="N23" s="44">
        <v>2</v>
      </c>
      <c r="O23" s="44">
        <v>0</v>
      </c>
      <c r="P23" s="44">
        <v>130</v>
      </c>
      <c r="Q23" s="44">
        <v>1</v>
      </c>
      <c r="R23" s="44">
        <v>19</v>
      </c>
      <c r="S23" s="44">
        <v>1</v>
      </c>
      <c r="T23" s="44">
        <v>7</v>
      </c>
      <c r="U23" s="44">
        <v>1</v>
      </c>
      <c r="V23" s="40">
        <f t="shared" si="3"/>
        <v>339</v>
      </c>
    </row>
    <row r="24" spans="1:22" s="1" customFormat="1" ht="13.15" customHeight="1" x14ac:dyDescent="0.3">
      <c r="A24" s="56" t="s">
        <v>87</v>
      </c>
      <c r="B24" s="45">
        <v>3320</v>
      </c>
      <c r="C24" s="45">
        <v>742</v>
      </c>
      <c r="D24" s="45">
        <v>13225</v>
      </c>
      <c r="E24" s="45">
        <v>878</v>
      </c>
      <c r="F24" s="45">
        <v>613</v>
      </c>
      <c r="G24" s="45">
        <v>11307</v>
      </c>
      <c r="H24" s="45">
        <v>3292</v>
      </c>
      <c r="I24" s="45">
        <v>4573</v>
      </c>
      <c r="J24" s="45">
        <v>4529</v>
      </c>
      <c r="K24" s="45">
        <v>613</v>
      </c>
      <c r="L24" s="45">
        <v>894</v>
      </c>
      <c r="M24" s="45">
        <v>5721</v>
      </c>
      <c r="N24" s="45">
        <v>874</v>
      </c>
      <c r="O24" s="45">
        <v>202</v>
      </c>
      <c r="P24" s="45">
        <v>2005</v>
      </c>
      <c r="Q24" s="45">
        <v>104</v>
      </c>
      <c r="R24" s="45">
        <v>1413</v>
      </c>
      <c r="S24" s="45">
        <v>1010</v>
      </c>
      <c r="T24" s="45">
        <v>2128</v>
      </c>
      <c r="U24" s="45">
        <v>1183</v>
      </c>
      <c r="V24" s="40">
        <f t="shared" si="3"/>
        <v>58626</v>
      </c>
    </row>
    <row r="25" spans="1:22" s="1" customFormat="1" ht="13.15" customHeight="1" x14ac:dyDescent="0.3">
      <c r="A25" s="41" t="s">
        <v>36</v>
      </c>
      <c r="B25" s="45">
        <v>3734</v>
      </c>
      <c r="C25" s="45">
        <v>101</v>
      </c>
      <c r="D25" s="45">
        <v>9033</v>
      </c>
      <c r="E25" s="44">
        <v>1115</v>
      </c>
      <c r="F25" s="45">
        <v>852</v>
      </c>
      <c r="G25" s="45">
        <v>895</v>
      </c>
      <c r="H25" s="45">
        <v>3697</v>
      </c>
      <c r="I25" s="45">
        <v>4790</v>
      </c>
      <c r="J25" s="45">
        <v>5003</v>
      </c>
      <c r="K25" s="45">
        <v>575</v>
      </c>
      <c r="L25" s="45">
        <v>1111</v>
      </c>
      <c r="M25" s="45">
        <v>4078</v>
      </c>
      <c r="N25" s="45">
        <v>525</v>
      </c>
      <c r="O25" s="45">
        <v>253</v>
      </c>
      <c r="P25" s="45">
        <v>2111</v>
      </c>
      <c r="Q25" s="45">
        <v>95</v>
      </c>
      <c r="R25" s="45">
        <v>1645</v>
      </c>
      <c r="S25" s="45">
        <v>579</v>
      </c>
      <c r="T25" s="45">
        <v>2263</v>
      </c>
      <c r="U25" s="45">
        <v>1533</v>
      </c>
      <c r="V25" s="40">
        <f t="shared" si="3"/>
        <v>43988</v>
      </c>
    </row>
    <row r="26" spans="1:22" s="1" customFormat="1" ht="13.15" customHeight="1" x14ac:dyDescent="0.3">
      <c r="A26" s="41" t="s">
        <v>37</v>
      </c>
      <c r="B26" s="45">
        <v>0</v>
      </c>
      <c r="C26" s="45">
        <v>0</v>
      </c>
      <c r="D26" s="45">
        <v>0</v>
      </c>
      <c r="E26" s="44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1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  <c r="S26" s="45">
        <v>0</v>
      </c>
      <c r="T26" s="45">
        <v>0</v>
      </c>
      <c r="U26" s="45">
        <v>0</v>
      </c>
      <c r="V26" s="40">
        <f t="shared" si="3"/>
        <v>1</v>
      </c>
    </row>
    <row r="27" spans="1:22" s="1" customFormat="1" ht="13.15" customHeight="1" x14ac:dyDescent="0.3">
      <c r="A27" s="41" t="s">
        <v>39</v>
      </c>
      <c r="B27" s="45">
        <v>9555</v>
      </c>
      <c r="C27" s="45">
        <v>848</v>
      </c>
      <c r="D27" s="45">
        <v>18210</v>
      </c>
      <c r="E27" s="44">
        <v>3418</v>
      </c>
      <c r="F27" s="45">
        <v>2062</v>
      </c>
      <c r="G27" s="45">
        <v>15273</v>
      </c>
      <c r="H27" s="45">
        <v>8858</v>
      </c>
      <c r="I27" s="45">
        <v>9760</v>
      </c>
      <c r="J27" s="45">
        <v>9962</v>
      </c>
      <c r="K27" s="45">
        <v>1174</v>
      </c>
      <c r="L27" s="45">
        <v>2069</v>
      </c>
      <c r="M27" s="45">
        <v>9111</v>
      </c>
      <c r="N27" s="45">
        <v>1832</v>
      </c>
      <c r="O27" s="45">
        <v>390</v>
      </c>
      <c r="P27" s="45">
        <v>3134</v>
      </c>
      <c r="Q27" s="45">
        <v>234</v>
      </c>
      <c r="R27" s="45">
        <v>3836</v>
      </c>
      <c r="S27" s="45">
        <v>2488</v>
      </c>
      <c r="T27" s="45">
        <v>4388</v>
      </c>
      <c r="U27" s="45">
        <v>2710</v>
      </c>
      <c r="V27" s="40">
        <f t="shared" si="3"/>
        <v>109312</v>
      </c>
    </row>
    <row r="28" spans="1:22" s="1" customFormat="1" ht="13.15" customHeight="1" x14ac:dyDescent="0.3">
      <c r="A28" s="56" t="s">
        <v>41</v>
      </c>
      <c r="B28" s="45">
        <v>9</v>
      </c>
      <c r="C28" s="45">
        <v>0</v>
      </c>
      <c r="D28" s="44">
        <v>23</v>
      </c>
      <c r="E28" s="44">
        <v>5</v>
      </c>
      <c r="F28" s="44">
        <v>0</v>
      </c>
      <c r="G28" s="45">
        <v>3</v>
      </c>
      <c r="H28" s="45">
        <v>3</v>
      </c>
      <c r="I28" s="44">
        <v>7</v>
      </c>
      <c r="J28" s="45">
        <v>15</v>
      </c>
      <c r="K28" s="45">
        <v>0</v>
      </c>
      <c r="L28" s="45">
        <v>0</v>
      </c>
      <c r="M28" s="44">
        <v>3</v>
      </c>
      <c r="N28" s="44">
        <v>0</v>
      </c>
      <c r="O28" s="44">
        <v>0</v>
      </c>
      <c r="P28" s="44">
        <v>0</v>
      </c>
      <c r="Q28" s="44">
        <v>0</v>
      </c>
      <c r="R28" s="45">
        <v>8</v>
      </c>
      <c r="S28" s="44">
        <v>0</v>
      </c>
      <c r="T28" s="45">
        <v>0</v>
      </c>
      <c r="U28" s="44">
        <v>0</v>
      </c>
      <c r="V28" s="40">
        <f t="shared" si="3"/>
        <v>76</v>
      </c>
    </row>
    <row r="29" spans="1:22" s="1" customFormat="1" ht="13.15" customHeight="1" x14ac:dyDescent="0.3">
      <c r="A29" s="41" t="s">
        <v>42</v>
      </c>
      <c r="B29" s="45">
        <v>480</v>
      </c>
      <c r="C29" s="45">
        <v>21</v>
      </c>
      <c r="D29" s="45">
        <v>1188</v>
      </c>
      <c r="E29" s="44">
        <v>261</v>
      </c>
      <c r="F29" s="45">
        <v>248</v>
      </c>
      <c r="G29" s="45">
        <v>89</v>
      </c>
      <c r="H29" s="45">
        <v>482</v>
      </c>
      <c r="I29" s="45">
        <v>590</v>
      </c>
      <c r="J29" s="45">
        <v>404</v>
      </c>
      <c r="K29" s="45">
        <v>40</v>
      </c>
      <c r="L29" s="45">
        <v>103</v>
      </c>
      <c r="M29" s="45">
        <v>299</v>
      </c>
      <c r="N29" s="45">
        <v>88</v>
      </c>
      <c r="O29" s="45">
        <v>13</v>
      </c>
      <c r="P29" s="45">
        <v>123</v>
      </c>
      <c r="Q29" s="45">
        <v>2</v>
      </c>
      <c r="R29" s="45">
        <v>148</v>
      </c>
      <c r="S29" s="45">
        <v>78</v>
      </c>
      <c r="T29" s="45">
        <v>134</v>
      </c>
      <c r="U29" s="45">
        <v>52</v>
      </c>
      <c r="V29" s="40">
        <f t="shared" si="3"/>
        <v>4843</v>
      </c>
    </row>
    <row r="30" spans="1:22" s="1" customFormat="1" ht="13.15" customHeight="1" x14ac:dyDescent="0.3">
      <c r="A30" s="41" t="s">
        <v>43</v>
      </c>
      <c r="B30" s="45">
        <v>3804</v>
      </c>
      <c r="C30" s="45">
        <v>379</v>
      </c>
      <c r="D30" s="45">
        <v>7920</v>
      </c>
      <c r="E30" s="44">
        <v>1034</v>
      </c>
      <c r="F30" s="45">
        <v>1714</v>
      </c>
      <c r="G30" s="45">
        <v>1322</v>
      </c>
      <c r="H30" s="45">
        <v>4087</v>
      </c>
      <c r="I30" s="45">
        <v>5093</v>
      </c>
      <c r="J30" s="45">
        <v>4924</v>
      </c>
      <c r="K30" s="45">
        <v>659</v>
      </c>
      <c r="L30" s="45">
        <v>1311</v>
      </c>
      <c r="M30" s="45">
        <v>3679</v>
      </c>
      <c r="N30" s="45">
        <v>842</v>
      </c>
      <c r="O30" s="45">
        <v>210</v>
      </c>
      <c r="P30" s="45">
        <v>3378</v>
      </c>
      <c r="Q30" s="45">
        <v>69</v>
      </c>
      <c r="R30" s="45">
        <v>2717</v>
      </c>
      <c r="S30" s="45">
        <v>1073</v>
      </c>
      <c r="T30" s="45">
        <v>2331</v>
      </c>
      <c r="U30" s="45">
        <v>826</v>
      </c>
      <c r="V30" s="40">
        <f t="shared" si="3"/>
        <v>47372</v>
      </c>
    </row>
    <row r="31" spans="1:22" s="1" customFormat="1" ht="13.15" customHeight="1" x14ac:dyDescent="0.3">
      <c r="A31" s="56" t="s">
        <v>86</v>
      </c>
      <c r="B31" s="45">
        <v>68</v>
      </c>
      <c r="C31" s="45">
        <v>29</v>
      </c>
      <c r="D31" s="44">
        <v>232</v>
      </c>
      <c r="E31" s="44">
        <v>24</v>
      </c>
      <c r="F31" s="44">
        <v>20</v>
      </c>
      <c r="G31" s="45">
        <v>488</v>
      </c>
      <c r="H31" s="45">
        <v>133</v>
      </c>
      <c r="I31" s="44">
        <v>153</v>
      </c>
      <c r="J31" s="45">
        <v>99</v>
      </c>
      <c r="K31" s="45">
        <v>20</v>
      </c>
      <c r="L31" s="45">
        <v>10</v>
      </c>
      <c r="M31" s="44">
        <v>253</v>
      </c>
      <c r="N31" s="44">
        <v>20</v>
      </c>
      <c r="O31" s="44">
        <v>2</v>
      </c>
      <c r="P31" s="44">
        <v>27</v>
      </c>
      <c r="Q31" s="44">
        <v>0</v>
      </c>
      <c r="R31" s="45">
        <v>28</v>
      </c>
      <c r="S31" s="44">
        <v>6</v>
      </c>
      <c r="T31" s="45">
        <v>27</v>
      </c>
      <c r="U31" s="45">
        <v>13</v>
      </c>
      <c r="V31" s="40">
        <f t="shared" si="3"/>
        <v>1652</v>
      </c>
    </row>
    <row r="32" spans="1:22" s="1" customFormat="1" ht="13.15" customHeight="1" x14ac:dyDescent="0.3">
      <c r="A32" s="56" t="s">
        <v>45</v>
      </c>
      <c r="B32" s="45">
        <v>3095</v>
      </c>
      <c r="C32" s="45">
        <v>206</v>
      </c>
      <c r="D32" s="44">
        <v>7551</v>
      </c>
      <c r="E32" s="44">
        <v>555</v>
      </c>
      <c r="F32" s="44">
        <v>1144</v>
      </c>
      <c r="G32" s="45">
        <v>908</v>
      </c>
      <c r="H32" s="45">
        <v>4299</v>
      </c>
      <c r="I32" s="44">
        <v>4543</v>
      </c>
      <c r="J32" s="45">
        <v>4610</v>
      </c>
      <c r="K32" s="45">
        <v>520</v>
      </c>
      <c r="L32" s="45">
        <v>904</v>
      </c>
      <c r="M32" s="44">
        <v>2759</v>
      </c>
      <c r="N32" s="44">
        <v>741</v>
      </c>
      <c r="O32" s="44">
        <v>271</v>
      </c>
      <c r="P32" s="44">
        <v>1974</v>
      </c>
      <c r="Q32" s="44">
        <v>182</v>
      </c>
      <c r="R32" s="45">
        <v>1703</v>
      </c>
      <c r="S32" s="44">
        <v>693</v>
      </c>
      <c r="T32" s="45">
        <v>1900</v>
      </c>
      <c r="U32" s="45">
        <v>515</v>
      </c>
      <c r="V32" s="40">
        <f t="shared" si="3"/>
        <v>39073</v>
      </c>
    </row>
    <row r="33" spans="1:22" s="1" customFormat="1" ht="13.15" customHeight="1" x14ac:dyDescent="0.3">
      <c r="A33" s="56" t="s">
        <v>46</v>
      </c>
      <c r="B33" s="45">
        <v>0</v>
      </c>
      <c r="C33" s="45">
        <v>0</v>
      </c>
      <c r="D33" s="44">
        <v>0</v>
      </c>
      <c r="E33" s="44">
        <v>1</v>
      </c>
      <c r="F33" s="44">
        <v>0</v>
      </c>
      <c r="G33" s="45">
        <v>0</v>
      </c>
      <c r="H33" s="45">
        <v>0</v>
      </c>
      <c r="I33" s="44">
        <v>6</v>
      </c>
      <c r="J33" s="45">
        <v>2</v>
      </c>
      <c r="K33" s="45">
        <v>0</v>
      </c>
      <c r="L33" s="45">
        <v>1</v>
      </c>
      <c r="M33" s="44">
        <v>1</v>
      </c>
      <c r="N33" s="44">
        <v>0</v>
      </c>
      <c r="O33" s="44">
        <v>0</v>
      </c>
      <c r="P33" s="44">
        <v>1</v>
      </c>
      <c r="Q33" s="44">
        <v>0</v>
      </c>
      <c r="R33" s="45">
        <v>0</v>
      </c>
      <c r="S33" s="44">
        <v>0</v>
      </c>
      <c r="T33" s="45">
        <v>0</v>
      </c>
      <c r="U33" s="44">
        <v>0</v>
      </c>
      <c r="V33" s="40">
        <f t="shared" si="3"/>
        <v>12</v>
      </c>
    </row>
    <row r="34" spans="1:22" s="1" customFormat="1" ht="13.15" customHeight="1" x14ac:dyDescent="0.3">
      <c r="A34" s="56" t="s">
        <v>47</v>
      </c>
      <c r="B34" s="45">
        <v>936</v>
      </c>
      <c r="C34" s="45">
        <v>236</v>
      </c>
      <c r="D34" s="44">
        <v>3088</v>
      </c>
      <c r="E34" s="44">
        <v>292</v>
      </c>
      <c r="F34" s="44">
        <v>343</v>
      </c>
      <c r="G34" s="45">
        <v>1536</v>
      </c>
      <c r="H34" s="45">
        <v>2175</v>
      </c>
      <c r="I34" s="44">
        <v>1684</v>
      </c>
      <c r="J34" s="45">
        <v>1939</v>
      </c>
      <c r="K34" s="45">
        <v>231</v>
      </c>
      <c r="L34" s="45">
        <v>418</v>
      </c>
      <c r="M34" s="44">
        <v>1198</v>
      </c>
      <c r="N34" s="44">
        <v>230</v>
      </c>
      <c r="O34" s="44">
        <v>76</v>
      </c>
      <c r="P34" s="44">
        <v>422</v>
      </c>
      <c r="Q34" s="44">
        <v>21</v>
      </c>
      <c r="R34" s="45">
        <v>282</v>
      </c>
      <c r="S34" s="44">
        <v>149</v>
      </c>
      <c r="T34" s="45">
        <v>390</v>
      </c>
      <c r="U34" s="44">
        <v>218</v>
      </c>
      <c r="V34" s="40">
        <f t="shared" si="3"/>
        <v>15864</v>
      </c>
    </row>
    <row r="35" spans="1:22" s="1" customFormat="1" ht="13.15" customHeight="1" x14ac:dyDescent="0.3">
      <c r="A35" s="41" t="s">
        <v>72</v>
      </c>
      <c r="B35" s="44">
        <v>6</v>
      </c>
      <c r="C35" s="45"/>
      <c r="D35" s="44">
        <v>20</v>
      </c>
      <c r="E35" s="44">
        <v>1</v>
      </c>
      <c r="F35" s="44">
        <v>1</v>
      </c>
      <c r="G35" s="44">
        <v>2</v>
      </c>
      <c r="H35" s="45">
        <v>9</v>
      </c>
      <c r="I35" s="44">
        <v>5</v>
      </c>
      <c r="J35" s="45">
        <v>0</v>
      </c>
      <c r="K35" s="44">
        <v>0</v>
      </c>
      <c r="L35" s="44">
        <v>0</v>
      </c>
      <c r="M35" s="45">
        <v>7</v>
      </c>
      <c r="N35" s="44">
        <v>0</v>
      </c>
      <c r="O35" s="45">
        <v>1</v>
      </c>
      <c r="P35" s="45">
        <v>4</v>
      </c>
      <c r="Q35" s="45">
        <v>0</v>
      </c>
      <c r="R35" s="45">
        <v>0</v>
      </c>
      <c r="S35" s="44">
        <v>0</v>
      </c>
      <c r="T35" s="45">
        <v>0</v>
      </c>
      <c r="U35" s="45">
        <v>0</v>
      </c>
      <c r="V35" s="40">
        <f t="shared" si="3"/>
        <v>56</v>
      </c>
    </row>
    <row r="36" spans="1:22" s="1" customFormat="1" ht="13.15" customHeight="1" x14ac:dyDescent="0.3">
      <c r="A36" s="41" t="s">
        <v>69</v>
      </c>
      <c r="B36" s="44">
        <v>37</v>
      </c>
      <c r="C36" s="45">
        <v>2</v>
      </c>
      <c r="D36" s="44">
        <v>47</v>
      </c>
      <c r="E36" s="44">
        <v>2</v>
      </c>
      <c r="F36" s="44">
        <v>6</v>
      </c>
      <c r="G36" s="44">
        <v>1</v>
      </c>
      <c r="H36" s="45">
        <v>18</v>
      </c>
      <c r="I36" s="44">
        <v>19</v>
      </c>
      <c r="J36" s="45">
        <v>51</v>
      </c>
      <c r="K36" s="44">
        <v>5</v>
      </c>
      <c r="L36" s="44">
        <v>4</v>
      </c>
      <c r="M36" s="45">
        <v>18</v>
      </c>
      <c r="N36" s="44">
        <v>6</v>
      </c>
      <c r="O36" s="45">
        <v>2</v>
      </c>
      <c r="P36" s="45">
        <v>3</v>
      </c>
      <c r="Q36" s="45">
        <v>0</v>
      </c>
      <c r="R36" s="45">
        <v>32</v>
      </c>
      <c r="S36" s="44">
        <v>8</v>
      </c>
      <c r="T36" s="45">
        <v>35</v>
      </c>
      <c r="U36" s="45">
        <v>3</v>
      </c>
      <c r="V36" s="40">
        <f t="shared" si="3"/>
        <v>299</v>
      </c>
    </row>
    <row r="37" spans="1:22" s="1" customFormat="1" ht="13.15" customHeight="1" x14ac:dyDescent="0.3">
      <c r="A37" s="41" t="s">
        <v>48</v>
      </c>
      <c r="B37" s="44">
        <v>592</v>
      </c>
      <c r="C37" s="45">
        <v>74</v>
      </c>
      <c r="D37" s="44">
        <v>1748</v>
      </c>
      <c r="E37" s="44">
        <v>132</v>
      </c>
      <c r="F37" s="44">
        <v>347</v>
      </c>
      <c r="G37" s="44">
        <v>663</v>
      </c>
      <c r="H37" s="45">
        <v>767</v>
      </c>
      <c r="I37" s="44">
        <v>836</v>
      </c>
      <c r="J37" s="45">
        <v>603</v>
      </c>
      <c r="K37" s="44">
        <v>90</v>
      </c>
      <c r="L37" s="44">
        <v>193</v>
      </c>
      <c r="M37" s="45">
        <v>558</v>
      </c>
      <c r="N37" s="44">
        <v>87</v>
      </c>
      <c r="O37" s="45">
        <v>23</v>
      </c>
      <c r="P37" s="45">
        <v>236</v>
      </c>
      <c r="Q37" s="45">
        <v>3</v>
      </c>
      <c r="R37" s="45">
        <v>150</v>
      </c>
      <c r="S37" s="44">
        <v>120</v>
      </c>
      <c r="T37" s="45">
        <v>154</v>
      </c>
      <c r="U37" s="45">
        <v>51</v>
      </c>
      <c r="V37" s="40">
        <f t="shared" si="3"/>
        <v>7427</v>
      </c>
    </row>
    <row r="38" spans="1:22" s="1" customFormat="1" ht="13.15" customHeight="1" x14ac:dyDescent="0.3">
      <c r="A38" s="56" t="s">
        <v>49</v>
      </c>
      <c r="B38" s="45">
        <v>976</v>
      </c>
      <c r="C38" s="45">
        <v>200</v>
      </c>
      <c r="D38" s="44">
        <v>2620</v>
      </c>
      <c r="E38" s="44">
        <v>633</v>
      </c>
      <c r="F38" s="44">
        <v>336</v>
      </c>
      <c r="G38" s="45">
        <v>7797</v>
      </c>
      <c r="H38" s="45">
        <v>858</v>
      </c>
      <c r="I38" s="44">
        <v>702</v>
      </c>
      <c r="J38" s="45">
        <v>1910</v>
      </c>
      <c r="K38" s="45">
        <v>157</v>
      </c>
      <c r="L38" s="45">
        <v>266</v>
      </c>
      <c r="M38" s="44">
        <v>4199</v>
      </c>
      <c r="N38" s="44">
        <v>434</v>
      </c>
      <c r="O38" s="44">
        <v>80</v>
      </c>
      <c r="P38" s="44">
        <v>1071</v>
      </c>
      <c r="Q38" s="44">
        <v>48</v>
      </c>
      <c r="R38" s="45">
        <v>278</v>
      </c>
      <c r="S38" s="44">
        <v>290</v>
      </c>
      <c r="T38" s="45">
        <v>1086</v>
      </c>
      <c r="U38" s="45">
        <v>189</v>
      </c>
      <c r="V38" s="40">
        <f t="shared" si="3"/>
        <v>24130</v>
      </c>
    </row>
    <row r="39" spans="1:22" s="1" customFormat="1" ht="13.15" customHeight="1" x14ac:dyDescent="0.3">
      <c r="A39" s="41" t="s">
        <v>50</v>
      </c>
      <c r="B39" s="45">
        <v>3265</v>
      </c>
      <c r="C39" s="45">
        <v>346</v>
      </c>
      <c r="D39" s="45">
        <v>8491</v>
      </c>
      <c r="E39" s="44">
        <v>1050</v>
      </c>
      <c r="F39" s="45">
        <v>977</v>
      </c>
      <c r="G39" s="45">
        <v>11809</v>
      </c>
      <c r="H39" s="45">
        <v>4178</v>
      </c>
      <c r="I39" s="45">
        <v>4037</v>
      </c>
      <c r="J39" s="45">
        <v>5521</v>
      </c>
      <c r="K39" s="45">
        <v>811</v>
      </c>
      <c r="L39" s="45">
        <v>1100</v>
      </c>
      <c r="M39" s="45">
        <v>4852</v>
      </c>
      <c r="N39" s="45">
        <v>818</v>
      </c>
      <c r="O39" s="45">
        <v>214</v>
      </c>
      <c r="P39" s="45">
        <v>1870</v>
      </c>
      <c r="Q39" s="45">
        <v>115</v>
      </c>
      <c r="R39" s="45">
        <v>1472</v>
      </c>
      <c r="S39" s="45">
        <v>704</v>
      </c>
      <c r="T39" s="45">
        <v>1608</v>
      </c>
      <c r="U39" s="44">
        <v>454</v>
      </c>
      <c r="V39" s="40">
        <f t="shared" si="3"/>
        <v>53692</v>
      </c>
    </row>
    <row r="40" spans="1:22" s="1" customFormat="1" ht="13.15" customHeight="1" x14ac:dyDescent="0.3">
      <c r="A40" s="41" t="s">
        <v>51</v>
      </c>
      <c r="B40" s="44">
        <v>1938</v>
      </c>
      <c r="C40" s="45">
        <v>130</v>
      </c>
      <c r="D40" s="44">
        <v>5007</v>
      </c>
      <c r="E40" s="44">
        <v>602</v>
      </c>
      <c r="F40" s="45">
        <v>416</v>
      </c>
      <c r="G40" s="44">
        <v>1800</v>
      </c>
      <c r="H40" s="45">
        <v>1786</v>
      </c>
      <c r="I40" s="44">
        <v>1940</v>
      </c>
      <c r="J40" s="44">
        <v>2387</v>
      </c>
      <c r="K40" s="44">
        <v>296</v>
      </c>
      <c r="L40" s="44">
        <v>547</v>
      </c>
      <c r="M40" s="45">
        <v>2437</v>
      </c>
      <c r="N40" s="44">
        <v>340</v>
      </c>
      <c r="O40" s="45">
        <v>56</v>
      </c>
      <c r="P40" s="45">
        <v>902</v>
      </c>
      <c r="Q40" s="45">
        <v>18</v>
      </c>
      <c r="R40" s="45">
        <v>528</v>
      </c>
      <c r="S40" s="44">
        <v>118</v>
      </c>
      <c r="T40" s="45">
        <v>559</v>
      </c>
      <c r="U40" s="44">
        <v>210</v>
      </c>
      <c r="V40" s="40">
        <f t="shared" si="3"/>
        <v>22017</v>
      </c>
    </row>
    <row r="41" spans="1:22" s="1" customFormat="1" ht="13.15" customHeight="1" x14ac:dyDescent="0.3">
      <c r="A41" s="56" t="s">
        <v>52</v>
      </c>
      <c r="B41" s="45">
        <v>403</v>
      </c>
      <c r="C41" s="45">
        <v>34</v>
      </c>
      <c r="D41" s="44">
        <v>1300</v>
      </c>
      <c r="E41" s="44">
        <v>103</v>
      </c>
      <c r="F41" s="44">
        <v>95</v>
      </c>
      <c r="G41" s="45">
        <v>112</v>
      </c>
      <c r="H41" s="45">
        <v>389</v>
      </c>
      <c r="I41" s="44">
        <v>437</v>
      </c>
      <c r="J41" s="45">
        <v>515</v>
      </c>
      <c r="K41" s="45">
        <v>93</v>
      </c>
      <c r="L41" s="45">
        <v>79</v>
      </c>
      <c r="M41" s="44">
        <v>314</v>
      </c>
      <c r="N41" s="44">
        <v>92</v>
      </c>
      <c r="O41" s="44">
        <v>8</v>
      </c>
      <c r="P41" s="44">
        <v>118</v>
      </c>
      <c r="Q41" s="44">
        <v>15</v>
      </c>
      <c r="R41" s="45">
        <v>151</v>
      </c>
      <c r="S41" s="44">
        <v>39</v>
      </c>
      <c r="T41" s="45">
        <v>243</v>
      </c>
      <c r="U41" s="45">
        <v>49</v>
      </c>
      <c r="V41" s="40">
        <f t="shared" si="3"/>
        <v>4589</v>
      </c>
    </row>
    <row r="42" spans="1:22" s="1" customFormat="1" ht="13.15" customHeight="1" x14ac:dyDescent="0.3">
      <c r="A42" s="56" t="s">
        <v>81</v>
      </c>
      <c r="B42" s="45">
        <v>3360</v>
      </c>
      <c r="C42" s="45">
        <v>231</v>
      </c>
      <c r="D42" s="44">
        <v>9702</v>
      </c>
      <c r="E42" s="44">
        <v>1223</v>
      </c>
      <c r="F42" s="44">
        <v>1531</v>
      </c>
      <c r="G42" s="45">
        <v>6158</v>
      </c>
      <c r="H42" s="45">
        <v>4084</v>
      </c>
      <c r="I42" s="44">
        <v>4484</v>
      </c>
      <c r="J42" s="45">
        <v>6511</v>
      </c>
      <c r="K42" s="45">
        <v>728</v>
      </c>
      <c r="L42" s="45">
        <v>1286</v>
      </c>
      <c r="M42" s="44">
        <v>7897</v>
      </c>
      <c r="N42" s="44">
        <v>1101</v>
      </c>
      <c r="O42" s="44">
        <v>257</v>
      </c>
      <c r="P42" s="44">
        <v>2529</v>
      </c>
      <c r="Q42" s="44">
        <v>127</v>
      </c>
      <c r="R42" s="45">
        <v>1898</v>
      </c>
      <c r="S42" s="44">
        <v>850</v>
      </c>
      <c r="T42" s="45">
        <v>2265</v>
      </c>
      <c r="U42" s="45">
        <v>1647</v>
      </c>
      <c r="V42" s="40">
        <f t="shared" si="3"/>
        <v>57869</v>
      </c>
    </row>
    <row r="43" spans="1:22" s="1" customFormat="1" ht="13.15" customHeight="1" x14ac:dyDescent="0.3">
      <c r="A43" s="41" t="s">
        <v>40</v>
      </c>
      <c r="B43" s="45">
        <v>5777</v>
      </c>
      <c r="C43" s="45">
        <v>450</v>
      </c>
      <c r="D43" s="45">
        <v>17247</v>
      </c>
      <c r="E43" s="44">
        <v>1705</v>
      </c>
      <c r="F43" s="45">
        <v>1642</v>
      </c>
      <c r="G43" s="45">
        <v>12795</v>
      </c>
      <c r="H43" s="45">
        <v>7568</v>
      </c>
      <c r="I43" s="45">
        <v>8505</v>
      </c>
      <c r="J43" s="45">
        <v>6444</v>
      </c>
      <c r="K43" s="45">
        <v>1493</v>
      </c>
      <c r="L43" s="45">
        <v>2619</v>
      </c>
      <c r="M43" s="45">
        <v>8672</v>
      </c>
      <c r="N43" s="45">
        <v>1540</v>
      </c>
      <c r="O43" s="45">
        <v>200</v>
      </c>
      <c r="P43" s="45">
        <v>2836</v>
      </c>
      <c r="Q43" s="45">
        <v>332</v>
      </c>
      <c r="R43" s="45">
        <v>3052</v>
      </c>
      <c r="S43" s="45">
        <v>1324</v>
      </c>
      <c r="T43" s="45">
        <v>3600</v>
      </c>
      <c r="U43" s="45">
        <v>1199</v>
      </c>
      <c r="V43" s="40">
        <f t="shared" si="3"/>
        <v>89000</v>
      </c>
    </row>
    <row r="44" spans="1:22" s="1" customFormat="1" ht="13.15" customHeight="1" x14ac:dyDescent="0.3">
      <c r="A44" s="41" t="s">
        <v>54</v>
      </c>
      <c r="B44" s="45">
        <v>5163</v>
      </c>
      <c r="C44" s="45">
        <v>739</v>
      </c>
      <c r="D44" s="45">
        <v>14617</v>
      </c>
      <c r="E44" s="44">
        <v>1587</v>
      </c>
      <c r="F44" s="45">
        <v>1329</v>
      </c>
      <c r="G44" s="45">
        <v>14548</v>
      </c>
      <c r="H44" s="45">
        <v>5907</v>
      </c>
      <c r="I44" s="45">
        <v>6459</v>
      </c>
      <c r="J44" s="45">
        <v>10782</v>
      </c>
      <c r="K44" s="45">
        <v>1036</v>
      </c>
      <c r="L44" s="45">
        <v>1307</v>
      </c>
      <c r="M44" s="45">
        <v>5145</v>
      </c>
      <c r="N44" s="45">
        <v>1108</v>
      </c>
      <c r="O44" s="45">
        <v>660</v>
      </c>
      <c r="P44" s="45">
        <v>4621</v>
      </c>
      <c r="Q44" s="45">
        <v>199</v>
      </c>
      <c r="R44" s="45">
        <v>2720</v>
      </c>
      <c r="S44" s="45">
        <v>1563</v>
      </c>
      <c r="T44" s="45">
        <v>3812</v>
      </c>
      <c r="U44" s="45">
        <v>1097</v>
      </c>
      <c r="V44" s="40">
        <f t="shared" si="3"/>
        <v>84399</v>
      </c>
    </row>
    <row r="45" spans="1:22" s="1" customFormat="1" ht="13.15" customHeight="1" x14ac:dyDescent="0.3">
      <c r="A45" s="41" t="s">
        <v>55</v>
      </c>
      <c r="B45" s="45">
        <v>370</v>
      </c>
      <c r="C45" s="45">
        <v>28</v>
      </c>
      <c r="D45" s="45">
        <v>1378</v>
      </c>
      <c r="E45" s="44">
        <v>97</v>
      </c>
      <c r="F45" s="45">
        <v>95</v>
      </c>
      <c r="G45" s="45">
        <v>358</v>
      </c>
      <c r="H45" s="45">
        <v>709</v>
      </c>
      <c r="I45" s="45">
        <v>497</v>
      </c>
      <c r="J45" s="45">
        <v>394</v>
      </c>
      <c r="K45" s="45">
        <v>56</v>
      </c>
      <c r="L45" s="45">
        <v>92</v>
      </c>
      <c r="M45" s="45">
        <v>347</v>
      </c>
      <c r="N45" s="44">
        <v>48</v>
      </c>
      <c r="O45" s="45">
        <v>6</v>
      </c>
      <c r="P45" s="45">
        <v>203</v>
      </c>
      <c r="Q45" s="45">
        <v>11</v>
      </c>
      <c r="R45" s="45">
        <v>122</v>
      </c>
      <c r="S45" s="45">
        <v>30</v>
      </c>
      <c r="T45" s="45">
        <v>138</v>
      </c>
      <c r="U45" s="44">
        <v>31</v>
      </c>
      <c r="V45" s="40">
        <f t="shared" si="3"/>
        <v>5010</v>
      </c>
    </row>
    <row r="46" spans="1:22" s="1" customFormat="1" ht="13.15" customHeight="1" x14ac:dyDescent="0.3">
      <c r="A46" s="41" t="s">
        <v>56</v>
      </c>
      <c r="B46" s="45">
        <v>5832</v>
      </c>
      <c r="C46" s="45">
        <v>395</v>
      </c>
      <c r="D46" s="45">
        <v>18139</v>
      </c>
      <c r="E46" s="44">
        <v>1997</v>
      </c>
      <c r="F46" s="45">
        <v>1807</v>
      </c>
      <c r="G46" s="45">
        <v>12468</v>
      </c>
      <c r="H46" s="45">
        <v>6845</v>
      </c>
      <c r="I46" s="45">
        <v>7387</v>
      </c>
      <c r="J46" s="45">
        <v>11146</v>
      </c>
      <c r="K46" s="45">
        <v>1132</v>
      </c>
      <c r="L46" s="45">
        <v>1572</v>
      </c>
      <c r="M46" s="45">
        <v>9827</v>
      </c>
      <c r="N46" s="45">
        <v>1028</v>
      </c>
      <c r="O46" s="45">
        <v>447</v>
      </c>
      <c r="P46" s="45">
        <v>4232</v>
      </c>
      <c r="Q46" s="45">
        <v>149</v>
      </c>
      <c r="R46" s="45">
        <v>2914</v>
      </c>
      <c r="S46" s="45">
        <v>1077</v>
      </c>
      <c r="T46" s="45">
        <v>3271</v>
      </c>
      <c r="U46" s="45">
        <v>3281</v>
      </c>
      <c r="V46" s="40">
        <f t="shared" si="3"/>
        <v>94946</v>
      </c>
    </row>
    <row r="47" spans="1:22" s="1" customFormat="1" ht="12.75" customHeight="1" x14ac:dyDescent="0.3">
      <c r="A47" s="56" t="s">
        <v>57</v>
      </c>
      <c r="B47" s="45">
        <v>797</v>
      </c>
      <c r="C47" s="45">
        <v>52</v>
      </c>
      <c r="D47" s="44">
        <v>3070</v>
      </c>
      <c r="E47" s="44">
        <v>118</v>
      </c>
      <c r="F47" s="44">
        <v>249</v>
      </c>
      <c r="G47" s="45">
        <v>2748</v>
      </c>
      <c r="H47" s="45">
        <v>1294</v>
      </c>
      <c r="I47" s="44">
        <v>1247</v>
      </c>
      <c r="J47" s="45">
        <v>1270</v>
      </c>
      <c r="K47" s="45">
        <v>60</v>
      </c>
      <c r="L47" s="45">
        <v>575</v>
      </c>
      <c r="M47" s="44">
        <v>751</v>
      </c>
      <c r="N47" s="44">
        <v>207</v>
      </c>
      <c r="O47" s="44">
        <v>96</v>
      </c>
      <c r="P47" s="44">
        <v>424</v>
      </c>
      <c r="Q47" s="44">
        <v>58</v>
      </c>
      <c r="R47" s="45">
        <v>605</v>
      </c>
      <c r="S47" s="44">
        <v>147</v>
      </c>
      <c r="T47" s="45">
        <v>865</v>
      </c>
      <c r="U47" s="45">
        <v>318</v>
      </c>
      <c r="V47" s="40">
        <f t="shared" si="3"/>
        <v>14951</v>
      </c>
    </row>
    <row r="48" spans="1:22" s="1" customFormat="1" ht="13.15" customHeight="1" x14ac:dyDescent="0.3">
      <c r="A48" s="56" t="s">
        <v>58</v>
      </c>
      <c r="B48" s="45">
        <v>937</v>
      </c>
      <c r="C48" s="45">
        <v>199</v>
      </c>
      <c r="D48" s="44">
        <v>2497</v>
      </c>
      <c r="E48" s="44">
        <v>220</v>
      </c>
      <c r="F48" s="44">
        <v>410</v>
      </c>
      <c r="G48" s="45">
        <v>3551</v>
      </c>
      <c r="H48" s="45">
        <v>1797</v>
      </c>
      <c r="I48" s="44">
        <v>1534</v>
      </c>
      <c r="J48" s="45">
        <v>1871</v>
      </c>
      <c r="K48" s="45">
        <v>198</v>
      </c>
      <c r="L48" s="45">
        <v>329</v>
      </c>
      <c r="M48" s="44">
        <v>466</v>
      </c>
      <c r="N48" s="44">
        <v>56</v>
      </c>
      <c r="O48" s="44">
        <v>50</v>
      </c>
      <c r="P48" s="44">
        <v>425</v>
      </c>
      <c r="Q48" s="44">
        <v>15</v>
      </c>
      <c r="R48" s="45">
        <v>313</v>
      </c>
      <c r="S48" s="44">
        <v>144</v>
      </c>
      <c r="T48" s="45">
        <v>278</v>
      </c>
      <c r="U48" s="45">
        <v>39</v>
      </c>
      <c r="V48" s="40">
        <f t="shared" si="3"/>
        <v>15329</v>
      </c>
    </row>
    <row r="49" spans="1:22" s="1" customFormat="1" ht="13.15" customHeight="1" x14ac:dyDescent="0.3">
      <c r="A49" s="56" t="s">
        <v>59</v>
      </c>
      <c r="B49" s="45">
        <v>249</v>
      </c>
      <c r="C49" s="44">
        <v>8</v>
      </c>
      <c r="D49" s="44">
        <v>463</v>
      </c>
      <c r="E49" s="44">
        <v>23</v>
      </c>
      <c r="F49" s="44">
        <v>79</v>
      </c>
      <c r="G49" s="45">
        <v>69</v>
      </c>
      <c r="H49" s="45">
        <v>147</v>
      </c>
      <c r="I49" s="44">
        <v>131</v>
      </c>
      <c r="J49" s="45">
        <v>189</v>
      </c>
      <c r="K49" s="45">
        <v>11</v>
      </c>
      <c r="L49" s="45">
        <v>44</v>
      </c>
      <c r="M49" s="44">
        <v>69</v>
      </c>
      <c r="N49" s="44">
        <v>50</v>
      </c>
      <c r="O49" s="44">
        <v>2</v>
      </c>
      <c r="P49" s="44">
        <v>102</v>
      </c>
      <c r="Q49" s="44">
        <v>5</v>
      </c>
      <c r="R49" s="45">
        <v>33</v>
      </c>
      <c r="S49" s="44">
        <v>6</v>
      </c>
      <c r="T49" s="45">
        <v>76</v>
      </c>
      <c r="U49" s="45">
        <v>8</v>
      </c>
      <c r="V49" s="40">
        <f t="shared" si="3"/>
        <v>1764</v>
      </c>
    </row>
    <row r="50" spans="1:22" s="1" customFormat="1" ht="13.15" customHeight="1" x14ac:dyDescent="0.3">
      <c r="A50" s="56" t="s">
        <v>60</v>
      </c>
      <c r="B50" s="44">
        <v>291</v>
      </c>
      <c r="C50" s="45">
        <v>16</v>
      </c>
      <c r="D50" s="44">
        <v>812</v>
      </c>
      <c r="E50" s="44">
        <v>105</v>
      </c>
      <c r="F50" s="44">
        <v>142</v>
      </c>
      <c r="G50" s="45">
        <v>244</v>
      </c>
      <c r="H50" s="45">
        <v>527</v>
      </c>
      <c r="I50" s="44">
        <v>297</v>
      </c>
      <c r="J50" s="45">
        <v>309</v>
      </c>
      <c r="K50" s="45">
        <v>36</v>
      </c>
      <c r="L50" s="44">
        <v>96</v>
      </c>
      <c r="M50" s="44">
        <v>89</v>
      </c>
      <c r="N50" s="44">
        <v>27</v>
      </c>
      <c r="O50" s="44">
        <v>2</v>
      </c>
      <c r="P50" s="44">
        <v>29</v>
      </c>
      <c r="Q50" s="44">
        <v>9</v>
      </c>
      <c r="R50" s="44">
        <v>23</v>
      </c>
      <c r="S50" s="44">
        <v>8</v>
      </c>
      <c r="T50" s="45">
        <v>28</v>
      </c>
      <c r="U50" s="44">
        <v>7</v>
      </c>
      <c r="V50" s="40">
        <f t="shared" si="3"/>
        <v>3097</v>
      </c>
    </row>
    <row r="51" spans="1:22" s="1" customFormat="1" ht="13.15" customHeight="1" x14ac:dyDescent="0.3">
      <c r="A51" s="56" t="s">
        <v>61</v>
      </c>
      <c r="B51" s="45">
        <v>2126</v>
      </c>
      <c r="C51" s="45">
        <v>125</v>
      </c>
      <c r="D51" s="44">
        <v>4697</v>
      </c>
      <c r="E51" s="44">
        <v>774</v>
      </c>
      <c r="F51" s="44">
        <v>723</v>
      </c>
      <c r="G51" s="45">
        <v>549</v>
      </c>
      <c r="H51" s="45">
        <v>1395</v>
      </c>
      <c r="I51" s="44">
        <v>1901</v>
      </c>
      <c r="J51" s="45">
        <v>2179</v>
      </c>
      <c r="K51" s="44">
        <v>193</v>
      </c>
      <c r="L51" s="45">
        <v>370</v>
      </c>
      <c r="M51" s="44">
        <v>1201</v>
      </c>
      <c r="N51" s="44">
        <v>337</v>
      </c>
      <c r="O51" s="44">
        <v>109</v>
      </c>
      <c r="P51" s="44">
        <v>480</v>
      </c>
      <c r="Q51" s="44">
        <v>80</v>
      </c>
      <c r="R51" s="45">
        <v>541</v>
      </c>
      <c r="S51" s="44">
        <v>151</v>
      </c>
      <c r="T51" s="45">
        <v>543</v>
      </c>
      <c r="U51" s="44">
        <v>221</v>
      </c>
      <c r="V51" s="40">
        <f t="shared" si="3"/>
        <v>18695</v>
      </c>
    </row>
    <row r="52" spans="1:22" s="1" customFormat="1" ht="13.15" customHeight="1" x14ac:dyDescent="0.3">
      <c r="A52" s="56" t="s">
        <v>62</v>
      </c>
      <c r="B52" s="45">
        <v>38</v>
      </c>
      <c r="C52" s="45">
        <v>3</v>
      </c>
      <c r="D52" s="44">
        <v>23</v>
      </c>
      <c r="E52" s="44">
        <v>0</v>
      </c>
      <c r="F52" s="44">
        <v>1</v>
      </c>
      <c r="G52" s="45">
        <v>100</v>
      </c>
      <c r="H52" s="45">
        <v>41</v>
      </c>
      <c r="I52" s="44">
        <v>5</v>
      </c>
      <c r="J52" s="45">
        <v>2</v>
      </c>
      <c r="K52" s="45">
        <v>0</v>
      </c>
      <c r="L52" s="45">
        <v>3</v>
      </c>
      <c r="M52" s="44">
        <v>5</v>
      </c>
      <c r="N52" s="44">
        <v>5</v>
      </c>
      <c r="O52" s="44">
        <v>0</v>
      </c>
      <c r="P52" s="44">
        <v>0</v>
      </c>
      <c r="Q52" s="44">
        <v>0</v>
      </c>
      <c r="R52" s="45">
        <v>3</v>
      </c>
      <c r="S52" s="44">
        <v>0</v>
      </c>
      <c r="T52" s="45">
        <v>0</v>
      </c>
      <c r="U52" s="45">
        <v>3</v>
      </c>
      <c r="V52" s="40">
        <f t="shared" si="3"/>
        <v>232</v>
      </c>
    </row>
    <row r="53" spans="1:22" s="1" customFormat="1" ht="13.15" customHeight="1" x14ac:dyDescent="0.3">
      <c r="A53" s="56" t="s">
        <v>73</v>
      </c>
      <c r="B53" s="45">
        <v>10</v>
      </c>
      <c r="C53" s="45">
        <v>1</v>
      </c>
      <c r="D53" s="44">
        <v>55</v>
      </c>
      <c r="E53" s="44">
        <v>2</v>
      </c>
      <c r="F53" s="44">
        <v>3</v>
      </c>
      <c r="G53" s="45">
        <v>11</v>
      </c>
      <c r="H53" s="45">
        <v>27</v>
      </c>
      <c r="I53" s="44">
        <v>8</v>
      </c>
      <c r="J53" s="45">
        <v>4</v>
      </c>
      <c r="K53" s="45">
        <v>0</v>
      </c>
      <c r="L53" s="45">
        <v>4</v>
      </c>
      <c r="M53" s="44">
        <v>6</v>
      </c>
      <c r="N53" s="44">
        <v>0</v>
      </c>
      <c r="O53" s="44">
        <v>0</v>
      </c>
      <c r="P53" s="44">
        <v>0</v>
      </c>
      <c r="Q53" s="44">
        <v>0</v>
      </c>
      <c r="R53" s="45">
        <v>1</v>
      </c>
      <c r="S53" s="44">
        <v>0</v>
      </c>
      <c r="T53" s="45">
        <v>1</v>
      </c>
      <c r="U53" s="45">
        <v>1</v>
      </c>
      <c r="V53" s="40">
        <f t="shared" si="3"/>
        <v>134</v>
      </c>
    </row>
    <row r="54" spans="1:22" s="1" customFormat="1" ht="13.15" customHeight="1" x14ac:dyDescent="0.3">
      <c r="A54" s="56" t="s">
        <v>82</v>
      </c>
      <c r="B54" s="45">
        <v>5092</v>
      </c>
      <c r="C54" s="45">
        <v>292</v>
      </c>
      <c r="D54" s="44">
        <v>15583</v>
      </c>
      <c r="E54" s="44">
        <v>1904</v>
      </c>
      <c r="F54" s="44">
        <v>2369</v>
      </c>
      <c r="G54" s="45">
        <v>4793</v>
      </c>
      <c r="H54" s="45">
        <v>6176</v>
      </c>
      <c r="I54" s="44">
        <v>6701</v>
      </c>
      <c r="J54" s="45">
        <v>4996</v>
      </c>
      <c r="K54" s="45">
        <v>852</v>
      </c>
      <c r="L54" s="45">
        <v>1238</v>
      </c>
      <c r="M54" s="44">
        <v>9140</v>
      </c>
      <c r="N54" s="44">
        <v>814</v>
      </c>
      <c r="O54" s="44">
        <v>184</v>
      </c>
      <c r="P54" s="44">
        <v>1707</v>
      </c>
      <c r="Q54" s="44">
        <v>77</v>
      </c>
      <c r="R54" s="45">
        <v>1919</v>
      </c>
      <c r="S54" s="44">
        <v>1399</v>
      </c>
      <c r="T54" s="45">
        <v>2489</v>
      </c>
      <c r="U54" s="45">
        <v>1168</v>
      </c>
      <c r="V54" s="40">
        <f t="shared" si="3"/>
        <v>68893</v>
      </c>
    </row>
    <row r="55" spans="1:22" s="1" customFormat="1" ht="13.15" customHeight="1" x14ac:dyDescent="0.3">
      <c r="A55" s="56" t="s">
        <v>64</v>
      </c>
      <c r="B55" s="45">
        <v>8026</v>
      </c>
      <c r="C55" s="45">
        <v>437</v>
      </c>
      <c r="D55" s="44">
        <v>22166</v>
      </c>
      <c r="E55" s="44">
        <v>3195</v>
      </c>
      <c r="F55" s="44">
        <v>2557</v>
      </c>
      <c r="G55" s="45">
        <v>19345</v>
      </c>
      <c r="H55" s="45">
        <v>11532</v>
      </c>
      <c r="I55" s="44">
        <v>10834</v>
      </c>
      <c r="J55" s="45">
        <v>12980</v>
      </c>
      <c r="K55" s="45">
        <v>1784</v>
      </c>
      <c r="L55" s="45">
        <v>3109</v>
      </c>
      <c r="M55" s="44">
        <v>7995</v>
      </c>
      <c r="N55" s="44">
        <v>1654</v>
      </c>
      <c r="O55" s="44">
        <v>476</v>
      </c>
      <c r="P55" s="44">
        <v>2509</v>
      </c>
      <c r="Q55" s="44">
        <v>160</v>
      </c>
      <c r="R55" s="45">
        <v>2914</v>
      </c>
      <c r="S55" s="44">
        <v>1507</v>
      </c>
      <c r="T55" s="45">
        <v>3759</v>
      </c>
      <c r="U55" s="45">
        <v>2149</v>
      </c>
      <c r="V55" s="40">
        <f t="shared" si="3"/>
        <v>119088</v>
      </c>
    </row>
    <row r="56" spans="1:22" s="1" customFormat="1" ht="13.15" customHeight="1" x14ac:dyDescent="0.3">
      <c r="A56" s="41" t="s">
        <v>65</v>
      </c>
      <c r="B56" s="45">
        <v>885</v>
      </c>
      <c r="C56" s="45">
        <v>87</v>
      </c>
      <c r="D56" s="45">
        <v>2262</v>
      </c>
      <c r="E56" s="44">
        <v>254</v>
      </c>
      <c r="F56" s="45">
        <v>376</v>
      </c>
      <c r="G56" s="45">
        <v>4922</v>
      </c>
      <c r="H56" s="45">
        <v>1144</v>
      </c>
      <c r="I56" s="45">
        <v>2381</v>
      </c>
      <c r="J56" s="45">
        <v>1367</v>
      </c>
      <c r="K56" s="45">
        <v>350</v>
      </c>
      <c r="L56" s="45">
        <v>227</v>
      </c>
      <c r="M56" s="45">
        <v>740</v>
      </c>
      <c r="N56" s="45">
        <v>149</v>
      </c>
      <c r="O56" s="45">
        <v>35</v>
      </c>
      <c r="P56" s="45">
        <v>228</v>
      </c>
      <c r="Q56" s="45">
        <v>17</v>
      </c>
      <c r="R56" s="45">
        <v>341</v>
      </c>
      <c r="S56" s="45">
        <v>87</v>
      </c>
      <c r="T56" s="45">
        <v>125</v>
      </c>
      <c r="U56" s="45">
        <v>91</v>
      </c>
      <c r="V56" s="40">
        <f t="shared" si="3"/>
        <v>16068</v>
      </c>
    </row>
    <row r="57" spans="1:22" s="1" customFormat="1" ht="13.15" customHeight="1" x14ac:dyDescent="0.3">
      <c r="A57" s="57" t="s">
        <v>66</v>
      </c>
      <c r="B57" s="46">
        <v>12</v>
      </c>
      <c r="C57" s="47">
        <v>1</v>
      </c>
      <c r="D57" s="46">
        <v>47</v>
      </c>
      <c r="E57" s="46">
        <v>4</v>
      </c>
      <c r="F57" s="46">
        <v>2</v>
      </c>
      <c r="G57" s="46">
        <v>7</v>
      </c>
      <c r="H57" s="47">
        <v>9</v>
      </c>
      <c r="I57" s="46">
        <v>13</v>
      </c>
      <c r="J57" s="46">
        <v>10</v>
      </c>
      <c r="K57" s="46">
        <v>1</v>
      </c>
      <c r="L57" s="46">
        <v>1</v>
      </c>
      <c r="M57" s="46">
        <v>16</v>
      </c>
      <c r="N57" s="46">
        <v>3</v>
      </c>
      <c r="O57" s="46">
        <v>0</v>
      </c>
      <c r="P57" s="46">
        <v>1</v>
      </c>
      <c r="Q57" s="46"/>
      <c r="R57" s="46">
        <v>1</v>
      </c>
      <c r="S57" s="46">
        <v>0</v>
      </c>
      <c r="T57" s="46">
        <v>0</v>
      </c>
      <c r="U57" s="46">
        <v>1</v>
      </c>
      <c r="V57" s="42">
        <f t="shared" si="3"/>
        <v>129</v>
      </c>
    </row>
    <row r="58" spans="1:22" s="10" customFormat="1" ht="30" x14ac:dyDescent="0.3">
      <c r="A58" s="31" t="s">
        <v>104</v>
      </c>
      <c r="B58" s="16">
        <f t="shared" ref="B58:U58" si="4">SUM(B20:B57)</f>
        <v>78635</v>
      </c>
      <c r="C58" s="16">
        <f t="shared" si="4"/>
        <v>7300</v>
      </c>
      <c r="D58" s="16">
        <f t="shared" si="4"/>
        <v>211776</v>
      </c>
      <c r="E58" s="16">
        <f t="shared" si="4"/>
        <v>24981</v>
      </c>
      <c r="F58" s="16">
        <f t="shared" si="4"/>
        <v>24291</v>
      </c>
      <c r="G58" s="16">
        <f t="shared" si="4"/>
        <v>162500</v>
      </c>
      <c r="H58" s="16">
        <f t="shared" si="4"/>
        <v>92836</v>
      </c>
      <c r="I58" s="16">
        <f t="shared" si="4"/>
        <v>99825</v>
      </c>
      <c r="J58" s="16">
        <f t="shared" si="4"/>
        <v>114033</v>
      </c>
      <c r="K58" s="16">
        <f t="shared" si="4"/>
        <v>14162</v>
      </c>
      <c r="L58" s="16">
        <f t="shared" si="4"/>
        <v>24219</v>
      </c>
      <c r="M58" s="16">
        <f t="shared" si="4"/>
        <v>98282</v>
      </c>
      <c r="N58" s="16">
        <f t="shared" si="4"/>
        <v>16041</v>
      </c>
      <c r="O58" s="16">
        <f t="shared" si="4"/>
        <v>4597</v>
      </c>
      <c r="P58" s="16">
        <f t="shared" si="4"/>
        <v>40161</v>
      </c>
      <c r="Q58" s="16">
        <f t="shared" si="4"/>
        <v>2298</v>
      </c>
      <c r="R58" s="16">
        <f t="shared" si="4"/>
        <v>33754</v>
      </c>
      <c r="S58" s="16">
        <f t="shared" si="4"/>
        <v>16647</v>
      </c>
      <c r="T58" s="16">
        <f t="shared" si="4"/>
        <v>41462</v>
      </c>
      <c r="U58" s="16">
        <f t="shared" si="4"/>
        <v>19810</v>
      </c>
      <c r="V58" s="34">
        <f t="shared" si="3"/>
        <v>1127610</v>
      </c>
    </row>
    <row r="59" spans="1:22" s="10" customFormat="1" ht="13.15" customHeight="1" x14ac:dyDescent="0.3">
      <c r="A59" s="32" t="s">
        <v>105</v>
      </c>
      <c r="B59" s="48">
        <v>2</v>
      </c>
      <c r="C59" s="48">
        <v>0</v>
      </c>
      <c r="D59" s="48">
        <v>9</v>
      </c>
      <c r="E59" s="48">
        <v>2</v>
      </c>
      <c r="F59" s="48">
        <v>0</v>
      </c>
      <c r="G59" s="48">
        <v>0</v>
      </c>
      <c r="H59" s="48">
        <v>1</v>
      </c>
      <c r="I59" s="48">
        <v>6</v>
      </c>
      <c r="J59" s="48">
        <v>1</v>
      </c>
      <c r="K59" s="48">
        <v>0</v>
      </c>
      <c r="L59" s="48">
        <v>1</v>
      </c>
      <c r="M59" s="48">
        <v>4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1</v>
      </c>
      <c r="U59" s="48">
        <v>1</v>
      </c>
      <c r="V59" s="35">
        <f t="shared" si="3"/>
        <v>28</v>
      </c>
    </row>
    <row r="60" spans="1:22" s="10" customFormat="1" ht="21" customHeight="1" x14ac:dyDescent="0.3">
      <c r="A60" s="33" t="s">
        <v>106</v>
      </c>
      <c r="B60" s="16">
        <f t="shared" ref="B60:U60" si="5">+B59+B58+B19</f>
        <v>150188</v>
      </c>
      <c r="C60" s="16">
        <f t="shared" si="5"/>
        <v>41176</v>
      </c>
      <c r="D60" s="16">
        <f t="shared" si="5"/>
        <v>266087</v>
      </c>
      <c r="E60" s="16">
        <f t="shared" si="5"/>
        <v>32047</v>
      </c>
      <c r="F60" s="16">
        <f t="shared" si="5"/>
        <v>30489</v>
      </c>
      <c r="G60" s="16">
        <f t="shared" si="5"/>
        <v>223712</v>
      </c>
      <c r="H60" s="16">
        <f t="shared" si="5"/>
        <v>120851</v>
      </c>
      <c r="I60" s="16">
        <f t="shared" si="5"/>
        <v>131354</v>
      </c>
      <c r="J60" s="16">
        <f t="shared" si="5"/>
        <v>149105</v>
      </c>
      <c r="K60" s="16">
        <f t="shared" si="5"/>
        <v>21189</v>
      </c>
      <c r="L60" s="16">
        <f t="shared" si="5"/>
        <v>36069</v>
      </c>
      <c r="M60" s="16">
        <f t="shared" si="5"/>
        <v>123881</v>
      </c>
      <c r="N60" s="16">
        <f t="shared" si="5"/>
        <v>25238</v>
      </c>
      <c r="O60" s="16">
        <f t="shared" si="5"/>
        <v>8256</v>
      </c>
      <c r="P60" s="16">
        <f t="shared" si="5"/>
        <v>58202</v>
      </c>
      <c r="Q60" s="16">
        <f t="shared" si="5"/>
        <v>3406</v>
      </c>
      <c r="R60" s="16">
        <f t="shared" si="5"/>
        <v>47709</v>
      </c>
      <c r="S60" s="16">
        <f t="shared" si="5"/>
        <v>24328</v>
      </c>
      <c r="T60" s="16">
        <f t="shared" si="5"/>
        <v>57372</v>
      </c>
      <c r="U60" s="16">
        <f t="shared" si="5"/>
        <v>25295</v>
      </c>
      <c r="V60" s="27">
        <f t="shared" si="3"/>
        <v>1575954</v>
      </c>
    </row>
    <row r="61" spans="1:22" ht="22.5" customHeight="1" x14ac:dyDescent="0.3">
      <c r="A61" s="178" t="s">
        <v>89</v>
      </c>
      <c r="B61" s="178"/>
      <c r="C61" s="178"/>
      <c r="D61" s="178"/>
      <c r="E61" s="178"/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</row>
    <row r="62" spans="1:22" ht="13.15" customHeight="1" x14ac:dyDescent="0.3">
      <c r="A62" s="169" t="s">
        <v>90</v>
      </c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</row>
    <row r="63" spans="1:22" s="5" customFormat="1" ht="15.75" customHeight="1" x14ac:dyDescent="0.3">
      <c r="A63" s="12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13"/>
    </row>
    <row r="64" spans="1:22" s="3" customFormat="1" ht="18" x14ac:dyDescent="0.3">
      <c r="A64" s="2"/>
      <c r="B64" s="170" t="s">
        <v>108</v>
      </c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</row>
    <row r="65" spans="1:22" s="5" customFormat="1" ht="15" x14ac:dyDescent="0.3">
      <c r="A65" s="4"/>
      <c r="B65" s="171" t="s">
        <v>109</v>
      </c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</row>
    <row r="66" spans="1:22" ht="13.15" customHeight="1" x14ac:dyDescent="0.3">
      <c r="A66" s="6"/>
    </row>
    <row r="67" spans="1:22" ht="13.15" customHeight="1" x14ac:dyDescent="0.35">
      <c r="A67" s="6"/>
      <c r="K67" s="8"/>
      <c r="V67" s="9"/>
    </row>
    <row r="68" spans="1:22" ht="13.15" customHeight="1" x14ac:dyDescent="0.3">
      <c r="A68" s="172" t="s">
        <v>102</v>
      </c>
      <c r="B68" s="184" t="s">
        <v>83</v>
      </c>
      <c r="C68" s="184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5"/>
    </row>
    <row r="69" spans="1:22" s="10" customFormat="1" ht="13.15" customHeight="1" x14ac:dyDescent="0.3">
      <c r="A69" s="173"/>
      <c r="B69" s="36" t="s">
        <v>0</v>
      </c>
      <c r="C69" s="37" t="s">
        <v>1</v>
      </c>
      <c r="D69" s="37" t="s">
        <v>2</v>
      </c>
      <c r="E69" s="37" t="s">
        <v>3</v>
      </c>
      <c r="F69" s="37" t="s">
        <v>4</v>
      </c>
      <c r="G69" s="37" t="s">
        <v>5</v>
      </c>
      <c r="H69" s="37" t="s">
        <v>6</v>
      </c>
      <c r="I69" s="37" t="s">
        <v>7</v>
      </c>
      <c r="J69" s="37" t="s">
        <v>8</v>
      </c>
      <c r="K69" s="37" t="s">
        <v>9</v>
      </c>
      <c r="L69" s="37" t="s">
        <v>10</v>
      </c>
      <c r="M69" s="37" t="s">
        <v>11</v>
      </c>
      <c r="N69" s="37" t="s">
        <v>12</v>
      </c>
      <c r="O69" s="37" t="s">
        <v>13</v>
      </c>
      <c r="P69" s="37" t="s">
        <v>14</v>
      </c>
      <c r="Q69" s="37" t="s">
        <v>15</v>
      </c>
      <c r="R69" s="37" t="s">
        <v>16</v>
      </c>
      <c r="S69" s="37" t="s">
        <v>17</v>
      </c>
      <c r="T69" s="37" t="s">
        <v>18</v>
      </c>
      <c r="U69" s="37" t="s">
        <v>19</v>
      </c>
      <c r="V69" s="26" t="s">
        <v>112</v>
      </c>
    </row>
    <row r="70" spans="1:22" s="11" customFormat="1" ht="13.15" customHeight="1" x14ac:dyDescent="0.3">
      <c r="A70" s="79" t="s">
        <v>91</v>
      </c>
      <c r="B70" s="43">
        <f t="shared" ref="B70:V70" si="6">SUM(B71:B74)</f>
        <v>25584</v>
      </c>
      <c r="C70" s="43">
        <f t="shared" si="6"/>
        <v>17375</v>
      </c>
      <c r="D70" s="43">
        <f t="shared" si="6"/>
        <v>16707</v>
      </c>
      <c r="E70" s="43">
        <f t="shared" si="6"/>
        <v>2919</v>
      </c>
      <c r="F70" s="43">
        <f t="shared" si="6"/>
        <v>2010</v>
      </c>
      <c r="G70" s="43">
        <f t="shared" si="6"/>
        <v>37734</v>
      </c>
      <c r="H70" s="43">
        <f t="shared" si="6"/>
        <v>9232</v>
      </c>
      <c r="I70" s="43">
        <f t="shared" si="6"/>
        <v>9228</v>
      </c>
      <c r="J70" s="43">
        <f t="shared" si="6"/>
        <v>14035</v>
      </c>
      <c r="K70" s="43">
        <f t="shared" si="6"/>
        <v>2309</v>
      </c>
      <c r="L70" s="43">
        <f t="shared" si="6"/>
        <v>2992</v>
      </c>
      <c r="M70" s="43">
        <f t="shared" si="6"/>
        <v>10029</v>
      </c>
      <c r="N70" s="43">
        <f t="shared" si="6"/>
        <v>3639</v>
      </c>
      <c r="O70" s="43">
        <f t="shared" si="6"/>
        <v>1609</v>
      </c>
      <c r="P70" s="43">
        <f t="shared" si="6"/>
        <v>7267</v>
      </c>
      <c r="Q70" s="43">
        <f t="shared" si="6"/>
        <v>482</v>
      </c>
      <c r="R70" s="43">
        <f t="shared" si="6"/>
        <v>5105</v>
      </c>
      <c r="S70" s="43">
        <f t="shared" si="6"/>
        <v>4598</v>
      </c>
      <c r="T70" s="43">
        <f t="shared" si="6"/>
        <v>6545</v>
      </c>
      <c r="U70" s="43">
        <f t="shared" si="6"/>
        <v>2098</v>
      </c>
      <c r="V70" s="49">
        <f t="shared" si="6"/>
        <v>181497</v>
      </c>
    </row>
    <row r="71" spans="1:22" s="10" customFormat="1" ht="13.15" customHeight="1" x14ac:dyDescent="0.3">
      <c r="A71" s="114" t="s">
        <v>21</v>
      </c>
      <c r="B71" s="45">
        <v>17776</v>
      </c>
      <c r="C71" s="45">
        <v>10968</v>
      </c>
      <c r="D71" s="45">
        <v>9980</v>
      </c>
      <c r="E71" s="45">
        <v>1875</v>
      </c>
      <c r="F71" s="45">
        <v>1251</v>
      </c>
      <c r="G71" s="45">
        <v>29387</v>
      </c>
      <c r="H71" s="45">
        <v>5750</v>
      </c>
      <c r="I71" s="45">
        <v>5843</v>
      </c>
      <c r="J71" s="45">
        <v>9587</v>
      </c>
      <c r="K71" s="45">
        <v>1531</v>
      </c>
      <c r="L71" s="45">
        <v>1930</v>
      </c>
      <c r="M71" s="45">
        <v>6317</v>
      </c>
      <c r="N71" s="45">
        <v>2483</v>
      </c>
      <c r="O71" s="45">
        <v>1182</v>
      </c>
      <c r="P71" s="45">
        <v>5034</v>
      </c>
      <c r="Q71" s="45">
        <v>327</v>
      </c>
      <c r="R71" s="45">
        <v>3502</v>
      </c>
      <c r="S71" s="45">
        <v>3414</v>
      </c>
      <c r="T71" s="45">
        <v>4361</v>
      </c>
      <c r="U71" s="45">
        <v>1307</v>
      </c>
      <c r="V71" s="50">
        <f t="shared" ref="V71:V76" si="7">SUM(B71:U71)</f>
        <v>123805</v>
      </c>
    </row>
    <row r="72" spans="1:22" s="10" customFormat="1" ht="13.15" customHeight="1" x14ac:dyDescent="0.3">
      <c r="A72" s="114" t="s">
        <v>22</v>
      </c>
      <c r="B72" s="45">
        <v>2656</v>
      </c>
      <c r="C72" s="45">
        <v>2268</v>
      </c>
      <c r="D72" s="45">
        <v>2043</v>
      </c>
      <c r="E72" s="45">
        <v>253</v>
      </c>
      <c r="F72" s="45">
        <v>310</v>
      </c>
      <c r="G72" s="45">
        <v>4012</v>
      </c>
      <c r="H72" s="45">
        <v>1257</v>
      </c>
      <c r="I72" s="45">
        <v>906</v>
      </c>
      <c r="J72" s="45">
        <v>1495</v>
      </c>
      <c r="K72" s="45">
        <v>248</v>
      </c>
      <c r="L72" s="45">
        <v>372</v>
      </c>
      <c r="M72" s="45">
        <v>861</v>
      </c>
      <c r="N72" s="45">
        <v>291</v>
      </c>
      <c r="O72" s="45">
        <v>176</v>
      </c>
      <c r="P72" s="45">
        <v>627</v>
      </c>
      <c r="Q72" s="45">
        <v>53</v>
      </c>
      <c r="R72" s="45">
        <v>444</v>
      </c>
      <c r="S72" s="45">
        <v>370</v>
      </c>
      <c r="T72" s="45">
        <v>626</v>
      </c>
      <c r="U72" s="45">
        <v>381</v>
      </c>
      <c r="V72" s="50">
        <f t="shared" si="7"/>
        <v>19649</v>
      </c>
    </row>
    <row r="73" spans="1:22" s="1" customFormat="1" ht="13.15" customHeight="1" x14ac:dyDescent="0.3">
      <c r="A73" s="114" t="s">
        <v>67</v>
      </c>
      <c r="B73" s="45">
        <v>1369</v>
      </c>
      <c r="C73" s="45">
        <v>186</v>
      </c>
      <c r="D73" s="45">
        <v>813</v>
      </c>
      <c r="E73" s="45">
        <v>119</v>
      </c>
      <c r="F73" s="45">
        <v>125</v>
      </c>
      <c r="G73" s="45">
        <v>1529</v>
      </c>
      <c r="H73" s="45">
        <v>463</v>
      </c>
      <c r="I73" s="45">
        <v>478</v>
      </c>
      <c r="J73" s="45">
        <v>480</v>
      </c>
      <c r="K73" s="45">
        <v>123</v>
      </c>
      <c r="L73" s="45">
        <v>189</v>
      </c>
      <c r="M73" s="45">
        <v>672</v>
      </c>
      <c r="N73" s="45">
        <v>264</v>
      </c>
      <c r="O73" s="45">
        <v>126</v>
      </c>
      <c r="P73" s="45">
        <v>460</v>
      </c>
      <c r="Q73" s="45">
        <v>28</v>
      </c>
      <c r="R73" s="45">
        <v>385</v>
      </c>
      <c r="S73" s="45">
        <v>480</v>
      </c>
      <c r="T73" s="45">
        <v>618</v>
      </c>
      <c r="U73" s="45">
        <v>186</v>
      </c>
      <c r="V73" s="50">
        <f t="shared" si="7"/>
        <v>9093</v>
      </c>
    </row>
    <row r="74" spans="1:22" s="1" customFormat="1" ht="13.15" customHeight="1" x14ac:dyDescent="0.3">
      <c r="A74" s="114" t="s">
        <v>24</v>
      </c>
      <c r="B74" s="45">
        <v>3783</v>
      </c>
      <c r="C74" s="45">
        <v>3953</v>
      </c>
      <c r="D74" s="45">
        <v>3871</v>
      </c>
      <c r="E74" s="45">
        <v>672</v>
      </c>
      <c r="F74" s="45">
        <v>324</v>
      </c>
      <c r="G74" s="45">
        <v>2806</v>
      </c>
      <c r="H74" s="45">
        <v>1762</v>
      </c>
      <c r="I74" s="45">
        <v>2001</v>
      </c>
      <c r="J74" s="45">
        <v>2473</v>
      </c>
      <c r="K74" s="45">
        <v>407</v>
      </c>
      <c r="L74" s="44">
        <v>501</v>
      </c>
      <c r="M74" s="45">
        <v>2179</v>
      </c>
      <c r="N74" s="45">
        <v>601</v>
      </c>
      <c r="O74" s="44">
        <v>125</v>
      </c>
      <c r="P74" s="45">
        <v>1146</v>
      </c>
      <c r="Q74" s="44">
        <v>74</v>
      </c>
      <c r="R74" s="45">
        <v>774</v>
      </c>
      <c r="S74" s="45">
        <v>334</v>
      </c>
      <c r="T74" s="45">
        <v>940</v>
      </c>
      <c r="U74" s="44">
        <v>224</v>
      </c>
      <c r="V74" s="50">
        <f t="shared" si="7"/>
        <v>28950</v>
      </c>
    </row>
    <row r="75" spans="1:22" s="1" customFormat="1" ht="13.15" customHeight="1" x14ac:dyDescent="0.3">
      <c r="A75" s="115" t="s">
        <v>26</v>
      </c>
      <c r="B75" s="45">
        <v>75</v>
      </c>
      <c r="C75" s="45">
        <v>39</v>
      </c>
      <c r="D75" s="45">
        <v>201</v>
      </c>
      <c r="E75" s="45">
        <v>8</v>
      </c>
      <c r="F75" s="45">
        <v>10</v>
      </c>
      <c r="G75" s="45">
        <v>125</v>
      </c>
      <c r="H75" s="45">
        <v>133</v>
      </c>
      <c r="I75" s="45">
        <v>99</v>
      </c>
      <c r="J75" s="45">
        <v>64</v>
      </c>
      <c r="K75" s="45">
        <v>24</v>
      </c>
      <c r="L75" s="44">
        <v>21</v>
      </c>
      <c r="M75" s="45">
        <v>71</v>
      </c>
      <c r="N75" s="45">
        <v>22</v>
      </c>
      <c r="O75" s="44">
        <v>3</v>
      </c>
      <c r="P75" s="45">
        <v>30</v>
      </c>
      <c r="Q75" s="44">
        <v>1</v>
      </c>
      <c r="R75" s="45">
        <v>29</v>
      </c>
      <c r="S75" s="45">
        <v>17</v>
      </c>
      <c r="T75" s="45">
        <v>46</v>
      </c>
      <c r="U75" s="44">
        <v>6</v>
      </c>
      <c r="V75" s="50">
        <f t="shared" si="7"/>
        <v>1024</v>
      </c>
    </row>
    <row r="76" spans="1:22" s="10" customFormat="1" ht="13.15" customHeight="1" x14ac:dyDescent="0.3">
      <c r="A76" s="116" t="s">
        <v>92</v>
      </c>
      <c r="B76" s="47">
        <v>0</v>
      </c>
      <c r="C76" s="47">
        <v>0</v>
      </c>
      <c r="D76" s="47">
        <v>4</v>
      </c>
      <c r="E76" s="47">
        <v>0</v>
      </c>
      <c r="F76" s="47">
        <v>0</v>
      </c>
      <c r="G76" s="47">
        <v>0</v>
      </c>
      <c r="H76" s="47">
        <v>2</v>
      </c>
      <c r="I76" s="47">
        <v>2</v>
      </c>
      <c r="J76" s="47">
        <v>0</v>
      </c>
      <c r="K76" s="47">
        <v>0</v>
      </c>
      <c r="L76" s="47">
        <v>0</v>
      </c>
      <c r="M76" s="47">
        <v>0</v>
      </c>
      <c r="N76" s="47">
        <v>1</v>
      </c>
      <c r="O76" s="47">
        <v>0</v>
      </c>
      <c r="P76" s="47">
        <v>0</v>
      </c>
      <c r="Q76" s="47">
        <v>0</v>
      </c>
      <c r="R76" s="47">
        <v>0</v>
      </c>
      <c r="S76" s="47">
        <v>0</v>
      </c>
      <c r="T76" s="47">
        <v>0</v>
      </c>
      <c r="U76" s="47">
        <v>0</v>
      </c>
      <c r="V76" s="51">
        <f t="shared" si="7"/>
        <v>9</v>
      </c>
    </row>
    <row r="77" spans="1:22" s="1" customFormat="1" ht="27" x14ac:dyDescent="0.3">
      <c r="A77" s="30" t="s">
        <v>103</v>
      </c>
      <c r="B77" s="59">
        <f>SUM(B70,B75,B76)</f>
        <v>25659</v>
      </c>
      <c r="C77" s="59">
        <f t="shared" ref="C77:V77" si="8">SUM(C70,C75,C76)</f>
        <v>17414</v>
      </c>
      <c r="D77" s="59">
        <f t="shared" si="8"/>
        <v>16912</v>
      </c>
      <c r="E77" s="59">
        <f t="shared" si="8"/>
        <v>2927</v>
      </c>
      <c r="F77" s="59">
        <f t="shared" si="8"/>
        <v>2020</v>
      </c>
      <c r="G77" s="59">
        <f t="shared" si="8"/>
        <v>37859</v>
      </c>
      <c r="H77" s="59">
        <f t="shared" si="8"/>
        <v>9367</v>
      </c>
      <c r="I77" s="59">
        <f t="shared" si="8"/>
        <v>9329</v>
      </c>
      <c r="J77" s="59">
        <f t="shared" si="8"/>
        <v>14099</v>
      </c>
      <c r="K77" s="59">
        <f t="shared" si="8"/>
        <v>2333</v>
      </c>
      <c r="L77" s="59">
        <f t="shared" si="8"/>
        <v>3013</v>
      </c>
      <c r="M77" s="59">
        <f t="shared" si="8"/>
        <v>10100</v>
      </c>
      <c r="N77" s="59">
        <f t="shared" si="8"/>
        <v>3662</v>
      </c>
      <c r="O77" s="59">
        <f t="shared" si="8"/>
        <v>1612</v>
      </c>
      <c r="P77" s="59">
        <f t="shared" si="8"/>
        <v>7297</v>
      </c>
      <c r="Q77" s="59">
        <f t="shared" si="8"/>
        <v>483</v>
      </c>
      <c r="R77" s="59">
        <f t="shared" si="8"/>
        <v>5134</v>
      </c>
      <c r="S77" s="59">
        <f t="shared" si="8"/>
        <v>4615</v>
      </c>
      <c r="T77" s="59">
        <f t="shared" si="8"/>
        <v>6591</v>
      </c>
      <c r="U77" s="59">
        <f t="shared" si="8"/>
        <v>2104</v>
      </c>
      <c r="V77" s="60">
        <f t="shared" si="8"/>
        <v>182530</v>
      </c>
    </row>
    <row r="78" spans="1:22" s="1" customFormat="1" ht="13.15" customHeight="1" x14ac:dyDescent="0.3">
      <c r="A78" s="117" t="s">
        <v>32</v>
      </c>
      <c r="B78" s="54">
        <v>3474</v>
      </c>
      <c r="C78" s="54">
        <v>451</v>
      </c>
      <c r="D78" s="54">
        <v>7930</v>
      </c>
      <c r="E78" s="54">
        <v>754</v>
      </c>
      <c r="F78" s="54">
        <v>775</v>
      </c>
      <c r="G78" s="54">
        <v>13782</v>
      </c>
      <c r="H78" s="54">
        <v>4225</v>
      </c>
      <c r="I78" s="54">
        <v>3698</v>
      </c>
      <c r="J78" s="54">
        <v>4750</v>
      </c>
      <c r="K78" s="54">
        <v>436</v>
      </c>
      <c r="L78" s="54">
        <v>935</v>
      </c>
      <c r="M78" s="54">
        <v>2037</v>
      </c>
      <c r="N78" s="54">
        <v>335</v>
      </c>
      <c r="O78" s="54">
        <v>114</v>
      </c>
      <c r="P78" s="54">
        <v>1038</v>
      </c>
      <c r="Q78" s="54">
        <v>60</v>
      </c>
      <c r="R78" s="54">
        <v>865</v>
      </c>
      <c r="S78" s="54">
        <v>726</v>
      </c>
      <c r="T78" s="54">
        <v>1714</v>
      </c>
      <c r="U78" s="54">
        <v>124</v>
      </c>
      <c r="V78" s="68">
        <f t="shared" ref="V78:V112" si="9">SUM(B78:U78)</f>
        <v>48223</v>
      </c>
    </row>
    <row r="79" spans="1:22" s="1" customFormat="1" ht="13.15" customHeight="1" x14ac:dyDescent="0.3">
      <c r="A79" s="115" t="s">
        <v>33</v>
      </c>
      <c r="B79" s="45">
        <v>3093</v>
      </c>
      <c r="C79" s="45">
        <v>386</v>
      </c>
      <c r="D79" s="45">
        <v>8469</v>
      </c>
      <c r="E79" s="45">
        <v>739</v>
      </c>
      <c r="F79" s="45">
        <v>759</v>
      </c>
      <c r="G79" s="45">
        <v>11363</v>
      </c>
      <c r="H79" s="45">
        <v>3439</v>
      </c>
      <c r="I79" s="45">
        <v>3563</v>
      </c>
      <c r="J79" s="45">
        <v>5525</v>
      </c>
      <c r="K79" s="45">
        <v>382</v>
      </c>
      <c r="L79" s="45">
        <v>1034</v>
      </c>
      <c r="M79" s="45">
        <v>3884</v>
      </c>
      <c r="N79" s="45">
        <v>578</v>
      </c>
      <c r="O79" s="45">
        <v>136</v>
      </c>
      <c r="P79" s="45">
        <v>1089</v>
      </c>
      <c r="Q79" s="45">
        <v>76</v>
      </c>
      <c r="R79" s="45">
        <v>891</v>
      </c>
      <c r="S79" s="45">
        <v>206</v>
      </c>
      <c r="T79" s="45">
        <v>1025</v>
      </c>
      <c r="U79" s="45">
        <v>367</v>
      </c>
      <c r="V79" s="50">
        <f t="shared" si="9"/>
        <v>47004</v>
      </c>
    </row>
    <row r="80" spans="1:22" s="1" customFormat="1" ht="13.15" customHeight="1" x14ac:dyDescent="0.3">
      <c r="A80" s="115" t="s">
        <v>34</v>
      </c>
      <c r="B80" s="45">
        <v>14</v>
      </c>
      <c r="C80" s="45">
        <v>0</v>
      </c>
      <c r="D80" s="45">
        <v>14</v>
      </c>
      <c r="E80" s="45">
        <v>2</v>
      </c>
      <c r="F80" s="45">
        <v>1</v>
      </c>
      <c r="G80" s="45">
        <v>0</v>
      </c>
      <c r="H80" s="45">
        <v>15</v>
      </c>
      <c r="I80" s="45">
        <v>4</v>
      </c>
      <c r="J80" s="45">
        <v>23</v>
      </c>
      <c r="K80" s="45">
        <v>3</v>
      </c>
      <c r="L80" s="45">
        <v>2</v>
      </c>
      <c r="M80" s="45">
        <v>11</v>
      </c>
      <c r="N80" s="45">
        <v>0</v>
      </c>
      <c r="O80" s="45">
        <v>0</v>
      </c>
      <c r="P80" s="45">
        <v>22</v>
      </c>
      <c r="Q80" s="45"/>
      <c r="R80" s="45">
        <v>10</v>
      </c>
      <c r="S80" s="45">
        <v>1</v>
      </c>
      <c r="T80" s="45">
        <v>3</v>
      </c>
      <c r="U80" s="45">
        <v>0</v>
      </c>
      <c r="V80" s="50">
        <f t="shared" si="9"/>
        <v>125</v>
      </c>
    </row>
    <row r="81" spans="1:22" s="1" customFormat="1" ht="13.15" customHeight="1" x14ac:dyDescent="0.3">
      <c r="A81" s="115" t="s">
        <v>87</v>
      </c>
      <c r="B81" s="45">
        <v>1858</v>
      </c>
      <c r="C81" s="45">
        <v>381</v>
      </c>
      <c r="D81" s="45">
        <v>7172</v>
      </c>
      <c r="E81" s="45">
        <v>445</v>
      </c>
      <c r="F81" s="45">
        <v>294</v>
      </c>
      <c r="G81" s="45">
        <v>9422</v>
      </c>
      <c r="H81" s="45">
        <v>1798</v>
      </c>
      <c r="I81" s="45">
        <v>2647</v>
      </c>
      <c r="J81" s="45">
        <v>2997</v>
      </c>
      <c r="K81" s="45">
        <v>384</v>
      </c>
      <c r="L81" s="45">
        <v>587</v>
      </c>
      <c r="M81" s="45">
        <v>2899</v>
      </c>
      <c r="N81" s="45">
        <v>525</v>
      </c>
      <c r="O81" s="45">
        <v>140</v>
      </c>
      <c r="P81" s="45">
        <v>1193</v>
      </c>
      <c r="Q81" s="45">
        <v>71</v>
      </c>
      <c r="R81" s="45">
        <v>913</v>
      </c>
      <c r="S81" s="45">
        <v>679</v>
      </c>
      <c r="T81" s="45">
        <v>1207</v>
      </c>
      <c r="U81" s="45">
        <v>632</v>
      </c>
      <c r="V81" s="50">
        <f t="shared" si="9"/>
        <v>36244</v>
      </c>
    </row>
    <row r="82" spans="1:22" s="1" customFormat="1" ht="13.15" customHeight="1" x14ac:dyDescent="0.3">
      <c r="A82" s="115" t="s">
        <v>36</v>
      </c>
      <c r="B82" s="45">
        <v>1808</v>
      </c>
      <c r="C82" s="45">
        <v>70</v>
      </c>
      <c r="D82" s="45">
        <v>4065</v>
      </c>
      <c r="E82" s="45">
        <v>700</v>
      </c>
      <c r="F82" s="45">
        <v>513</v>
      </c>
      <c r="G82" s="45">
        <v>711</v>
      </c>
      <c r="H82" s="45">
        <v>1868</v>
      </c>
      <c r="I82" s="45">
        <v>2374</v>
      </c>
      <c r="J82" s="45">
        <v>2522</v>
      </c>
      <c r="K82" s="45">
        <v>313</v>
      </c>
      <c r="L82" s="45">
        <v>531</v>
      </c>
      <c r="M82" s="45">
        <v>2212</v>
      </c>
      <c r="N82" s="45">
        <v>324</v>
      </c>
      <c r="O82" s="45">
        <v>145</v>
      </c>
      <c r="P82" s="45">
        <v>1003</v>
      </c>
      <c r="Q82" s="45">
        <v>58</v>
      </c>
      <c r="R82" s="45">
        <v>989</v>
      </c>
      <c r="S82" s="45">
        <v>424</v>
      </c>
      <c r="T82" s="45">
        <v>1543</v>
      </c>
      <c r="U82" s="45">
        <v>1154</v>
      </c>
      <c r="V82" s="50">
        <f t="shared" si="9"/>
        <v>23327</v>
      </c>
    </row>
    <row r="83" spans="1:22" s="1" customFormat="1" ht="13.15" customHeight="1" x14ac:dyDescent="0.3">
      <c r="A83" s="115" t="s">
        <v>39</v>
      </c>
      <c r="B83" s="45">
        <v>5358</v>
      </c>
      <c r="C83" s="45">
        <v>727</v>
      </c>
      <c r="D83" s="45">
        <v>8293</v>
      </c>
      <c r="E83" s="45">
        <v>1781</v>
      </c>
      <c r="F83" s="45">
        <v>1116</v>
      </c>
      <c r="G83" s="45">
        <v>13679</v>
      </c>
      <c r="H83" s="45">
        <v>4925</v>
      </c>
      <c r="I83" s="45">
        <v>4946</v>
      </c>
      <c r="J83" s="45">
        <v>6710</v>
      </c>
      <c r="K83" s="45">
        <v>662</v>
      </c>
      <c r="L83" s="45">
        <v>1391</v>
      </c>
      <c r="M83" s="45">
        <v>4547</v>
      </c>
      <c r="N83" s="45">
        <v>1173</v>
      </c>
      <c r="O83" s="45">
        <v>254</v>
      </c>
      <c r="P83" s="45">
        <v>2023</v>
      </c>
      <c r="Q83" s="45">
        <v>176</v>
      </c>
      <c r="R83" s="45">
        <v>2552</v>
      </c>
      <c r="S83" s="45">
        <v>1962</v>
      </c>
      <c r="T83" s="45">
        <v>2837</v>
      </c>
      <c r="U83" s="45">
        <v>1914</v>
      </c>
      <c r="V83" s="50">
        <f t="shared" si="9"/>
        <v>67026</v>
      </c>
    </row>
    <row r="84" spans="1:22" s="10" customFormat="1" ht="13.15" customHeight="1" x14ac:dyDescent="0.3">
      <c r="A84" s="115" t="s">
        <v>42</v>
      </c>
      <c r="B84" s="45">
        <v>337</v>
      </c>
      <c r="C84" s="45">
        <v>14</v>
      </c>
      <c r="D84" s="45">
        <v>707</v>
      </c>
      <c r="E84" s="45">
        <v>135</v>
      </c>
      <c r="F84" s="45">
        <v>120</v>
      </c>
      <c r="G84" s="45">
        <v>82</v>
      </c>
      <c r="H84" s="45">
        <v>360</v>
      </c>
      <c r="I84" s="45">
        <v>409</v>
      </c>
      <c r="J84" s="45">
        <v>269</v>
      </c>
      <c r="K84" s="45">
        <v>30</v>
      </c>
      <c r="L84" s="45">
        <v>81</v>
      </c>
      <c r="M84" s="45">
        <v>207</v>
      </c>
      <c r="N84" s="45">
        <v>60</v>
      </c>
      <c r="O84" s="45">
        <v>9</v>
      </c>
      <c r="P84" s="45">
        <v>72</v>
      </c>
      <c r="Q84" s="45"/>
      <c r="R84" s="45">
        <v>114</v>
      </c>
      <c r="S84" s="45">
        <v>59</v>
      </c>
      <c r="T84" s="45">
        <v>82</v>
      </c>
      <c r="U84" s="45">
        <v>30</v>
      </c>
      <c r="V84" s="50">
        <f t="shared" si="9"/>
        <v>3177</v>
      </c>
    </row>
    <row r="85" spans="1:22" s="1" customFormat="1" ht="13.15" customHeight="1" x14ac:dyDescent="0.3">
      <c r="A85" s="115" t="s">
        <v>43</v>
      </c>
      <c r="B85" s="45">
        <v>1985</v>
      </c>
      <c r="C85" s="45">
        <v>216</v>
      </c>
      <c r="D85" s="45">
        <v>3491</v>
      </c>
      <c r="E85" s="45">
        <v>443</v>
      </c>
      <c r="F85" s="45">
        <v>706</v>
      </c>
      <c r="G85" s="45">
        <v>793</v>
      </c>
      <c r="H85" s="45">
        <v>2282</v>
      </c>
      <c r="I85" s="45">
        <v>2789</v>
      </c>
      <c r="J85" s="45">
        <v>2647</v>
      </c>
      <c r="K85" s="45">
        <v>389</v>
      </c>
      <c r="L85" s="45">
        <v>725</v>
      </c>
      <c r="M85" s="45">
        <v>1907</v>
      </c>
      <c r="N85" s="45">
        <v>465</v>
      </c>
      <c r="O85" s="45">
        <v>124</v>
      </c>
      <c r="P85" s="45">
        <v>1713</v>
      </c>
      <c r="Q85" s="45">
        <v>42</v>
      </c>
      <c r="R85" s="45">
        <v>1767</v>
      </c>
      <c r="S85" s="45">
        <v>695</v>
      </c>
      <c r="T85" s="45">
        <v>1213</v>
      </c>
      <c r="U85" s="45">
        <v>446</v>
      </c>
      <c r="V85" s="50">
        <f t="shared" si="9"/>
        <v>24838</v>
      </c>
    </row>
    <row r="86" spans="1:22" s="1" customFormat="1" ht="13.15" customHeight="1" x14ac:dyDescent="0.3">
      <c r="A86" s="115" t="s">
        <v>86</v>
      </c>
      <c r="B86" s="45">
        <v>57</v>
      </c>
      <c r="C86" s="45">
        <v>29</v>
      </c>
      <c r="D86" s="45">
        <v>180</v>
      </c>
      <c r="E86" s="45">
        <v>20</v>
      </c>
      <c r="F86" s="45">
        <v>15</v>
      </c>
      <c r="G86" s="45">
        <v>483</v>
      </c>
      <c r="H86" s="45">
        <v>111</v>
      </c>
      <c r="I86" s="45">
        <v>135</v>
      </c>
      <c r="J86" s="45">
        <v>82</v>
      </c>
      <c r="K86" s="45">
        <v>19</v>
      </c>
      <c r="L86" s="45">
        <v>9</v>
      </c>
      <c r="M86" s="45">
        <v>202</v>
      </c>
      <c r="N86" s="45">
        <v>19</v>
      </c>
      <c r="O86" s="45">
        <v>2</v>
      </c>
      <c r="P86" s="45">
        <v>25</v>
      </c>
      <c r="Q86" s="45"/>
      <c r="R86" s="45">
        <v>26</v>
      </c>
      <c r="S86" s="45">
        <v>6</v>
      </c>
      <c r="T86" s="45">
        <v>24</v>
      </c>
      <c r="U86" s="45">
        <v>12</v>
      </c>
      <c r="V86" s="50">
        <f t="shared" si="9"/>
        <v>1456</v>
      </c>
    </row>
    <row r="87" spans="1:22" s="1" customFormat="1" ht="13.15" customHeight="1" x14ac:dyDescent="0.3">
      <c r="A87" s="115" t="s">
        <v>45</v>
      </c>
      <c r="B87" s="45">
        <v>1838</v>
      </c>
      <c r="C87" s="45">
        <v>162</v>
      </c>
      <c r="D87" s="45">
        <v>4260</v>
      </c>
      <c r="E87" s="45">
        <v>344</v>
      </c>
      <c r="F87" s="45">
        <v>650</v>
      </c>
      <c r="G87" s="45">
        <v>756</v>
      </c>
      <c r="H87" s="45">
        <v>2816</v>
      </c>
      <c r="I87" s="45">
        <v>2921</v>
      </c>
      <c r="J87" s="45">
        <v>3142</v>
      </c>
      <c r="K87" s="45">
        <v>372</v>
      </c>
      <c r="L87" s="45">
        <v>541</v>
      </c>
      <c r="M87" s="45">
        <v>1868</v>
      </c>
      <c r="N87" s="45">
        <v>529</v>
      </c>
      <c r="O87" s="45">
        <v>204</v>
      </c>
      <c r="P87" s="45">
        <v>1451</v>
      </c>
      <c r="Q87" s="45">
        <v>125</v>
      </c>
      <c r="R87" s="45">
        <v>1276</v>
      </c>
      <c r="S87" s="45">
        <v>553</v>
      </c>
      <c r="T87" s="45">
        <v>1398</v>
      </c>
      <c r="U87" s="45">
        <v>363</v>
      </c>
      <c r="V87" s="50">
        <f t="shared" si="9"/>
        <v>25569</v>
      </c>
    </row>
    <row r="88" spans="1:22" s="1" customFormat="1" ht="13.15" customHeight="1" x14ac:dyDescent="0.3">
      <c r="A88" s="115" t="s">
        <v>47</v>
      </c>
      <c r="B88" s="45">
        <v>921</v>
      </c>
      <c r="C88" s="45">
        <v>230</v>
      </c>
      <c r="D88" s="45">
        <v>3005</v>
      </c>
      <c r="E88" s="45">
        <v>289</v>
      </c>
      <c r="F88" s="45">
        <v>339</v>
      </c>
      <c r="G88" s="45">
        <v>1497</v>
      </c>
      <c r="H88" s="45">
        <v>2133</v>
      </c>
      <c r="I88" s="45">
        <v>1661</v>
      </c>
      <c r="J88" s="45">
        <v>1923</v>
      </c>
      <c r="K88" s="45">
        <v>227</v>
      </c>
      <c r="L88" s="45">
        <v>416</v>
      </c>
      <c r="M88" s="45">
        <v>1167</v>
      </c>
      <c r="N88" s="45">
        <v>228</v>
      </c>
      <c r="O88" s="45">
        <v>76</v>
      </c>
      <c r="P88" s="45">
        <v>413</v>
      </c>
      <c r="Q88" s="45">
        <v>21</v>
      </c>
      <c r="R88" s="45">
        <v>282</v>
      </c>
      <c r="S88" s="45">
        <v>149</v>
      </c>
      <c r="T88" s="45">
        <v>388</v>
      </c>
      <c r="U88" s="45">
        <v>217</v>
      </c>
      <c r="V88" s="50">
        <f t="shared" si="9"/>
        <v>15582</v>
      </c>
    </row>
    <row r="89" spans="1:22" s="1" customFormat="1" ht="13.15" customHeight="1" x14ac:dyDescent="0.3">
      <c r="A89" s="115" t="s">
        <v>69</v>
      </c>
      <c r="B89" s="45">
        <v>37</v>
      </c>
      <c r="C89" s="45">
        <v>2</v>
      </c>
      <c r="D89" s="45">
        <v>47</v>
      </c>
      <c r="E89" s="45">
        <v>2</v>
      </c>
      <c r="F89" s="45">
        <v>6</v>
      </c>
      <c r="G89" s="45">
        <v>1</v>
      </c>
      <c r="H89" s="45">
        <v>18</v>
      </c>
      <c r="I89" s="45">
        <v>19</v>
      </c>
      <c r="J89" s="45">
        <v>51</v>
      </c>
      <c r="K89" s="45">
        <v>5</v>
      </c>
      <c r="L89" s="45">
        <v>4</v>
      </c>
      <c r="M89" s="45">
        <v>18</v>
      </c>
      <c r="N89" s="45">
        <v>6</v>
      </c>
      <c r="O89" s="45">
        <v>2</v>
      </c>
      <c r="P89" s="45">
        <v>3</v>
      </c>
      <c r="Q89" s="45"/>
      <c r="R89" s="45">
        <v>32</v>
      </c>
      <c r="S89" s="45">
        <v>8</v>
      </c>
      <c r="T89" s="45">
        <v>35</v>
      </c>
      <c r="U89" s="45">
        <v>3</v>
      </c>
      <c r="V89" s="50">
        <f t="shared" si="9"/>
        <v>299</v>
      </c>
    </row>
    <row r="90" spans="1:22" s="10" customFormat="1" ht="13.15" customHeight="1" x14ac:dyDescent="0.3">
      <c r="A90" s="115" t="s">
        <v>48</v>
      </c>
      <c r="B90" s="45">
        <v>465</v>
      </c>
      <c r="C90" s="45">
        <v>71</v>
      </c>
      <c r="D90" s="45">
        <v>1284</v>
      </c>
      <c r="E90" s="45">
        <v>99</v>
      </c>
      <c r="F90" s="45">
        <v>245</v>
      </c>
      <c r="G90" s="45">
        <v>609</v>
      </c>
      <c r="H90" s="45">
        <v>610</v>
      </c>
      <c r="I90" s="45">
        <v>678</v>
      </c>
      <c r="J90" s="45">
        <v>500</v>
      </c>
      <c r="K90" s="45">
        <v>76</v>
      </c>
      <c r="L90" s="45">
        <v>145</v>
      </c>
      <c r="M90" s="45">
        <v>422</v>
      </c>
      <c r="N90" s="45">
        <v>69</v>
      </c>
      <c r="O90" s="45">
        <v>20</v>
      </c>
      <c r="P90" s="45">
        <v>186</v>
      </c>
      <c r="Q90" s="45">
        <v>3</v>
      </c>
      <c r="R90" s="45">
        <v>119</v>
      </c>
      <c r="S90" s="45">
        <v>106</v>
      </c>
      <c r="T90" s="45">
        <v>126</v>
      </c>
      <c r="U90" s="45">
        <v>36</v>
      </c>
      <c r="V90" s="50">
        <f t="shared" si="9"/>
        <v>5869</v>
      </c>
    </row>
    <row r="91" spans="1:22" s="1" customFormat="1" ht="13.15" customHeight="1" x14ac:dyDescent="0.3">
      <c r="A91" s="115" t="s">
        <v>49</v>
      </c>
      <c r="B91" s="45">
        <v>0</v>
      </c>
      <c r="C91" s="44">
        <v>0</v>
      </c>
      <c r="D91" s="45">
        <v>0</v>
      </c>
      <c r="E91" s="44">
        <v>0</v>
      </c>
      <c r="F91" s="45">
        <v>0</v>
      </c>
      <c r="G91" s="44">
        <v>0</v>
      </c>
      <c r="H91" s="44">
        <v>0</v>
      </c>
      <c r="I91" s="45">
        <v>0</v>
      </c>
      <c r="J91" s="45">
        <v>0</v>
      </c>
      <c r="K91" s="44">
        <v>0</v>
      </c>
      <c r="L91" s="44">
        <v>0</v>
      </c>
      <c r="M91" s="45">
        <v>2</v>
      </c>
      <c r="N91" s="44">
        <v>0</v>
      </c>
      <c r="O91" s="44">
        <v>0</v>
      </c>
      <c r="P91" s="44">
        <v>1</v>
      </c>
      <c r="Q91" s="44">
        <v>0</v>
      </c>
      <c r="R91" s="45">
        <v>0</v>
      </c>
      <c r="S91" s="45">
        <v>0</v>
      </c>
      <c r="T91" s="44">
        <v>1</v>
      </c>
      <c r="U91" s="44">
        <v>0</v>
      </c>
      <c r="V91" s="50">
        <f t="shared" si="9"/>
        <v>4</v>
      </c>
    </row>
    <row r="92" spans="1:22" s="10" customFormat="1" ht="13.15" customHeight="1" x14ac:dyDescent="0.3">
      <c r="A92" s="115" t="s">
        <v>50</v>
      </c>
      <c r="B92" s="45">
        <v>2986</v>
      </c>
      <c r="C92" s="45">
        <v>324</v>
      </c>
      <c r="D92" s="45">
        <v>7442</v>
      </c>
      <c r="E92" s="45">
        <v>987</v>
      </c>
      <c r="F92" s="45">
        <v>847</v>
      </c>
      <c r="G92" s="45">
        <v>11474</v>
      </c>
      <c r="H92" s="45">
        <v>3785</v>
      </c>
      <c r="I92" s="45">
        <v>3598</v>
      </c>
      <c r="J92" s="45">
        <v>5277</v>
      </c>
      <c r="K92" s="45">
        <v>768</v>
      </c>
      <c r="L92" s="45">
        <v>957</v>
      </c>
      <c r="M92" s="45">
        <v>4535</v>
      </c>
      <c r="N92" s="45">
        <v>772</v>
      </c>
      <c r="O92" s="45">
        <v>206</v>
      </c>
      <c r="P92" s="45">
        <v>1804</v>
      </c>
      <c r="Q92" s="45">
        <v>112</v>
      </c>
      <c r="R92" s="45">
        <v>1401</v>
      </c>
      <c r="S92" s="45">
        <v>685</v>
      </c>
      <c r="T92" s="45">
        <v>1562</v>
      </c>
      <c r="U92" s="45">
        <v>434</v>
      </c>
      <c r="V92" s="50">
        <f t="shared" si="9"/>
        <v>49956</v>
      </c>
    </row>
    <row r="93" spans="1:22" s="10" customFormat="1" ht="13.15" customHeight="1" x14ac:dyDescent="0.3">
      <c r="A93" s="115" t="s">
        <v>51</v>
      </c>
      <c r="B93" s="45">
        <v>1379</v>
      </c>
      <c r="C93" s="45">
        <v>115</v>
      </c>
      <c r="D93" s="45">
        <v>3137</v>
      </c>
      <c r="E93" s="45">
        <v>444</v>
      </c>
      <c r="F93" s="45">
        <v>256</v>
      </c>
      <c r="G93" s="45">
        <v>1615</v>
      </c>
      <c r="H93" s="45">
        <v>1255</v>
      </c>
      <c r="I93" s="45">
        <v>1434</v>
      </c>
      <c r="J93" s="45">
        <v>1757</v>
      </c>
      <c r="K93" s="45">
        <v>267</v>
      </c>
      <c r="L93" s="45">
        <v>459</v>
      </c>
      <c r="M93" s="45">
        <v>1774</v>
      </c>
      <c r="N93" s="45">
        <v>287</v>
      </c>
      <c r="O93" s="45">
        <v>47</v>
      </c>
      <c r="P93" s="45">
        <v>830</v>
      </c>
      <c r="Q93" s="45">
        <v>16</v>
      </c>
      <c r="R93" s="45">
        <v>469</v>
      </c>
      <c r="S93" s="45">
        <v>96</v>
      </c>
      <c r="T93" s="45">
        <v>457</v>
      </c>
      <c r="U93" s="45">
        <v>150</v>
      </c>
      <c r="V93" s="50">
        <f t="shared" si="9"/>
        <v>16244</v>
      </c>
    </row>
    <row r="94" spans="1:22" s="14" customFormat="1" ht="13.15" customHeight="1" x14ac:dyDescent="0.3">
      <c r="A94" s="115" t="s">
        <v>52</v>
      </c>
      <c r="B94" s="45">
        <v>216</v>
      </c>
      <c r="C94" s="45">
        <v>28</v>
      </c>
      <c r="D94" s="45">
        <v>687</v>
      </c>
      <c r="E94" s="45">
        <v>78</v>
      </c>
      <c r="F94" s="45">
        <v>57</v>
      </c>
      <c r="G94" s="45">
        <v>74</v>
      </c>
      <c r="H94" s="45">
        <v>226</v>
      </c>
      <c r="I94" s="45">
        <v>267</v>
      </c>
      <c r="J94" s="45">
        <v>265</v>
      </c>
      <c r="K94" s="45">
        <v>53</v>
      </c>
      <c r="L94" s="45">
        <v>46</v>
      </c>
      <c r="M94" s="45">
        <v>128</v>
      </c>
      <c r="N94" s="45">
        <v>55</v>
      </c>
      <c r="O94" s="45">
        <v>8</v>
      </c>
      <c r="P94" s="45">
        <v>54</v>
      </c>
      <c r="Q94" s="45">
        <v>6</v>
      </c>
      <c r="R94" s="45">
        <v>60</v>
      </c>
      <c r="S94" s="45">
        <v>25</v>
      </c>
      <c r="T94" s="45">
        <v>128</v>
      </c>
      <c r="U94" s="45">
        <v>29</v>
      </c>
      <c r="V94" s="50">
        <f t="shared" si="9"/>
        <v>2490</v>
      </c>
    </row>
    <row r="95" spans="1:22" s="1" customFormat="1" ht="13.15" customHeight="1" x14ac:dyDescent="0.3">
      <c r="A95" s="115" t="s">
        <v>81</v>
      </c>
      <c r="B95" s="45">
        <v>2185</v>
      </c>
      <c r="C95" s="45">
        <v>156</v>
      </c>
      <c r="D95" s="45">
        <v>4749</v>
      </c>
      <c r="E95" s="45">
        <v>794</v>
      </c>
      <c r="F95" s="45">
        <v>727</v>
      </c>
      <c r="G95" s="45">
        <v>4260</v>
      </c>
      <c r="H95" s="45">
        <v>2956</v>
      </c>
      <c r="I95" s="45">
        <v>3014</v>
      </c>
      <c r="J95" s="45">
        <v>4974</v>
      </c>
      <c r="K95" s="45">
        <v>576</v>
      </c>
      <c r="L95" s="45">
        <v>995</v>
      </c>
      <c r="M95" s="45">
        <v>5172</v>
      </c>
      <c r="N95" s="45">
        <v>811</v>
      </c>
      <c r="O95" s="45">
        <v>174</v>
      </c>
      <c r="P95" s="45">
        <v>1671</v>
      </c>
      <c r="Q95" s="45">
        <v>100</v>
      </c>
      <c r="R95" s="45">
        <v>1303</v>
      </c>
      <c r="S95" s="45">
        <v>653</v>
      </c>
      <c r="T95" s="45">
        <v>1564</v>
      </c>
      <c r="U95" s="45">
        <v>867</v>
      </c>
      <c r="V95" s="50">
        <f t="shared" si="9"/>
        <v>37701</v>
      </c>
    </row>
    <row r="96" spans="1:22" s="1" customFormat="1" ht="13.15" customHeight="1" x14ac:dyDescent="0.3">
      <c r="A96" s="115" t="s">
        <v>40</v>
      </c>
      <c r="B96" s="45">
        <v>1793</v>
      </c>
      <c r="C96" s="45">
        <v>372</v>
      </c>
      <c r="D96" s="45">
        <v>4842</v>
      </c>
      <c r="E96" s="45">
        <v>572</v>
      </c>
      <c r="F96" s="45">
        <v>604</v>
      </c>
      <c r="G96" s="45">
        <v>7463</v>
      </c>
      <c r="H96" s="45">
        <v>2351</v>
      </c>
      <c r="I96" s="45">
        <v>2380</v>
      </c>
      <c r="J96" s="45">
        <v>2719</v>
      </c>
      <c r="K96" s="45">
        <v>569</v>
      </c>
      <c r="L96" s="45">
        <v>741</v>
      </c>
      <c r="M96" s="45">
        <v>2926</v>
      </c>
      <c r="N96" s="45">
        <v>607</v>
      </c>
      <c r="O96" s="45">
        <v>100</v>
      </c>
      <c r="P96" s="45">
        <v>949</v>
      </c>
      <c r="Q96" s="45">
        <v>160</v>
      </c>
      <c r="R96" s="45">
        <v>1171</v>
      </c>
      <c r="S96" s="45">
        <v>764</v>
      </c>
      <c r="T96" s="45">
        <v>1310</v>
      </c>
      <c r="U96" s="45">
        <v>516</v>
      </c>
      <c r="V96" s="50">
        <f t="shared" si="9"/>
        <v>32909</v>
      </c>
    </row>
    <row r="97" spans="1:22" s="1" customFormat="1" ht="13.15" customHeight="1" x14ac:dyDescent="0.3">
      <c r="A97" s="115" t="s">
        <v>54</v>
      </c>
      <c r="B97" s="45">
        <v>3396</v>
      </c>
      <c r="C97" s="45">
        <v>608</v>
      </c>
      <c r="D97" s="45">
        <v>8924</v>
      </c>
      <c r="E97" s="45">
        <v>922</v>
      </c>
      <c r="F97" s="45">
        <v>805</v>
      </c>
      <c r="G97" s="45">
        <v>13053</v>
      </c>
      <c r="H97" s="45">
        <v>3954</v>
      </c>
      <c r="I97" s="45">
        <v>4163</v>
      </c>
      <c r="J97" s="45">
        <v>8262</v>
      </c>
      <c r="K97" s="45">
        <v>741</v>
      </c>
      <c r="L97" s="45">
        <v>934</v>
      </c>
      <c r="M97" s="45">
        <v>3563</v>
      </c>
      <c r="N97" s="45">
        <v>823</v>
      </c>
      <c r="O97" s="45">
        <v>480</v>
      </c>
      <c r="P97" s="45">
        <v>3345</v>
      </c>
      <c r="Q97" s="45">
        <v>155</v>
      </c>
      <c r="R97" s="45">
        <v>2096</v>
      </c>
      <c r="S97" s="45">
        <v>1185</v>
      </c>
      <c r="T97" s="45">
        <v>2693</v>
      </c>
      <c r="U97" s="45">
        <v>764</v>
      </c>
      <c r="V97" s="50">
        <f t="shared" si="9"/>
        <v>60866</v>
      </c>
    </row>
    <row r="98" spans="1:22" s="1" customFormat="1" ht="13.15" customHeight="1" x14ac:dyDescent="0.3">
      <c r="A98" s="115" t="s">
        <v>55</v>
      </c>
      <c r="B98" s="45">
        <v>268</v>
      </c>
      <c r="C98" s="45">
        <v>19</v>
      </c>
      <c r="D98" s="45">
        <v>929</v>
      </c>
      <c r="E98" s="45">
        <v>75</v>
      </c>
      <c r="F98" s="45">
        <v>68</v>
      </c>
      <c r="G98" s="45">
        <v>294</v>
      </c>
      <c r="H98" s="45">
        <v>498</v>
      </c>
      <c r="I98" s="45">
        <v>369</v>
      </c>
      <c r="J98" s="45">
        <v>309</v>
      </c>
      <c r="K98" s="45">
        <v>35</v>
      </c>
      <c r="L98" s="45">
        <v>78</v>
      </c>
      <c r="M98" s="45">
        <v>242</v>
      </c>
      <c r="N98" s="45">
        <v>42</v>
      </c>
      <c r="O98" s="45">
        <v>3</v>
      </c>
      <c r="P98" s="45">
        <v>164</v>
      </c>
      <c r="Q98" s="45">
        <v>11</v>
      </c>
      <c r="R98" s="45">
        <v>97</v>
      </c>
      <c r="S98" s="45">
        <v>24</v>
      </c>
      <c r="T98" s="45">
        <v>99</v>
      </c>
      <c r="U98" s="45">
        <v>29</v>
      </c>
      <c r="V98" s="50">
        <f t="shared" si="9"/>
        <v>3653</v>
      </c>
    </row>
    <row r="99" spans="1:22" s="1" customFormat="1" ht="13.15" customHeight="1" x14ac:dyDescent="0.3">
      <c r="A99" s="115" t="s">
        <v>56</v>
      </c>
      <c r="B99" s="45">
        <v>3632</v>
      </c>
      <c r="C99" s="45">
        <v>280</v>
      </c>
      <c r="D99" s="45">
        <v>9570</v>
      </c>
      <c r="E99" s="45">
        <v>1195</v>
      </c>
      <c r="F99" s="45">
        <v>1136</v>
      </c>
      <c r="G99" s="45">
        <v>10083</v>
      </c>
      <c r="H99" s="45">
        <v>4391</v>
      </c>
      <c r="I99" s="45">
        <v>4771</v>
      </c>
      <c r="J99" s="45">
        <v>7672</v>
      </c>
      <c r="K99" s="45">
        <v>770</v>
      </c>
      <c r="L99" s="45">
        <v>992</v>
      </c>
      <c r="M99" s="45">
        <v>7066</v>
      </c>
      <c r="N99" s="45">
        <v>724</v>
      </c>
      <c r="O99" s="45">
        <v>321</v>
      </c>
      <c r="P99" s="45">
        <v>2898</v>
      </c>
      <c r="Q99" s="45">
        <v>101</v>
      </c>
      <c r="R99" s="45">
        <v>2133</v>
      </c>
      <c r="S99" s="45">
        <v>806</v>
      </c>
      <c r="T99" s="45">
        <v>2310</v>
      </c>
      <c r="U99" s="45">
        <v>2269</v>
      </c>
      <c r="V99" s="50">
        <f t="shared" si="9"/>
        <v>63120</v>
      </c>
    </row>
    <row r="100" spans="1:22" s="1" customFormat="1" ht="13.15" customHeight="1" x14ac:dyDescent="0.3">
      <c r="A100" s="115" t="s">
        <v>57</v>
      </c>
      <c r="B100" s="45">
        <v>441</v>
      </c>
      <c r="C100" s="45">
        <v>29</v>
      </c>
      <c r="D100" s="45">
        <v>1222</v>
      </c>
      <c r="E100" s="45">
        <v>50</v>
      </c>
      <c r="F100" s="45">
        <v>109</v>
      </c>
      <c r="G100" s="45">
        <v>2460</v>
      </c>
      <c r="H100" s="45">
        <v>704</v>
      </c>
      <c r="I100" s="45">
        <v>472</v>
      </c>
      <c r="J100" s="45">
        <v>582</v>
      </c>
      <c r="K100" s="45">
        <v>21</v>
      </c>
      <c r="L100" s="45">
        <v>100</v>
      </c>
      <c r="M100" s="45">
        <v>232</v>
      </c>
      <c r="N100" s="45">
        <v>89</v>
      </c>
      <c r="O100" s="45">
        <v>38</v>
      </c>
      <c r="P100" s="45">
        <v>134</v>
      </c>
      <c r="Q100" s="45">
        <v>21</v>
      </c>
      <c r="R100" s="45">
        <v>254</v>
      </c>
      <c r="S100" s="45">
        <v>83</v>
      </c>
      <c r="T100" s="45">
        <v>311</v>
      </c>
      <c r="U100" s="45">
        <v>179</v>
      </c>
      <c r="V100" s="50">
        <f t="shared" si="9"/>
        <v>7531</v>
      </c>
    </row>
    <row r="101" spans="1:22" s="1" customFormat="1" ht="13.15" customHeight="1" x14ac:dyDescent="0.3">
      <c r="A101" s="115" t="s">
        <v>58</v>
      </c>
      <c r="B101" s="45">
        <v>500</v>
      </c>
      <c r="C101" s="45">
        <v>144</v>
      </c>
      <c r="D101" s="45">
        <v>1153</v>
      </c>
      <c r="E101" s="45">
        <v>123</v>
      </c>
      <c r="F101" s="45">
        <v>212</v>
      </c>
      <c r="G101" s="45">
        <v>3262</v>
      </c>
      <c r="H101" s="45">
        <v>960</v>
      </c>
      <c r="I101" s="45">
        <v>654</v>
      </c>
      <c r="J101" s="45">
        <v>1134</v>
      </c>
      <c r="K101" s="45">
        <v>67</v>
      </c>
      <c r="L101" s="45">
        <v>62</v>
      </c>
      <c r="M101" s="45">
        <v>328</v>
      </c>
      <c r="N101" s="45">
        <v>22</v>
      </c>
      <c r="O101" s="45">
        <v>16</v>
      </c>
      <c r="P101" s="45">
        <v>158</v>
      </c>
      <c r="Q101" s="45">
        <v>10</v>
      </c>
      <c r="R101" s="45">
        <v>111</v>
      </c>
      <c r="S101" s="45">
        <v>80</v>
      </c>
      <c r="T101" s="45">
        <v>139</v>
      </c>
      <c r="U101" s="45">
        <v>22</v>
      </c>
      <c r="V101" s="50">
        <f t="shared" si="9"/>
        <v>9157</v>
      </c>
    </row>
    <row r="102" spans="1:22" s="1" customFormat="1" ht="13.15" customHeight="1" x14ac:dyDescent="0.3">
      <c r="A102" s="115" t="s">
        <v>59</v>
      </c>
      <c r="B102" s="45">
        <v>124</v>
      </c>
      <c r="C102" s="45">
        <v>5</v>
      </c>
      <c r="D102" s="45">
        <v>330</v>
      </c>
      <c r="E102" s="45">
        <v>16</v>
      </c>
      <c r="F102" s="45">
        <v>58</v>
      </c>
      <c r="G102" s="45">
        <v>25</v>
      </c>
      <c r="H102" s="45">
        <v>107</v>
      </c>
      <c r="I102" s="45">
        <v>73</v>
      </c>
      <c r="J102" s="45">
        <v>113</v>
      </c>
      <c r="K102" s="45">
        <v>9</v>
      </c>
      <c r="L102" s="45">
        <v>26</v>
      </c>
      <c r="M102" s="45">
        <v>43</v>
      </c>
      <c r="N102" s="45">
        <v>36</v>
      </c>
      <c r="O102" s="45">
        <v>1</v>
      </c>
      <c r="P102" s="45">
        <v>50</v>
      </c>
      <c r="Q102" s="45">
        <v>4</v>
      </c>
      <c r="R102" s="45">
        <v>20</v>
      </c>
      <c r="S102" s="45">
        <v>5</v>
      </c>
      <c r="T102" s="45">
        <v>58</v>
      </c>
      <c r="U102" s="45">
        <v>7</v>
      </c>
      <c r="V102" s="50">
        <f t="shared" si="9"/>
        <v>1110</v>
      </c>
    </row>
    <row r="103" spans="1:22" s="1" customFormat="1" ht="13.15" customHeight="1" x14ac:dyDescent="0.3">
      <c r="A103" s="115" t="s">
        <v>60</v>
      </c>
      <c r="B103" s="45">
        <v>187</v>
      </c>
      <c r="C103" s="45">
        <v>12</v>
      </c>
      <c r="D103" s="45">
        <v>489</v>
      </c>
      <c r="E103" s="45">
        <v>80</v>
      </c>
      <c r="F103" s="45">
        <v>101</v>
      </c>
      <c r="G103" s="45">
        <v>170</v>
      </c>
      <c r="H103" s="45">
        <v>398</v>
      </c>
      <c r="I103" s="45">
        <v>206</v>
      </c>
      <c r="J103" s="45">
        <v>213</v>
      </c>
      <c r="K103" s="45">
        <v>29</v>
      </c>
      <c r="L103" s="45">
        <v>58</v>
      </c>
      <c r="M103" s="45">
        <v>52</v>
      </c>
      <c r="N103" s="45">
        <v>25</v>
      </c>
      <c r="O103" s="45">
        <v>0</v>
      </c>
      <c r="P103" s="45">
        <v>24</v>
      </c>
      <c r="Q103" s="45">
        <v>7</v>
      </c>
      <c r="R103" s="45">
        <v>19</v>
      </c>
      <c r="S103" s="45">
        <v>5</v>
      </c>
      <c r="T103" s="45">
        <v>25</v>
      </c>
      <c r="U103" s="45">
        <v>5</v>
      </c>
      <c r="V103" s="50">
        <f t="shared" si="9"/>
        <v>2105</v>
      </c>
    </row>
    <row r="104" spans="1:22" s="1" customFormat="1" ht="13.15" customHeight="1" x14ac:dyDescent="0.3">
      <c r="A104" s="118" t="s">
        <v>61</v>
      </c>
      <c r="B104" s="69">
        <v>859</v>
      </c>
      <c r="C104" s="69">
        <v>32</v>
      </c>
      <c r="D104" s="69">
        <v>1204</v>
      </c>
      <c r="E104" s="69">
        <v>263</v>
      </c>
      <c r="F104" s="69">
        <v>234</v>
      </c>
      <c r="G104" s="69">
        <v>210</v>
      </c>
      <c r="H104" s="69">
        <v>593</v>
      </c>
      <c r="I104" s="69">
        <v>800</v>
      </c>
      <c r="J104" s="69">
        <v>853</v>
      </c>
      <c r="K104" s="69">
        <v>84</v>
      </c>
      <c r="L104" s="69">
        <v>183</v>
      </c>
      <c r="M104" s="69">
        <v>449</v>
      </c>
      <c r="N104" s="69">
        <v>159</v>
      </c>
      <c r="O104" s="69">
        <v>66</v>
      </c>
      <c r="P104" s="69">
        <v>215</v>
      </c>
      <c r="Q104" s="69">
        <v>38</v>
      </c>
      <c r="R104" s="69">
        <v>256</v>
      </c>
      <c r="S104" s="69">
        <v>83</v>
      </c>
      <c r="T104" s="69">
        <v>225</v>
      </c>
      <c r="U104" s="69">
        <v>113</v>
      </c>
      <c r="V104" s="70">
        <f t="shared" si="9"/>
        <v>6919</v>
      </c>
    </row>
    <row r="105" spans="1:22" s="1" customFormat="1" ht="13.15" customHeight="1" x14ac:dyDescent="0.3">
      <c r="A105" s="118" t="s">
        <v>62</v>
      </c>
      <c r="B105" s="69">
        <v>36</v>
      </c>
      <c r="C105" s="69">
        <v>3</v>
      </c>
      <c r="D105" s="69">
        <v>18</v>
      </c>
      <c r="E105" s="69">
        <v>0</v>
      </c>
      <c r="F105" s="69">
        <v>1</v>
      </c>
      <c r="G105" s="69">
        <v>99</v>
      </c>
      <c r="H105" s="69">
        <v>41</v>
      </c>
      <c r="I105" s="69">
        <v>3</v>
      </c>
      <c r="J105" s="69">
        <v>2</v>
      </c>
      <c r="K105" s="69"/>
      <c r="L105" s="69">
        <v>3</v>
      </c>
      <c r="M105" s="69">
        <v>5</v>
      </c>
      <c r="N105" s="69">
        <v>4</v>
      </c>
      <c r="O105" s="69">
        <v>0</v>
      </c>
      <c r="P105" s="69">
        <v>0</v>
      </c>
      <c r="Q105" s="69">
        <v>0</v>
      </c>
      <c r="R105" s="69">
        <v>3</v>
      </c>
      <c r="S105" s="69">
        <v>0</v>
      </c>
      <c r="T105" s="69">
        <v>0</v>
      </c>
      <c r="U105" s="69">
        <v>2</v>
      </c>
      <c r="V105" s="70">
        <f t="shared" si="9"/>
        <v>220</v>
      </c>
    </row>
    <row r="106" spans="1:22" s="1" customFormat="1" ht="13.15" customHeight="1" x14ac:dyDescent="0.3">
      <c r="A106" s="115" t="s">
        <v>82</v>
      </c>
      <c r="B106" s="45">
        <v>1353</v>
      </c>
      <c r="C106" s="45">
        <v>77</v>
      </c>
      <c r="D106" s="45">
        <v>2226</v>
      </c>
      <c r="E106" s="45">
        <v>458</v>
      </c>
      <c r="F106" s="45">
        <v>290</v>
      </c>
      <c r="G106" s="45">
        <v>1089</v>
      </c>
      <c r="H106" s="45">
        <v>1326</v>
      </c>
      <c r="I106" s="45">
        <v>1440</v>
      </c>
      <c r="J106" s="45">
        <v>1041</v>
      </c>
      <c r="K106" s="45">
        <v>202</v>
      </c>
      <c r="L106" s="45">
        <v>364</v>
      </c>
      <c r="M106" s="45">
        <v>1408</v>
      </c>
      <c r="N106" s="45">
        <v>236</v>
      </c>
      <c r="O106" s="45">
        <v>68</v>
      </c>
      <c r="P106" s="45">
        <v>399</v>
      </c>
      <c r="Q106" s="45">
        <v>32</v>
      </c>
      <c r="R106" s="45">
        <v>592</v>
      </c>
      <c r="S106" s="45">
        <v>498</v>
      </c>
      <c r="T106" s="45">
        <v>700</v>
      </c>
      <c r="U106" s="45">
        <v>262</v>
      </c>
      <c r="V106" s="50">
        <f t="shared" si="9"/>
        <v>14061</v>
      </c>
    </row>
    <row r="107" spans="1:22" s="1" customFormat="1" ht="13.15" customHeight="1" x14ac:dyDescent="0.3">
      <c r="A107" s="115" t="s">
        <v>64</v>
      </c>
      <c r="B107" s="45">
        <v>4497</v>
      </c>
      <c r="C107" s="45">
        <v>350</v>
      </c>
      <c r="D107" s="45">
        <v>10362</v>
      </c>
      <c r="E107" s="45">
        <v>1592</v>
      </c>
      <c r="F107" s="45">
        <v>1196</v>
      </c>
      <c r="G107" s="45">
        <v>16263</v>
      </c>
      <c r="H107" s="45">
        <v>5991</v>
      </c>
      <c r="I107" s="45">
        <v>5005</v>
      </c>
      <c r="J107" s="45">
        <v>7863</v>
      </c>
      <c r="K107" s="45">
        <v>796</v>
      </c>
      <c r="L107" s="45">
        <v>1003</v>
      </c>
      <c r="M107" s="45">
        <v>4372</v>
      </c>
      <c r="N107" s="45">
        <v>935</v>
      </c>
      <c r="O107" s="45">
        <v>256</v>
      </c>
      <c r="P107" s="45">
        <v>1343</v>
      </c>
      <c r="Q107" s="45">
        <v>106</v>
      </c>
      <c r="R107" s="45">
        <v>1354</v>
      </c>
      <c r="S107" s="45">
        <v>1060</v>
      </c>
      <c r="T107" s="45">
        <v>2013</v>
      </c>
      <c r="U107" s="45">
        <v>1252</v>
      </c>
      <c r="V107" s="50">
        <f t="shared" si="9"/>
        <v>67609</v>
      </c>
    </row>
    <row r="108" spans="1:22" s="1" customFormat="1" ht="13.15" customHeight="1" x14ac:dyDescent="0.3">
      <c r="A108" s="115" t="s">
        <v>65</v>
      </c>
      <c r="B108" s="45">
        <v>872</v>
      </c>
      <c r="C108" s="45">
        <v>87</v>
      </c>
      <c r="D108" s="45">
        <v>2168</v>
      </c>
      <c r="E108" s="45">
        <v>250</v>
      </c>
      <c r="F108" s="45">
        <v>366</v>
      </c>
      <c r="G108" s="45">
        <v>4883</v>
      </c>
      <c r="H108" s="45">
        <v>1134</v>
      </c>
      <c r="I108" s="45">
        <v>2349</v>
      </c>
      <c r="J108" s="45">
        <v>1351</v>
      </c>
      <c r="K108" s="45">
        <v>324</v>
      </c>
      <c r="L108" s="45">
        <v>226</v>
      </c>
      <c r="M108" s="45">
        <v>736</v>
      </c>
      <c r="N108" s="45">
        <v>147</v>
      </c>
      <c r="O108" s="45">
        <v>35</v>
      </c>
      <c r="P108" s="45">
        <v>228</v>
      </c>
      <c r="Q108" s="45">
        <v>17</v>
      </c>
      <c r="R108" s="45">
        <v>340</v>
      </c>
      <c r="S108" s="45">
        <v>87</v>
      </c>
      <c r="T108" s="45">
        <v>125</v>
      </c>
      <c r="U108" s="45">
        <v>88</v>
      </c>
      <c r="V108" s="50">
        <f t="shared" si="9"/>
        <v>15813</v>
      </c>
    </row>
    <row r="109" spans="1:22" s="1" customFormat="1" ht="13.15" customHeight="1" x14ac:dyDescent="0.3">
      <c r="A109" s="116" t="s">
        <v>66</v>
      </c>
      <c r="B109" s="47">
        <v>13</v>
      </c>
      <c r="C109" s="47">
        <v>0</v>
      </c>
      <c r="D109" s="47">
        <v>34</v>
      </c>
      <c r="E109" s="47">
        <v>6</v>
      </c>
      <c r="F109" s="47">
        <v>2</v>
      </c>
      <c r="G109" s="47">
        <v>9</v>
      </c>
      <c r="H109" s="47">
        <v>6</v>
      </c>
      <c r="I109" s="47">
        <v>10</v>
      </c>
      <c r="J109" s="47">
        <v>17</v>
      </c>
      <c r="K109" s="47">
        <v>1</v>
      </c>
      <c r="L109" s="47">
        <v>0</v>
      </c>
      <c r="M109" s="47">
        <v>7</v>
      </c>
      <c r="N109" s="47">
        <v>2</v>
      </c>
      <c r="O109" s="47">
        <v>0</v>
      </c>
      <c r="P109" s="47">
        <v>0</v>
      </c>
      <c r="Q109" s="47">
        <v>0</v>
      </c>
      <c r="R109" s="47">
        <v>7</v>
      </c>
      <c r="S109" s="47">
        <v>0</v>
      </c>
      <c r="T109" s="47">
        <v>0</v>
      </c>
      <c r="U109" s="47">
        <v>0</v>
      </c>
      <c r="V109" s="51">
        <f t="shared" si="9"/>
        <v>114</v>
      </c>
    </row>
    <row r="110" spans="1:22" s="5" customFormat="1" ht="30" x14ac:dyDescent="0.3">
      <c r="A110" s="31" t="s">
        <v>104</v>
      </c>
      <c r="B110" s="59">
        <f t="shared" ref="B110:U110" si="10">SUM(B78:B109)</f>
        <v>45982</v>
      </c>
      <c r="C110" s="59">
        <f t="shared" si="10"/>
        <v>5380</v>
      </c>
      <c r="D110" s="59">
        <f t="shared" si="10"/>
        <v>108403</v>
      </c>
      <c r="E110" s="59">
        <f t="shared" si="10"/>
        <v>13658</v>
      </c>
      <c r="F110" s="59">
        <f t="shared" si="10"/>
        <v>12608</v>
      </c>
      <c r="G110" s="59">
        <f t="shared" si="10"/>
        <v>129964</v>
      </c>
      <c r="H110" s="59">
        <f t="shared" si="10"/>
        <v>55276</v>
      </c>
      <c r="I110" s="59">
        <f t="shared" si="10"/>
        <v>56852</v>
      </c>
      <c r="J110" s="59">
        <f t="shared" si="10"/>
        <v>75545</v>
      </c>
      <c r="K110" s="59">
        <f t="shared" si="10"/>
        <v>8610</v>
      </c>
      <c r="L110" s="59">
        <f t="shared" si="10"/>
        <v>13628</v>
      </c>
      <c r="M110" s="59">
        <f t="shared" si="10"/>
        <v>54421</v>
      </c>
      <c r="N110" s="59">
        <f t="shared" si="10"/>
        <v>10087</v>
      </c>
      <c r="O110" s="59">
        <f t="shared" si="10"/>
        <v>3045</v>
      </c>
      <c r="P110" s="59">
        <f t="shared" si="10"/>
        <v>24498</v>
      </c>
      <c r="Q110" s="59">
        <f t="shared" si="10"/>
        <v>1528</v>
      </c>
      <c r="R110" s="59">
        <f t="shared" si="10"/>
        <v>21522</v>
      </c>
      <c r="S110" s="59">
        <f t="shared" si="10"/>
        <v>11713</v>
      </c>
      <c r="T110" s="59">
        <f t="shared" si="10"/>
        <v>25315</v>
      </c>
      <c r="U110" s="59">
        <f t="shared" si="10"/>
        <v>12286</v>
      </c>
      <c r="V110" s="71">
        <f t="shared" si="9"/>
        <v>690321</v>
      </c>
    </row>
    <row r="111" spans="1:22" s="5" customFormat="1" ht="15" x14ac:dyDescent="0.3">
      <c r="A111" s="32" t="s">
        <v>105</v>
      </c>
      <c r="B111" s="83">
        <v>0</v>
      </c>
      <c r="C111" s="83">
        <v>0</v>
      </c>
      <c r="D111" s="84">
        <v>3</v>
      </c>
      <c r="E111" s="85">
        <v>0</v>
      </c>
      <c r="F111" s="83">
        <v>0</v>
      </c>
      <c r="G111" s="83">
        <v>0</v>
      </c>
      <c r="H111" s="83">
        <v>1</v>
      </c>
      <c r="I111" s="85">
        <v>0</v>
      </c>
      <c r="J111" s="83">
        <v>0</v>
      </c>
      <c r="K111" s="83">
        <v>0</v>
      </c>
      <c r="L111" s="83">
        <v>0</v>
      </c>
      <c r="M111" s="83">
        <v>0</v>
      </c>
      <c r="N111" s="83">
        <v>0</v>
      </c>
      <c r="O111" s="83">
        <v>0</v>
      </c>
      <c r="P111" s="83">
        <v>0</v>
      </c>
      <c r="Q111" s="83">
        <v>0</v>
      </c>
      <c r="R111" s="83">
        <v>0</v>
      </c>
      <c r="S111" s="83">
        <v>0</v>
      </c>
      <c r="T111" s="83">
        <v>0</v>
      </c>
      <c r="U111" s="83">
        <v>0</v>
      </c>
      <c r="V111" s="72">
        <f t="shared" si="9"/>
        <v>4</v>
      </c>
    </row>
    <row r="112" spans="1:22" ht="21" customHeight="1" x14ac:dyDescent="0.3">
      <c r="A112" s="33" t="s">
        <v>106</v>
      </c>
      <c r="B112" s="59">
        <f t="shared" ref="B112:U112" si="11">+B110+B77+B111</f>
        <v>71641</v>
      </c>
      <c r="C112" s="59">
        <f t="shared" si="11"/>
        <v>22794</v>
      </c>
      <c r="D112" s="59">
        <f t="shared" si="11"/>
        <v>125318</v>
      </c>
      <c r="E112" s="59">
        <f t="shared" si="11"/>
        <v>16585</v>
      </c>
      <c r="F112" s="59">
        <f t="shared" si="11"/>
        <v>14628</v>
      </c>
      <c r="G112" s="59">
        <f t="shared" si="11"/>
        <v>167823</v>
      </c>
      <c r="H112" s="59">
        <f t="shared" si="11"/>
        <v>64644</v>
      </c>
      <c r="I112" s="59">
        <f t="shared" si="11"/>
        <v>66181</v>
      </c>
      <c r="J112" s="59">
        <f t="shared" si="11"/>
        <v>89644</v>
      </c>
      <c r="K112" s="59">
        <f t="shared" si="11"/>
        <v>10943</v>
      </c>
      <c r="L112" s="59">
        <f t="shared" si="11"/>
        <v>16641</v>
      </c>
      <c r="M112" s="59">
        <f t="shared" si="11"/>
        <v>64521</v>
      </c>
      <c r="N112" s="59">
        <f t="shared" si="11"/>
        <v>13749</v>
      </c>
      <c r="O112" s="59">
        <f t="shared" si="11"/>
        <v>4657</v>
      </c>
      <c r="P112" s="59">
        <f t="shared" si="11"/>
        <v>31795</v>
      </c>
      <c r="Q112" s="59">
        <f t="shared" si="11"/>
        <v>2011</v>
      </c>
      <c r="R112" s="59">
        <f t="shared" si="11"/>
        <v>26656</v>
      </c>
      <c r="S112" s="59">
        <f t="shared" si="11"/>
        <v>16328</v>
      </c>
      <c r="T112" s="59">
        <f t="shared" si="11"/>
        <v>31906</v>
      </c>
      <c r="U112" s="59">
        <f t="shared" si="11"/>
        <v>14390</v>
      </c>
      <c r="V112" s="60">
        <f t="shared" si="9"/>
        <v>872855</v>
      </c>
    </row>
    <row r="113" spans="1:22" ht="22.5" customHeight="1" x14ac:dyDescent="0.3">
      <c r="A113" s="178" t="s">
        <v>89</v>
      </c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</row>
    <row r="114" spans="1:22" ht="13.15" customHeight="1" x14ac:dyDescent="0.3">
      <c r="A114" s="169" t="s">
        <v>90</v>
      </c>
      <c r="B114" s="169"/>
      <c r="C114" s="169"/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  <c r="P114" s="169"/>
      <c r="Q114" s="169"/>
      <c r="R114" s="169"/>
      <c r="S114" s="169"/>
      <c r="T114" s="169"/>
      <c r="U114" s="169"/>
      <c r="V114" s="169"/>
    </row>
    <row r="116" spans="1:22" ht="13.15" customHeight="1" x14ac:dyDescent="0.3">
      <c r="V116" s="25"/>
    </row>
    <row r="117" spans="1:22" ht="13.15" customHeight="1" x14ac:dyDescent="0.3"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</row>
  </sheetData>
  <mergeCells count="13">
    <mergeCell ref="B3:V3"/>
    <mergeCell ref="A1:H1"/>
    <mergeCell ref="A113:V113"/>
    <mergeCell ref="A114:V114"/>
    <mergeCell ref="A61:V61"/>
    <mergeCell ref="A62:V62"/>
    <mergeCell ref="B4:V4"/>
    <mergeCell ref="A7:A8"/>
    <mergeCell ref="A68:A69"/>
    <mergeCell ref="B68:V68"/>
    <mergeCell ref="B7:V7"/>
    <mergeCell ref="B64:V64"/>
    <mergeCell ref="B65:V65"/>
  </mergeCells>
  <hyperlinks>
    <hyperlink ref="A1:H1" location="'8.marche_regioni (2015)'!A69" display="Vai a &quot;mercato autovetture diesel&quot; / Go on &quot;diesel car market&quot;" xr:uid="{00000000-0004-0000-0300-000000000000}"/>
  </hyperlinks>
  <pageMargins left="0.39370078740157483" right="0.39370078740157483" top="0.23622047244094491" bottom="0.47244094488188981" header="0.23622047244094491" footer="0.23622047244094491"/>
  <pageSetup paperSize="9" scale="62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2" max="16383" man="1"/>
  </rowBreaks>
  <ignoredErrors>
    <ignoredError sqref="B7 B68" numberStoredAsText="1"/>
    <ignoredError sqref="B9:V9 B70:U70 B19:U19" formulaRange="1"/>
    <ignoredError sqref="V19" formula="1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117"/>
  <sheetViews>
    <sheetView workbookViewId="0">
      <selection sqref="A1:H1"/>
    </sheetView>
  </sheetViews>
  <sheetFormatPr defaultColWidth="11.42578125" defaultRowHeight="13.15" customHeight="1" x14ac:dyDescent="0.3"/>
  <cols>
    <col min="1" max="1" width="20.28515625" style="7" bestFit="1" customWidth="1"/>
    <col min="2" max="2" width="9.5703125" style="7" bestFit="1" customWidth="1"/>
    <col min="3" max="3" width="9.7109375" style="7" bestFit="1" customWidth="1"/>
    <col min="4" max="4" width="10.85546875" style="7" bestFit="1" customWidth="1"/>
    <col min="5" max="5" width="7.42578125" style="7" bestFit="1" customWidth="1"/>
    <col min="6" max="6" width="9.5703125" style="7" bestFit="1" customWidth="1"/>
    <col min="7" max="7" width="9.140625" style="7" bestFit="1" customWidth="1"/>
    <col min="8" max="8" width="7.5703125" style="7" bestFit="1" customWidth="1"/>
    <col min="9" max="9" width="8.5703125" style="7" bestFit="1" customWidth="1"/>
    <col min="10" max="10" width="9" style="7" bestFit="1" customWidth="1"/>
    <col min="11" max="11" width="7.5703125" style="7" bestFit="1" customWidth="1"/>
    <col min="12" max="12" width="8.28515625" style="7" bestFit="1" customWidth="1"/>
    <col min="13" max="13" width="7" style="7" bestFit="1" customWidth="1"/>
    <col min="14" max="14" width="8.140625" style="7" bestFit="1" customWidth="1"/>
    <col min="15" max="15" width="10.7109375" style="7" bestFit="1" customWidth="1"/>
    <col min="16" max="16" width="10" style="7" bestFit="1" customWidth="1"/>
    <col min="17" max="17" width="7.140625" style="7" bestFit="1" customWidth="1"/>
    <col min="18" max="18" width="7" style="7" bestFit="1" customWidth="1"/>
    <col min="19" max="19" width="9.42578125" style="7" bestFit="1" customWidth="1"/>
    <col min="20" max="20" width="7" style="7" bestFit="1" customWidth="1"/>
    <col min="21" max="21" width="10.140625" style="7" bestFit="1" customWidth="1"/>
    <col min="22" max="22" width="10.85546875" style="5" bestFit="1" customWidth="1"/>
    <col min="23" max="16384" width="11.42578125" style="7"/>
  </cols>
  <sheetData>
    <row r="1" spans="1:22" ht="15" x14ac:dyDescent="0.3">
      <c r="A1" s="186" t="s">
        <v>116</v>
      </c>
      <c r="B1" s="186"/>
      <c r="C1" s="186"/>
      <c r="D1" s="186"/>
      <c r="E1" s="186"/>
      <c r="F1" s="186"/>
      <c r="G1" s="186"/>
      <c r="H1" s="186"/>
      <c r="K1" s="145"/>
      <c r="L1" s="146"/>
      <c r="M1" s="146"/>
      <c r="N1" s="146"/>
      <c r="V1" s="7"/>
    </row>
    <row r="2" spans="1:22" s="147" customFormat="1" ht="15" x14ac:dyDescent="0.35">
      <c r="B2" s="148"/>
      <c r="C2" s="149"/>
      <c r="D2"/>
      <c r="E2"/>
      <c r="V2" s="150"/>
    </row>
    <row r="3" spans="1:22" s="1" customFormat="1" ht="13.15" customHeight="1" x14ac:dyDescent="0.3">
      <c r="B3" s="170" t="s">
        <v>100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3" customFormat="1" ht="18" x14ac:dyDescent="0.3">
      <c r="A4" s="2"/>
      <c r="B4" s="171" t="s">
        <v>101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</row>
    <row r="5" spans="1:22" s="5" customFormat="1" ht="13.15" customHeight="1" x14ac:dyDescent="0.3">
      <c r="A5" s="4"/>
      <c r="V5" s="9"/>
    </row>
    <row r="6" spans="1:22" s="5" customFormat="1" ht="13.15" customHeight="1" x14ac:dyDescent="0.3">
      <c r="A6" s="4"/>
      <c r="V6" s="9"/>
    </row>
    <row r="7" spans="1:22" ht="13.15" customHeight="1" x14ac:dyDescent="0.3">
      <c r="A7" s="172" t="s">
        <v>102</v>
      </c>
      <c r="B7" s="175" t="s">
        <v>80</v>
      </c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6"/>
    </row>
    <row r="8" spans="1:22" s="10" customFormat="1" ht="13.15" customHeight="1" x14ac:dyDescent="0.3">
      <c r="A8" s="173"/>
      <c r="B8" s="119" t="s">
        <v>0</v>
      </c>
      <c r="C8" s="120" t="s">
        <v>1</v>
      </c>
      <c r="D8" s="120" t="s">
        <v>2</v>
      </c>
      <c r="E8" s="121" t="s">
        <v>3</v>
      </c>
      <c r="F8" s="121" t="s">
        <v>4</v>
      </c>
      <c r="G8" s="120" t="s">
        <v>5</v>
      </c>
      <c r="H8" s="121" t="s">
        <v>6</v>
      </c>
      <c r="I8" s="37" t="s">
        <v>7</v>
      </c>
      <c r="J8" s="121" t="s">
        <v>8</v>
      </c>
      <c r="K8" s="121" t="s">
        <v>9</v>
      </c>
      <c r="L8" s="121" t="s">
        <v>10</v>
      </c>
      <c r="M8" s="121" t="s">
        <v>11</v>
      </c>
      <c r="N8" s="121" t="s">
        <v>12</v>
      </c>
      <c r="O8" s="120" t="s">
        <v>13</v>
      </c>
      <c r="P8" s="37" t="s">
        <v>14</v>
      </c>
      <c r="Q8" s="121" t="s">
        <v>15</v>
      </c>
      <c r="R8" s="121" t="s">
        <v>16</v>
      </c>
      <c r="S8" s="121" t="s">
        <v>17</v>
      </c>
      <c r="T8" s="121" t="s">
        <v>18</v>
      </c>
      <c r="U8" s="120" t="s">
        <v>19</v>
      </c>
      <c r="V8" s="26" t="s">
        <v>112</v>
      </c>
    </row>
    <row r="9" spans="1:22" s="11" customFormat="1" ht="13.15" customHeight="1" x14ac:dyDescent="0.3">
      <c r="A9" s="79" t="s">
        <v>91</v>
      </c>
      <c r="B9" s="111">
        <f t="shared" ref="B9:U9" si="0">SUM(B10:B13)</f>
        <v>768</v>
      </c>
      <c r="C9" s="111">
        <f t="shared" si="0"/>
        <v>29337</v>
      </c>
      <c r="D9" s="111">
        <f t="shared" si="0"/>
        <v>43882</v>
      </c>
      <c r="E9" s="111">
        <f t="shared" si="0"/>
        <v>5936</v>
      </c>
      <c r="F9" s="111">
        <f t="shared" si="0"/>
        <v>5381</v>
      </c>
      <c r="G9" s="111">
        <f t="shared" si="0"/>
        <v>52056</v>
      </c>
      <c r="H9" s="111">
        <f t="shared" si="0"/>
        <v>23223</v>
      </c>
      <c r="I9" s="111">
        <f t="shared" si="0"/>
        <v>26514</v>
      </c>
      <c r="J9" s="111">
        <f t="shared" si="0"/>
        <v>31210</v>
      </c>
      <c r="K9" s="111">
        <f t="shared" si="0"/>
        <v>5094</v>
      </c>
      <c r="L9" s="111">
        <f t="shared" si="0"/>
        <v>67870</v>
      </c>
      <c r="M9" s="111">
        <f t="shared" si="0"/>
        <v>20011</v>
      </c>
      <c r="N9" s="111">
        <f t="shared" si="0"/>
        <v>6900</v>
      </c>
      <c r="O9" s="111">
        <f t="shared" si="0"/>
        <v>2172</v>
      </c>
      <c r="P9" s="111">
        <f t="shared" si="0"/>
        <v>14072</v>
      </c>
      <c r="Q9" s="111">
        <f t="shared" si="0"/>
        <v>10825</v>
      </c>
      <c r="R9" s="111">
        <f t="shared" si="0"/>
        <v>10739</v>
      </c>
      <c r="S9" s="111">
        <f t="shared" si="0"/>
        <v>5780</v>
      </c>
      <c r="T9" s="111">
        <f>SUM(T10:T13)</f>
        <v>10929</v>
      </c>
      <c r="U9" s="111">
        <f t="shared" si="0"/>
        <v>4224</v>
      </c>
      <c r="V9" s="129">
        <f>SUM(V10:V13)</f>
        <v>376923</v>
      </c>
    </row>
    <row r="10" spans="1:22" s="1" customFormat="1" ht="13.15" customHeight="1" x14ac:dyDescent="0.3">
      <c r="A10" s="82" t="s">
        <v>21</v>
      </c>
      <c r="B10" s="44">
        <v>533</v>
      </c>
      <c r="C10" s="45">
        <v>23125</v>
      </c>
      <c r="D10" s="44">
        <v>29511</v>
      </c>
      <c r="E10" s="44">
        <v>4677</v>
      </c>
      <c r="F10" s="44">
        <v>3521</v>
      </c>
      <c r="G10" s="44">
        <v>43315</v>
      </c>
      <c r="H10" s="45">
        <v>16361</v>
      </c>
      <c r="I10" s="44">
        <v>19338</v>
      </c>
      <c r="J10" s="44">
        <v>24191</v>
      </c>
      <c r="K10" s="44">
        <v>3774</v>
      </c>
      <c r="L10" s="44">
        <v>51981</v>
      </c>
      <c r="M10" s="44">
        <v>13922</v>
      </c>
      <c r="N10" s="44">
        <v>5097</v>
      </c>
      <c r="O10" s="44">
        <v>1576</v>
      </c>
      <c r="P10" s="44">
        <v>10367</v>
      </c>
      <c r="Q10" s="44">
        <v>7888</v>
      </c>
      <c r="R10" s="44">
        <v>7803</v>
      </c>
      <c r="S10" s="44">
        <v>4380</v>
      </c>
      <c r="T10" s="44">
        <v>7550</v>
      </c>
      <c r="U10" s="44">
        <v>2857</v>
      </c>
      <c r="V10" s="130">
        <f t="shared" ref="V10:V19" si="1">SUM(B10:U10)</f>
        <v>281767</v>
      </c>
    </row>
    <row r="11" spans="1:22" s="1" customFormat="1" ht="13.15" customHeight="1" x14ac:dyDescent="0.3">
      <c r="A11" s="82" t="s">
        <v>22</v>
      </c>
      <c r="B11" s="44">
        <v>67</v>
      </c>
      <c r="C11" s="45">
        <v>1957</v>
      </c>
      <c r="D11" s="44">
        <v>4209</v>
      </c>
      <c r="E11" s="44">
        <v>364</v>
      </c>
      <c r="F11" s="44">
        <v>706</v>
      </c>
      <c r="G11" s="44">
        <v>3267</v>
      </c>
      <c r="H11" s="45">
        <v>2467</v>
      </c>
      <c r="I11" s="44">
        <v>1910</v>
      </c>
      <c r="J11" s="44">
        <v>2084</v>
      </c>
      <c r="K11" s="44">
        <v>343</v>
      </c>
      <c r="L11" s="44">
        <v>4538</v>
      </c>
      <c r="M11" s="44">
        <v>1505</v>
      </c>
      <c r="N11" s="44">
        <v>468</v>
      </c>
      <c r="O11" s="44">
        <v>217</v>
      </c>
      <c r="P11" s="44">
        <v>1119</v>
      </c>
      <c r="Q11" s="44">
        <v>657</v>
      </c>
      <c r="R11" s="44">
        <v>625</v>
      </c>
      <c r="S11" s="44">
        <v>403</v>
      </c>
      <c r="T11" s="44">
        <v>887</v>
      </c>
      <c r="U11" s="44">
        <v>534</v>
      </c>
      <c r="V11" s="130">
        <f t="shared" si="1"/>
        <v>28327</v>
      </c>
    </row>
    <row r="12" spans="1:22" s="1" customFormat="1" ht="13.15" customHeight="1" x14ac:dyDescent="0.3">
      <c r="A12" s="82" t="s">
        <v>67</v>
      </c>
      <c r="B12" s="44">
        <v>148</v>
      </c>
      <c r="C12" s="45">
        <v>3335</v>
      </c>
      <c r="D12" s="44">
        <v>7944</v>
      </c>
      <c r="E12" s="44">
        <v>666</v>
      </c>
      <c r="F12" s="44">
        <v>966</v>
      </c>
      <c r="G12" s="44">
        <v>4005</v>
      </c>
      <c r="H12" s="45">
        <v>3610</v>
      </c>
      <c r="I12" s="44">
        <v>4626</v>
      </c>
      <c r="J12" s="44">
        <v>4148</v>
      </c>
      <c r="K12" s="44">
        <v>827</v>
      </c>
      <c r="L12" s="44">
        <v>9863</v>
      </c>
      <c r="M12" s="44">
        <v>3669</v>
      </c>
      <c r="N12" s="44">
        <v>1183</v>
      </c>
      <c r="O12" s="44">
        <v>351</v>
      </c>
      <c r="P12" s="44">
        <v>2237</v>
      </c>
      <c r="Q12" s="44">
        <v>2083</v>
      </c>
      <c r="R12" s="44">
        <v>2022</v>
      </c>
      <c r="S12" s="44">
        <v>876</v>
      </c>
      <c r="T12" s="44">
        <v>2207</v>
      </c>
      <c r="U12" s="44">
        <v>719</v>
      </c>
      <c r="V12" s="130">
        <f t="shared" si="1"/>
        <v>55485</v>
      </c>
    </row>
    <row r="13" spans="1:22" s="1" customFormat="1" ht="13.15" customHeight="1" x14ac:dyDescent="0.3">
      <c r="A13" s="82" t="s">
        <v>24</v>
      </c>
      <c r="B13" s="45">
        <v>20</v>
      </c>
      <c r="C13" s="45">
        <v>920</v>
      </c>
      <c r="D13" s="45">
        <v>2218</v>
      </c>
      <c r="E13" s="44">
        <v>229</v>
      </c>
      <c r="F13" s="45">
        <v>188</v>
      </c>
      <c r="G13" s="45">
        <v>1469</v>
      </c>
      <c r="H13" s="45">
        <v>785</v>
      </c>
      <c r="I13" s="45">
        <v>640</v>
      </c>
      <c r="J13" s="45">
        <v>787</v>
      </c>
      <c r="K13" s="45">
        <v>150</v>
      </c>
      <c r="L13" s="45">
        <v>1488</v>
      </c>
      <c r="M13" s="45">
        <v>915</v>
      </c>
      <c r="N13" s="44">
        <v>152</v>
      </c>
      <c r="O13" s="45">
        <v>28</v>
      </c>
      <c r="P13" s="45">
        <v>349</v>
      </c>
      <c r="Q13" s="45">
        <v>197</v>
      </c>
      <c r="R13" s="45">
        <v>289</v>
      </c>
      <c r="S13" s="45">
        <v>121</v>
      </c>
      <c r="T13" s="45">
        <v>285</v>
      </c>
      <c r="U13" s="44">
        <v>114</v>
      </c>
      <c r="V13" s="130">
        <f t="shared" si="1"/>
        <v>11344</v>
      </c>
    </row>
    <row r="14" spans="1:22" s="1" customFormat="1" ht="13.15" customHeight="1" x14ac:dyDescent="0.3">
      <c r="A14" s="76" t="s">
        <v>25</v>
      </c>
      <c r="B14" s="44">
        <v>0</v>
      </c>
      <c r="C14" s="45">
        <v>0</v>
      </c>
      <c r="D14" s="44">
        <v>57</v>
      </c>
      <c r="E14" s="44">
        <v>7</v>
      </c>
      <c r="F14" s="44">
        <v>7</v>
      </c>
      <c r="G14" s="44">
        <v>10</v>
      </c>
      <c r="H14" s="45">
        <v>30</v>
      </c>
      <c r="I14" s="44">
        <v>31</v>
      </c>
      <c r="J14" s="44">
        <v>16</v>
      </c>
      <c r="K14" s="44">
        <v>7</v>
      </c>
      <c r="L14" s="44">
        <v>19</v>
      </c>
      <c r="M14" s="44">
        <v>22</v>
      </c>
      <c r="N14" s="44">
        <v>2</v>
      </c>
      <c r="O14" s="44">
        <v>1</v>
      </c>
      <c r="P14" s="44">
        <v>6</v>
      </c>
      <c r="Q14" s="44">
        <v>0</v>
      </c>
      <c r="R14" s="44">
        <v>4</v>
      </c>
      <c r="S14" s="44">
        <v>3</v>
      </c>
      <c r="T14" s="44">
        <v>4</v>
      </c>
      <c r="U14" s="44">
        <v>1</v>
      </c>
      <c r="V14" s="130">
        <f t="shared" si="1"/>
        <v>227</v>
      </c>
    </row>
    <row r="15" spans="1:22" s="1" customFormat="1" ht="13.15" customHeight="1" x14ac:dyDescent="0.3">
      <c r="A15" s="76" t="s">
        <v>26</v>
      </c>
      <c r="B15" s="44">
        <v>4</v>
      </c>
      <c r="C15" s="45">
        <v>44</v>
      </c>
      <c r="D15" s="44">
        <v>229</v>
      </c>
      <c r="E15" s="44">
        <v>21</v>
      </c>
      <c r="F15" s="44">
        <v>24</v>
      </c>
      <c r="G15" s="44">
        <v>81</v>
      </c>
      <c r="H15" s="45">
        <v>185</v>
      </c>
      <c r="I15" s="44">
        <v>131</v>
      </c>
      <c r="J15" s="44">
        <v>72</v>
      </c>
      <c r="K15" s="44">
        <v>29</v>
      </c>
      <c r="L15" s="44">
        <v>111</v>
      </c>
      <c r="M15" s="44">
        <v>86</v>
      </c>
      <c r="N15" s="44">
        <v>31</v>
      </c>
      <c r="O15" s="44">
        <v>3</v>
      </c>
      <c r="P15" s="44">
        <v>63</v>
      </c>
      <c r="Q15" s="44">
        <v>22</v>
      </c>
      <c r="R15" s="44">
        <v>41</v>
      </c>
      <c r="S15" s="44">
        <v>13</v>
      </c>
      <c r="T15" s="44">
        <v>36</v>
      </c>
      <c r="U15" s="44">
        <v>11</v>
      </c>
      <c r="V15" s="130">
        <f t="shared" si="1"/>
        <v>1237</v>
      </c>
    </row>
    <row r="16" spans="1:22" s="1" customFormat="1" ht="13.15" customHeight="1" x14ac:dyDescent="0.3">
      <c r="A16" s="76" t="s">
        <v>27</v>
      </c>
      <c r="B16" s="44">
        <v>0</v>
      </c>
      <c r="C16" s="45">
        <v>0</v>
      </c>
      <c r="D16" s="44">
        <v>0</v>
      </c>
      <c r="E16" s="44">
        <v>2</v>
      </c>
      <c r="F16" s="44">
        <v>0</v>
      </c>
      <c r="G16" s="44">
        <v>0</v>
      </c>
      <c r="H16" s="45">
        <v>2</v>
      </c>
      <c r="I16" s="44">
        <v>0</v>
      </c>
      <c r="J16" s="44">
        <v>1</v>
      </c>
      <c r="K16" s="44">
        <v>0</v>
      </c>
      <c r="L16" s="44">
        <v>0</v>
      </c>
      <c r="M16" s="44">
        <v>0</v>
      </c>
      <c r="N16" s="44">
        <v>1</v>
      </c>
      <c r="O16" s="44">
        <v>0</v>
      </c>
      <c r="P16" s="44">
        <v>0</v>
      </c>
      <c r="Q16" s="44">
        <v>0</v>
      </c>
      <c r="R16" s="44">
        <v>0</v>
      </c>
      <c r="S16" s="44">
        <v>0</v>
      </c>
      <c r="T16" s="44">
        <v>0</v>
      </c>
      <c r="U16" s="44">
        <v>0</v>
      </c>
      <c r="V16" s="130">
        <f t="shared" si="1"/>
        <v>6</v>
      </c>
    </row>
    <row r="17" spans="1:22" s="1" customFormat="1" ht="13.15" customHeight="1" x14ac:dyDescent="0.3">
      <c r="A17" s="76" t="s">
        <v>28</v>
      </c>
      <c r="B17" s="44">
        <v>8</v>
      </c>
      <c r="C17" s="44">
        <v>0</v>
      </c>
      <c r="D17" s="44">
        <v>41</v>
      </c>
      <c r="E17" s="44">
        <v>4</v>
      </c>
      <c r="F17" s="44">
        <v>7</v>
      </c>
      <c r="G17" s="44">
        <v>1</v>
      </c>
      <c r="H17" s="45">
        <v>53</v>
      </c>
      <c r="I17" s="44">
        <v>17</v>
      </c>
      <c r="J17" s="44">
        <v>34</v>
      </c>
      <c r="K17" s="44">
        <v>2</v>
      </c>
      <c r="L17" s="44">
        <v>33</v>
      </c>
      <c r="M17" s="44">
        <v>40</v>
      </c>
      <c r="N17" s="44">
        <v>4</v>
      </c>
      <c r="O17" s="44">
        <v>3</v>
      </c>
      <c r="P17" s="44">
        <v>27</v>
      </c>
      <c r="Q17" s="44">
        <v>3</v>
      </c>
      <c r="R17" s="44">
        <v>14</v>
      </c>
      <c r="S17" s="44">
        <v>10</v>
      </c>
      <c r="T17" s="44">
        <v>45</v>
      </c>
      <c r="U17" s="44">
        <v>15</v>
      </c>
      <c r="V17" s="130">
        <f t="shared" si="1"/>
        <v>361</v>
      </c>
    </row>
    <row r="18" spans="1:22" s="1" customFormat="1" ht="13.15" customHeight="1" x14ac:dyDescent="0.3">
      <c r="A18" s="76" t="s">
        <v>29</v>
      </c>
      <c r="B18" s="44">
        <v>0</v>
      </c>
      <c r="C18" s="44">
        <v>0</v>
      </c>
      <c r="D18" s="44">
        <v>10</v>
      </c>
      <c r="E18" s="44">
        <v>0</v>
      </c>
      <c r="F18" s="44">
        <v>0</v>
      </c>
      <c r="G18" s="44">
        <v>0</v>
      </c>
      <c r="H18" s="45">
        <v>3</v>
      </c>
      <c r="I18" s="44">
        <v>28</v>
      </c>
      <c r="J18" s="44">
        <v>3</v>
      </c>
      <c r="K18" s="45">
        <v>0</v>
      </c>
      <c r="L18" s="44">
        <v>2</v>
      </c>
      <c r="M18" s="44">
        <v>1</v>
      </c>
      <c r="N18" s="44">
        <v>0</v>
      </c>
      <c r="O18" s="44">
        <v>0</v>
      </c>
      <c r="P18" s="44">
        <v>0</v>
      </c>
      <c r="Q18" s="44">
        <v>0</v>
      </c>
      <c r="R18" s="44"/>
      <c r="S18" s="44">
        <v>0</v>
      </c>
      <c r="T18" s="44">
        <v>0</v>
      </c>
      <c r="U18" s="44">
        <v>0</v>
      </c>
      <c r="V18" s="130">
        <f t="shared" si="1"/>
        <v>47</v>
      </c>
    </row>
    <row r="19" spans="1:22" s="1" customFormat="1" ht="13.15" customHeight="1" x14ac:dyDescent="0.3">
      <c r="A19" s="78" t="s">
        <v>68</v>
      </c>
      <c r="B19" s="46">
        <v>0</v>
      </c>
      <c r="C19" s="47">
        <v>0</v>
      </c>
      <c r="D19" s="46">
        <v>2</v>
      </c>
      <c r="E19" s="46">
        <v>0</v>
      </c>
      <c r="F19" s="46">
        <v>0</v>
      </c>
      <c r="G19" s="46">
        <v>0</v>
      </c>
      <c r="H19" s="46">
        <v>0</v>
      </c>
      <c r="I19" s="46">
        <v>2</v>
      </c>
      <c r="J19" s="46">
        <v>0</v>
      </c>
      <c r="K19" s="46">
        <v>0</v>
      </c>
      <c r="L19" s="46">
        <v>0</v>
      </c>
      <c r="M19" s="46">
        <v>0</v>
      </c>
      <c r="N19" s="46">
        <v>1</v>
      </c>
      <c r="O19" s="46">
        <v>0</v>
      </c>
      <c r="P19" s="46">
        <v>1</v>
      </c>
      <c r="Q19" s="46">
        <v>0</v>
      </c>
      <c r="R19" s="46">
        <v>0</v>
      </c>
      <c r="S19" s="46">
        <v>1</v>
      </c>
      <c r="T19" s="46">
        <v>0</v>
      </c>
      <c r="U19" s="46">
        <v>0</v>
      </c>
      <c r="V19" s="131">
        <f t="shared" si="1"/>
        <v>7</v>
      </c>
    </row>
    <row r="20" spans="1:22" s="10" customFormat="1" ht="27" x14ac:dyDescent="0.3">
      <c r="A20" s="30" t="s">
        <v>103</v>
      </c>
      <c r="B20" s="15">
        <f t="shared" ref="B20:U20" si="2">SUM(B9,B14:B19)</f>
        <v>780</v>
      </c>
      <c r="C20" s="15">
        <f t="shared" si="2"/>
        <v>29381</v>
      </c>
      <c r="D20" s="15">
        <f t="shared" si="2"/>
        <v>44221</v>
      </c>
      <c r="E20" s="15">
        <f t="shared" si="2"/>
        <v>5970</v>
      </c>
      <c r="F20" s="15">
        <f t="shared" si="2"/>
        <v>5419</v>
      </c>
      <c r="G20" s="15">
        <f t="shared" si="2"/>
        <v>52148</v>
      </c>
      <c r="H20" s="15">
        <f t="shared" si="2"/>
        <v>23496</v>
      </c>
      <c r="I20" s="15">
        <f t="shared" si="2"/>
        <v>26723</v>
      </c>
      <c r="J20" s="15">
        <f t="shared" si="2"/>
        <v>31336</v>
      </c>
      <c r="K20" s="15">
        <f t="shared" si="2"/>
        <v>5132</v>
      </c>
      <c r="L20" s="15">
        <f t="shared" si="2"/>
        <v>68035</v>
      </c>
      <c r="M20" s="15">
        <f t="shared" si="2"/>
        <v>20160</v>
      </c>
      <c r="N20" s="15">
        <f t="shared" si="2"/>
        <v>6939</v>
      </c>
      <c r="O20" s="15">
        <f t="shared" si="2"/>
        <v>2179</v>
      </c>
      <c r="P20" s="15">
        <f t="shared" si="2"/>
        <v>14169</v>
      </c>
      <c r="Q20" s="15">
        <f t="shared" si="2"/>
        <v>10850</v>
      </c>
      <c r="R20" s="15">
        <f t="shared" si="2"/>
        <v>10798</v>
      </c>
      <c r="S20" s="15">
        <f t="shared" si="2"/>
        <v>5807</v>
      </c>
      <c r="T20" s="15">
        <f>SUM(T9,T14:T19)</f>
        <v>11014</v>
      </c>
      <c r="U20" s="15">
        <f t="shared" si="2"/>
        <v>4251</v>
      </c>
      <c r="V20" s="15">
        <f>SUM(V9,V14:V19)</f>
        <v>378808</v>
      </c>
    </row>
    <row r="21" spans="1:22" s="10" customFormat="1" ht="13.15" customHeight="1" x14ac:dyDescent="0.3">
      <c r="A21" s="75" t="s">
        <v>31</v>
      </c>
      <c r="B21" s="54">
        <v>0</v>
      </c>
      <c r="C21" s="55">
        <v>0</v>
      </c>
      <c r="D21" s="54">
        <v>14</v>
      </c>
      <c r="E21" s="54">
        <v>0</v>
      </c>
      <c r="F21" s="54">
        <v>2</v>
      </c>
      <c r="G21" s="54">
        <v>0</v>
      </c>
      <c r="H21" s="54">
        <v>4</v>
      </c>
      <c r="I21" s="54">
        <v>1</v>
      </c>
      <c r="J21" s="54">
        <v>0</v>
      </c>
      <c r="K21" s="54">
        <v>0</v>
      </c>
      <c r="L21" s="54">
        <v>2</v>
      </c>
      <c r="M21" s="54">
        <v>3</v>
      </c>
      <c r="N21" s="54">
        <v>0</v>
      </c>
      <c r="O21" s="54">
        <v>0</v>
      </c>
      <c r="P21" s="54">
        <v>0</v>
      </c>
      <c r="Q21" s="54">
        <v>0</v>
      </c>
      <c r="R21" s="54">
        <v>0</v>
      </c>
      <c r="S21" s="54">
        <v>0</v>
      </c>
      <c r="T21" s="54">
        <v>0</v>
      </c>
      <c r="U21" s="54">
        <v>0</v>
      </c>
      <c r="V21" s="126">
        <f t="shared" ref="V21:V60" si="3">SUM(B21:U21)</f>
        <v>26</v>
      </c>
    </row>
    <row r="22" spans="1:22" s="1" customFormat="1" ht="13.15" customHeight="1" x14ac:dyDescent="0.3">
      <c r="A22" s="76" t="s">
        <v>32</v>
      </c>
      <c r="B22" s="44">
        <v>66</v>
      </c>
      <c r="C22" s="45">
        <v>390</v>
      </c>
      <c r="D22" s="44">
        <v>8599</v>
      </c>
      <c r="E22" s="44">
        <v>806</v>
      </c>
      <c r="F22" s="44">
        <v>797</v>
      </c>
      <c r="G22" s="44">
        <v>12860</v>
      </c>
      <c r="H22" s="62">
        <v>4444</v>
      </c>
      <c r="I22" s="44">
        <v>4391</v>
      </c>
      <c r="J22" s="44">
        <v>4641</v>
      </c>
      <c r="K22" s="44">
        <v>537</v>
      </c>
      <c r="L22" s="44">
        <v>3688</v>
      </c>
      <c r="M22" s="45">
        <v>2304</v>
      </c>
      <c r="N22" s="44">
        <v>443</v>
      </c>
      <c r="O22" s="45">
        <v>126</v>
      </c>
      <c r="P22" s="44">
        <v>1321</v>
      </c>
      <c r="Q22" s="44">
        <v>1110</v>
      </c>
      <c r="R22" s="44">
        <v>918</v>
      </c>
      <c r="S22" s="44">
        <v>626</v>
      </c>
      <c r="T22" s="44">
        <v>1759</v>
      </c>
      <c r="U22" s="44">
        <v>158</v>
      </c>
      <c r="V22" s="127">
        <f t="shared" si="3"/>
        <v>49984</v>
      </c>
    </row>
    <row r="23" spans="1:22" s="1" customFormat="1" ht="12.75" customHeight="1" x14ac:dyDescent="0.3">
      <c r="A23" s="76" t="s">
        <v>33</v>
      </c>
      <c r="B23" s="45">
        <v>43</v>
      </c>
      <c r="C23" s="45">
        <v>248</v>
      </c>
      <c r="D23" s="45">
        <v>8654</v>
      </c>
      <c r="E23" s="44">
        <v>680</v>
      </c>
      <c r="F23" s="45">
        <v>777</v>
      </c>
      <c r="G23" s="45">
        <v>9938</v>
      </c>
      <c r="H23" s="62">
        <v>3241</v>
      </c>
      <c r="I23" s="45">
        <v>3220</v>
      </c>
      <c r="J23" s="45">
        <v>4898</v>
      </c>
      <c r="K23" s="45">
        <v>340</v>
      </c>
      <c r="L23" s="45">
        <v>3157</v>
      </c>
      <c r="M23" s="45">
        <v>3692</v>
      </c>
      <c r="N23" s="45">
        <v>534</v>
      </c>
      <c r="O23" s="45">
        <v>123</v>
      </c>
      <c r="P23" s="45">
        <v>948</v>
      </c>
      <c r="Q23" s="45">
        <v>877</v>
      </c>
      <c r="R23" s="45">
        <v>800</v>
      </c>
      <c r="S23" s="45">
        <v>202</v>
      </c>
      <c r="T23" s="44">
        <v>913</v>
      </c>
      <c r="U23" s="45">
        <v>330</v>
      </c>
      <c r="V23" s="127">
        <f t="shared" si="3"/>
        <v>43615</v>
      </c>
    </row>
    <row r="24" spans="1:22" s="1" customFormat="1" ht="13.15" customHeight="1" x14ac:dyDescent="0.3">
      <c r="A24" s="76" t="s">
        <v>34</v>
      </c>
      <c r="B24" s="44">
        <v>29</v>
      </c>
      <c r="C24" s="45">
        <v>14</v>
      </c>
      <c r="D24" s="44">
        <v>1459</v>
      </c>
      <c r="E24" s="44">
        <v>180</v>
      </c>
      <c r="F24" s="44">
        <v>222</v>
      </c>
      <c r="G24" s="44">
        <v>171</v>
      </c>
      <c r="H24" s="62">
        <v>598</v>
      </c>
      <c r="I24" s="44">
        <v>585</v>
      </c>
      <c r="J24" s="44">
        <v>641</v>
      </c>
      <c r="K24" s="44">
        <v>188</v>
      </c>
      <c r="L24" s="44">
        <v>454</v>
      </c>
      <c r="M24" s="44">
        <v>894</v>
      </c>
      <c r="N24" s="44">
        <v>136</v>
      </c>
      <c r="O24" s="44">
        <v>34</v>
      </c>
      <c r="P24" s="44">
        <v>537</v>
      </c>
      <c r="Q24" s="44">
        <v>129</v>
      </c>
      <c r="R24" s="44">
        <v>247</v>
      </c>
      <c r="S24" s="44">
        <v>114</v>
      </c>
      <c r="T24" s="44">
        <v>410</v>
      </c>
      <c r="U24" s="44">
        <v>55</v>
      </c>
      <c r="V24" s="127">
        <f t="shared" si="3"/>
        <v>7097</v>
      </c>
    </row>
    <row r="25" spans="1:22" s="1" customFormat="1" ht="13.15" customHeight="1" x14ac:dyDescent="0.3">
      <c r="A25" s="76" t="s">
        <v>87</v>
      </c>
      <c r="B25" s="45">
        <v>169</v>
      </c>
      <c r="C25" s="45">
        <v>452</v>
      </c>
      <c r="D25" s="45">
        <v>12234</v>
      </c>
      <c r="E25" s="45">
        <v>922</v>
      </c>
      <c r="F25" s="45">
        <v>587</v>
      </c>
      <c r="G25" s="45">
        <v>8145</v>
      </c>
      <c r="H25" s="45">
        <v>3434</v>
      </c>
      <c r="I25" s="45">
        <v>4155</v>
      </c>
      <c r="J25" s="45">
        <v>4535</v>
      </c>
      <c r="K25" s="45">
        <v>666</v>
      </c>
      <c r="L25" s="45">
        <v>3635</v>
      </c>
      <c r="M25" s="45">
        <v>4734</v>
      </c>
      <c r="N25" s="45">
        <v>970</v>
      </c>
      <c r="O25" s="45">
        <v>180</v>
      </c>
      <c r="P25" s="45">
        <v>1858</v>
      </c>
      <c r="Q25" s="45">
        <v>905</v>
      </c>
      <c r="R25" s="45">
        <v>1315</v>
      </c>
      <c r="S25" s="45">
        <v>926</v>
      </c>
      <c r="T25" s="45">
        <v>2038</v>
      </c>
      <c r="U25" s="45">
        <v>1281</v>
      </c>
      <c r="V25" s="127">
        <f>SUM(B25:U25)</f>
        <v>53141</v>
      </c>
    </row>
    <row r="26" spans="1:22" s="1" customFormat="1" ht="13.15" customHeight="1" x14ac:dyDescent="0.3">
      <c r="A26" s="76" t="s">
        <v>36</v>
      </c>
      <c r="B26" s="45">
        <v>82</v>
      </c>
      <c r="C26" s="45">
        <v>95</v>
      </c>
      <c r="D26" s="45">
        <v>8279</v>
      </c>
      <c r="E26" s="44">
        <v>962</v>
      </c>
      <c r="F26" s="45">
        <v>797</v>
      </c>
      <c r="G26" s="45">
        <v>551</v>
      </c>
      <c r="H26" s="62">
        <v>3231</v>
      </c>
      <c r="I26" s="45">
        <v>4332</v>
      </c>
      <c r="J26" s="45">
        <v>4161</v>
      </c>
      <c r="K26" s="45">
        <v>435</v>
      </c>
      <c r="L26" s="45">
        <v>3103</v>
      </c>
      <c r="M26" s="45">
        <v>3537</v>
      </c>
      <c r="N26" s="45">
        <v>452</v>
      </c>
      <c r="O26" s="45">
        <v>195</v>
      </c>
      <c r="P26" s="45">
        <v>2089</v>
      </c>
      <c r="Q26" s="45">
        <v>984</v>
      </c>
      <c r="R26" s="45">
        <v>1310</v>
      </c>
      <c r="S26" s="45">
        <v>527</v>
      </c>
      <c r="T26" s="45">
        <v>1802</v>
      </c>
      <c r="U26" s="45">
        <v>1201</v>
      </c>
      <c r="V26" s="127">
        <f t="shared" si="3"/>
        <v>38125</v>
      </c>
    </row>
    <row r="27" spans="1:22" s="1" customFormat="1" ht="13.15" customHeight="1" x14ac:dyDescent="0.3">
      <c r="A27" s="76" t="s">
        <v>39</v>
      </c>
      <c r="B27" s="45">
        <v>159</v>
      </c>
      <c r="C27" s="45">
        <v>451</v>
      </c>
      <c r="D27" s="45">
        <v>15487</v>
      </c>
      <c r="E27" s="44">
        <v>3058</v>
      </c>
      <c r="F27" s="45">
        <v>1963</v>
      </c>
      <c r="G27" s="45">
        <v>13352</v>
      </c>
      <c r="H27" s="62">
        <v>7450</v>
      </c>
      <c r="I27" s="45">
        <v>8353</v>
      </c>
      <c r="J27" s="45">
        <v>8356</v>
      </c>
      <c r="K27" s="45">
        <v>943</v>
      </c>
      <c r="L27" s="45">
        <v>6979</v>
      </c>
      <c r="M27" s="45">
        <v>7763</v>
      </c>
      <c r="N27" s="45">
        <v>1665</v>
      </c>
      <c r="O27" s="45">
        <v>381</v>
      </c>
      <c r="P27" s="45">
        <v>2635</v>
      </c>
      <c r="Q27" s="45">
        <v>1734</v>
      </c>
      <c r="R27" s="45">
        <v>3327</v>
      </c>
      <c r="S27" s="45">
        <v>2005</v>
      </c>
      <c r="T27" s="45">
        <v>3335</v>
      </c>
      <c r="U27" s="45">
        <v>2223</v>
      </c>
      <c r="V27" s="127">
        <f t="shared" si="3"/>
        <v>91619</v>
      </c>
    </row>
    <row r="28" spans="1:22" s="1" customFormat="1" ht="13.15" customHeight="1" x14ac:dyDescent="0.3">
      <c r="A28" s="76" t="s">
        <v>41</v>
      </c>
      <c r="B28" s="45">
        <v>1</v>
      </c>
      <c r="C28" s="45">
        <v>0</v>
      </c>
      <c r="D28" s="45">
        <v>94</v>
      </c>
      <c r="E28" s="44">
        <v>13</v>
      </c>
      <c r="F28" s="45">
        <v>12</v>
      </c>
      <c r="G28" s="45">
        <v>44</v>
      </c>
      <c r="H28" s="62">
        <v>16</v>
      </c>
      <c r="I28" s="45">
        <v>25</v>
      </c>
      <c r="J28" s="45">
        <v>89</v>
      </c>
      <c r="K28" s="45">
        <v>1</v>
      </c>
      <c r="L28" s="45">
        <v>28</v>
      </c>
      <c r="M28" s="45">
        <v>19</v>
      </c>
      <c r="N28" s="45">
        <v>1</v>
      </c>
      <c r="O28" s="45">
        <v>1</v>
      </c>
      <c r="P28" s="45">
        <v>36</v>
      </c>
      <c r="Q28" s="45"/>
      <c r="R28" s="45">
        <v>20</v>
      </c>
      <c r="S28" s="45">
        <v>2</v>
      </c>
      <c r="T28" s="45">
        <v>17</v>
      </c>
      <c r="U28" s="45">
        <v>2</v>
      </c>
      <c r="V28" s="127">
        <f t="shared" si="3"/>
        <v>421</v>
      </c>
    </row>
    <row r="29" spans="1:22" s="1" customFormat="1" ht="13.15" customHeight="1" x14ac:dyDescent="0.3">
      <c r="A29" s="76" t="s">
        <v>42</v>
      </c>
      <c r="B29" s="45">
        <v>2</v>
      </c>
      <c r="C29" s="45">
        <v>24</v>
      </c>
      <c r="D29" s="44">
        <v>1080</v>
      </c>
      <c r="E29" s="44">
        <v>265</v>
      </c>
      <c r="F29" s="44">
        <v>197</v>
      </c>
      <c r="G29" s="45">
        <v>67</v>
      </c>
      <c r="H29" s="62">
        <v>443</v>
      </c>
      <c r="I29" s="44">
        <v>500</v>
      </c>
      <c r="J29" s="45">
        <v>436</v>
      </c>
      <c r="K29" s="45">
        <v>47</v>
      </c>
      <c r="L29" s="45">
        <v>437</v>
      </c>
      <c r="M29" s="44">
        <v>232</v>
      </c>
      <c r="N29" s="44">
        <v>76</v>
      </c>
      <c r="O29" s="44">
        <v>7</v>
      </c>
      <c r="P29" s="44">
        <v>95</v>
      </c>
      <c r="Q29" s="44">
        <v>116</v>
      </c>
      <c r="R29" s="45">
        <v>156</v>
      </c>
      <c r="S29" s="44">
        <v>59</v>
      </c>
      <c r="T29" s="45">
        <v>102</v>
      </c>
      <c r="U29" s="44">
        <v>51</v>
      </c>
      <c r="V29" s="127">
        <f t="shared" si="3"/>
        <v>4392</v>
      </c>
    </row>
    <row r="30" spans="1:22" s="1" customFormat="1" ht="13.15" customHeight="1" x14ac:dyDescent="0.3">
      <c r="A30" s="76" t="s">
        <v>43</v>
      </c>
      <c r="B30" s="45">
        <v>60</v>
      </c>
      <c r="C30" s="45">
        <v>306</v>
      </c>
      <c r="D30" s="45">
        <v>6891</v>
      </c>
      <c r="E30" s="44">
        <v>827</v>
      </c>
      <c r="F30" s="45">
        <v>1491</v>
      </c>
      <c r="G30" s="45">
        <v>1535</v>
      </c>
      <c r="H30" s="62">
        <v>3316</v>
      </c>
      <c r="I30" s="45">
        <v>4393</v>
      </c>
      <c r="J30" s="45">
        <v>4248</v>
      </c>
      <c r="K30" s="45">
        <v>521</v>
      </c>
      <c r="L30" s="45">
        <v>3263</v>
      </c>
      <c r="M30" s="45">
        <v>3808</v>
      </c>
      <c r="N30" s="45">
        <v>704</v>
      </c>
      <c r="O30" s="45">
        <v>191</v>
      </c>
      <c r="P30" s="45">
        <v>3215</v>
      </c>
      <c r="Q30" s="45">
        <v>1061</v>
      </c>
      <c r="R30" s="45">
        <v>2282</v>
      </c>
      <c r="S30" s="45">
        <v>899</v>
      </c>
      <c r="T30" s="45">
        <v>2008</v>
      </c>
      <c r="U30" s="45">
        <v>759</v>
      </c>
      <c r="V30" s="127">
        <f t="shared" si="3"/>
        <v>41778</v>
      </c>
    </row>
    <row r="31" spans="1:22" s="1" customFormat="1" ht="13.15" customHeight="1" x14ac:dyDescent="0.3">
      <c r="A31" s="76" t="s">
        <v>86</v>
      </c>
      <c r="B31" s="45">
        <v>0</v>
      </c>
      <c r="C31" s="45">
        <v>39</v>
      </c>
      <c r="D31" s="44">
        <v>143</v>
      </c>
      <c r="E31" s="44">
        <v>10</v>
      </c>
      <c r="F31" s="44">
        <v>19</v>
      </c>
      <c r="G31" s="45">
        <v>144</v>
      </c>
      <c r="H31" s="62">
        <v>116</v>
      </c>
      <c r="I31" s="44">
        <v>141</v>
      </c>
      <c r="J31" s="45">
        <v>78</v>
      </c>
      <c r="K31" s="45">
        <v>14</v>
      </c>
      <c r="L31" s="45">
        <v>43</v>
      </c>
      <c r="M31" s="44">
        <v>164</v>
      </c>
      <c r="N31" s="44">
        <v>20</v>
      </c>
      <c r="O31" s="44">
        <v>1</v>
      </c>
      <c r="P31" s="44">
        <v>22</v>
      </c>
      <c r="Q31" s="44">
        <v>4</v>
      </c>
      <c r="R31" s="45">
        <v>21</v>
      </c>
      <c r="S31" s="44">
        <v>3</v>
      </c>
      <c r="T31" s="45">
        <v>12</v>
      </c>
      <c r="U31" s="45">
        <v>6</v>
      </c>
      <c r="V31" s="127">
        <f t="shared" si="3"/>
        <v>1000</v>
      </c>
    </row>
    <row r="32" spans="1:22" s="1" customFormat="1" ht="13.15" customHeight="1" x14ac:dyDescent="0.3">
      <c r="A32" s="76" t="s">
        <v>45</v>
      </c>
      <c r="B32" s="45">
        <v>117</v>
      </c>
      <c r="C32" s="45">
        <v>161</v>
      </c>
      <c r="D32" s="44">
        <v>6815</v>
      </c>
      <c r="E32" s="44">
        <v>431</v>
      </c>
      <c r="F32" s="44">
        <v>873</v>
      </c>
      <c r="G32" s="45">
        <v>642</v>
      </c>
      <c r="H32" s="62">
        <v>3288</v>
      </c>
      <c r="I32" s="44">
        <v>4055</v>
      </c>
      <c r="J32" s="45">
        <v>3933</v>
      </c>
      <c r="K32" s="45">
        <v>548</v>
      </c>
      <c r="L32" s="45">
        <v>2715</v>
      </c>
      <c r="M32" s="44">
        <v>2130</v>
      </c>
      <c r="N32" s="44">
        <v>579</v>
      </c>
      <c r="O32" s="44">
        <v>132</v>
      </c>
      <c r="P32" s="44">
        <v>1349</v>
      </c>
      <c r="Q32" s="44">
        <v>860</v>
      </c>
      <c r="R32" s="45">
        <v>1573</v>
      </c>
      <c r="S32" s="44">
        <v>517</v>
      </c>
      <c r="T32" s="45">
        <v>1569</v>
      </c>
      <c r="U32" s="45">
        <v>455</v>
      </c>
      <c r="V32" s="127">
        <f t="shared" si="3"/>
        <v>32742</v>
      </c>
    </row>
    <row r="33" spans="1:22" s="1" customFormat="1" ht="13.15" customHeight="1" x14ac:dyDescent="0.3">
      <c r="A33" s="76" t="s">
        <v>46</v>
      </c>
      <c r="B33" s="45">
        <v>0</v>
      </c>
      <c r="C33" s="45">
        <v>0</v>
      </c>
      <c r="D33" s="44">
        <v>1</v>
      </c>
      <c r="E33" s="44">
        <v>1</v>
      </c>
      <c r="F33" s="44">
        <v>0</v>
      </c>
      <c r="G33" s="45">
        <v>0</v>
      </c>
      <c r="H33" s="62">
        <v>0</v>
      </c>
      <c r="I33" s="44">
        <v>5</v>
      </c>
      <c r="J33" s="45">
        <v>8</v>
      </c>
      <c r="K33" s="45">
        <v>0</v>
      </c>
      <c r="L33" s="45">
        <v>1</v>
      </c>
      <c r="M33" s="44">
        <v>2</v>
      </c>
      <c r="N33" s="44">
        <v>0</v>
      </c>
      <c r="O33" s="44">
        <v>3</v>
      </c>
      <c r="P33" s="44">
        <v>1</v>
      </c>
      <c r="Q33" s="44">
        <v>2</v>
      </c>
      <c r="R33" s="45">
        <v>0</v>
      </c>
      <c r="S33" s="44">
        <v>0</v>
      </c>
      <c r="T33" s="45">
        <v>1</v>
      </c>
      <c r="U33" s="45">
        <v>0</v>
      </c>
      <c r="V33" s="127">
        <f t="shared" si="3"/>
        <v>25</v>
      </c>
    </row>
    <row r="34" spans="1:22" s="1" customFormat="1" ht="13.15" customHeight="1" x14ac:dyDescent="0.3">
      <c r="A34" s="76" t="s">
        <v>47</v>
      </c>
      <c r="B34" s="45">
        <v>15</v>
      </c>
      <c r="C34" s="45">
        <v>176</v>
      </c>
      <c r="D34" s="44">
        <v>2787</v>
      </c>
      <c r="E34" s="44">
        <v>254</v>
      </c>
      <c r="F34" s="44">
        <v>335</v>
      </c>
      <c r="G34" s="45">
        <v>952</v>
      </c>
      <c r="H34" s="62">
        <v>1686</v>
      </c>
      <c r="I34" s="44">
        <v>1281</v>
      </c>
      <c r="J34" s="45">
        <v>1579</v>
      </c>
      <c r="K34" s="45">
        <v>192</v>
      </c>
      <c r="L34" s="45">
        <v>725</v>
      </c>
      <c r="M34" s="44">
        <v>1010</v>
      </c>
      <c r="N34" s="44">
        <v>180</v>
      </c>
      <c r="O34" s="44">
        <v>54</v>
      </c>
      <c r="P34" s="44">
        <v>393</v>
      </c>
      <c r="Q34" s="44">
        <v>315</v>
      </c>
      <c r="R34" s="45">
        <v>259</v>
      </c>
      <c r="S34" s="44">
        <v>141</v>
      </c>
      <c r="T34" s="45">
        <v>349</v>
      </c>
      <c r="U34" s="44">
        <v>186</v>
      </c>
      <c r="V34" s="127">
        <f t="shared" si="3"/>
        <v>12869</v>
      </c>
    </row>
    <row r="35" spans="1:22" s="1" customFormat="1" ht="13.15" customHeight="1" x14ac:dyDescent="0.3">
      <c r="A35" s="76" t="s">
        <v>72</v>
      </c>
      <c r="B35" s="45">
        <v>0</v>
      </c>
      <c r="C35" s="45">
        <v>0</v>
      </c>
      <c r="D35" s="44">
        <v>14</v>
      </c>
      <c r="E35" s="44">
        <v>2</v>
      </c>
      <c r="F35" s="44">
        <v>0</v>
      </c>
      <c r="G35" s="45">
        <v>1</v>
      </c>
      <c r="H35" s="62">
        <v>4</v>
      </c>
      <c r="I35" s="44">
        <v>2</v>
      </c>
      <c r="J35" s="45">
        <v>2</v>
      </c>
      <c r="K35" s="45">
        <v>0</v>
      </c>
      <c r="L35" s="45">
        <v>7</v>
      </c>
      <c r="M35" s="44">
        <v>4</v>
      </c>
      <c r="N35" s="44">
        <v>1</v>
      </c>
      <c r="O35" s="44">
        <v>0</v>
      </c>
      <c r="P35" s="44">
        <v>0</v>
      </c>
      <c r="Q35" s="44">
        <v>2</v>
      </c>
      <c r="R35" s="45">
        <v>0</v>
      </c>
      <c r="S35" s="44">
        <v>0</v>
      </c>
      <c r="T35" s="45">
        <v>0</v>
      </c>
      <c r="U35" s="44">
        <v>0</v>
      </c>
      <c r="V35" s="127">
        <f t="shared" si="3"/>
        <v>39</v>
      </c>
    </row>
    <row r="36" spans="1:22" s="1" customFormat="1" ht="13.15" customHeight="1" x14ac:dyDescent="0.3">
      <c r="A36" s="76" t="s">
        <v>69</v>
      </c>
      <c r="B36" s="44">
        <v>0</v>
      </c>
      <c r="C36" s="45">
        <v>0</v>
      </c>
      <c r="D36" s="44">
        <v>20</v>
      </c>
      <c r="E36" s="44">
        <v>0</v>
      </c>
      <c r="F36" s="44">
        <v>2</v>
      </c>
      <c r="G36" s="44">
        <v>1</v>
      </c>
      <c r="H36" s="62">
        <v>14</v>
      </c>
      <c r="I36" s="44">
        <v>22</v>
      </c>
      <c r="J36" s="45">
        <v>27</v>
      </c>
      <c r="K36" s="44">
        <v>0</v>
      </c>
      <c r="L36" s="44">
        <v>15</v>
      </c>
      <c r="M36" s="45">
        <v>14</v>
      </c>
      <c r="N36" s="44">
        <v>6</v>
      </c>
      <c r="O36" s="45">
        <v>1</v>
      </c>
      <c r="P36" s="45">
        <v>9</v>
      </c>
      <c r="Q36" s="45">
        <v>3</v>
      </c>
      <c r="R36" s="45">
        <v>9</v>
      </c>
      <c r="S36" s="44">
        <v>9</v>
      </c>
      <c r="T36" s="45">
        <v>19</v>
      </c>
      <c r="U36" s="45">
        <v>2</v>
      </c>
      <c r="V36" s="127">
        <f t="shared" si="3"/>
        <v>173</v>
      </c>
    </row>
    <row r="37" spans="1:22" s="1" customFormat="1" ht="13.15" customHeight="1" x14ac:dyDescent="0.3">
      <c r="A37" s="76" t="s">
        <v>48</v>
      </c>
      <c r="B37" s="44">
        <v>7</v>
      </c>
      <c r="C37" s="45">
        <v>24</v>
      </c>
      <c r="D37" s="44">
        <v>1204</v>
      </c>
      <c r="E37" s="44">
        <v>81</v>
      </c>
      <c r="F37" s="44">
        <v>248</v>
      </c>
      <c r="G37" s="44">
        <v>625</v>
      </c>
      <c r="H37" s="62">
        <v>453</v>
      </c>
      <c r="I37" s="44">
        <v>549</v>
      </c>
      <c r="J37" s="45">
        <v>550</v>
      </c>
      <c r="K37" s="44">
        <v>37</v>
      </c>
      <c r="L37" s="44">
        <v>414</v>
      </c>
      <c r="M37" s="45">
        <v>524</v>
      </c>
      <c r="N37" s="44">
        <v>65</v>
      </c>
      <c r="O37" s="45">
        <v>13</v>
      </c>
      <c r="P37" s="45">
        <v>174</v>
      </c>
      <c r="Q37" s="45">
        <v>142</v>
      </c>
      <c r="R37" s="45">
        <v>101</v>
      </c>
      <c r="S37" s="44">
        <v>81</v>
      </c>
      <c r="T37" s="45">
        <v>138</v>
      </c>
      <c r="U37" s="45">
        <v>32</v>
      </c>
      <c r="V37" s="127">
        <f t="shared" si="3"/>
        <v>5462</v>
      </c>
    </row>
    <row r="38" spans="1:22" s="1" customFormat="1" ht="13.15" customHeight="1" x14ac:dyDescent="0.3">
      <c r="A38" s="76" t="s">
        <v>49</v>
      </c>
      <c r="B38" s="44">
        <v>19</v>
      </c>
      <c r="C38" s="45">
        <v>177</v>
      </c>
      <c r="D38" s="44">
        <v>2680</v>
      </c>
      <c r="E38" s="44">
        <v>424</v>
      </c>
      <c r="F38" s="44">
        <v>215</v>
      </c>
      <c r="G38" s="44">
        <v>3531</v>
      </c>
      <c r="H38" s="62">
        <v>525</v>
      </c>
      <c r="I38" s="44">
        <v>533</v>
      </c>
      <c r="J38" s="45">
        <v>1245</v>
      </c>
      <c r="K38" s="44">
        <v>100</v>
      </c>
      <c r="L38" s="44">
        <v>1767</v>
      </c>
      <c r="M38" s="45">
        <v>2724</v>
      </c>
      <c r="N38" s="44">
        <v>213</v>
      </c>
      <c r="O38" s="45">
        <v>16</v>
      </c>
      <c r="P38" s="45">
        <v>476</v>
      </c>
      <c r="Q38" s="45">
        <v>133</v>
      </c>
      <c r="R38" s="45">
        <v>192</v>
      </c>
      <c r="S38" s="44">
        <v>176</v>
      </c>
      <c r="T38" s="45">
        <v>624</v>
      </c>
      <c r="U38" s="45">
        <v>99</v>
      </c>
      <c r="V38" s="127">
        <f t="shared" si="3"/>
        <v>15869</v>
      </c>
    </row>
    <row r="39" spans="1:22" s="1" customFormat="1" ht="13.15" customHeight="1" x14ac:dyDescent="0.3">
      <c r="A39" s="76" t="s">
        <v>50</v>
      </c>
      <c r="B39" s="45">
        <v>113</v>
      </c>
      <c r="C39" s="45">
        <v>235</v>
      </c>
      <c r="D39" s="44">
        <v>8219</v>
      </c>
      <c r="E39" s="44">
        <v>1021</v>
      </c>
      <c r="F39" s="44">
        <v>779</v>
      </c>
      <c r="G39" s="45">
        <v>9220</v>
      </c>
      <c r="H39" s="62">
        <v>3671</v>
      </c>
      <c r="I39" s="44">
        <v>3548</v>
      </c>
      <c r="J39" s="45">
        <v>4914</v>
      </c>
      <c r="K39" s="45">
        <v>707</v>
      </c>
      <c r="L39" s="45">
        <v>2860</v>
      </c>
      <c r="M39" s="44">
        <v>4169</v>
      </c>
      <c r="N39" s="44">
        <v>692</v>
      </c>
      <c r="O39" s="44">
        <v>188</v>
      </c>
      <c r="P39" s="44">
        <v>1767</v>
      </c>
      <c r="Q39" s="44">
        <v>910</v>
      </c>
      <c r="R39" s="45">
        <v>1062</v>
      </c>
      <c r="S39" s="44">
        <v>668</v>
      </c>
      <c r="T39" s="45">
        <v>1251</v>
      </c>
      <c r="U39" s="45">
        <v>424</v>
      </c>
      <c r="V39" s="127">
        <f t="shared" si="3"/>
        <v>46418</v>
      </c>
    </row>
    <row r="40" spans="1:22" s="1" customFormat="1" ht="13.15" customHeight="1" x14ac:dyDescent="0.3">
      <c r="A40" s="76" t="s">
        <v>51</v>
      </c>
      <c r="B40" s="45">
        <v>18</v>
      </c>
      <c r="C40" s="45">
        <v>91</v>
      </c>
      <c r="D40" s="45">
        <v>4591</v>
      </c>
      <c r="E40" s="44">
        <v>470</v>
      </c>
      <c r="F40" s="45">
        <v>382</v>
      </c>
      <c r="G40" s="45">
        <v>1379</v>
      </c>
      <c r="H40" s="62">
        <v>1566</v>
      </c>
      <c r="I40" s="45">
        <v>1589</v>
      </c>
      <c r="J40" s="45">
        <v>1782</v>
      </c>
      <c r="K40" s="45">
        <v>237</v>
      </c>
      <c r="L40" s="45">
        <v>1838</v>
      </c>
      <c r="M40" s="45">
        <v>2260</v>
      </c>
      <c r="N40" s="45">
        <v>286</v>
      </c>
      <c r="O40" s="45">
        <v>65</v>
      </c>
      <c r="P40" s="45">
        <v>920</v>
      </c>
      <c r="Q40" s="45">
        <v>476</v>
      </c>
      <c r="R40" s="45">
        <v>444</v>
      </c>
      <c r="S40" s="45">
        <v>113</v>
      </c>
      <c r="T40" s="45">
        <v>455</v>
      </c>
      <c r="U40" s="44">
        <v>190</v>
      </c>
      <c r="V40" s="127">
        <f t="shared" si="3"/>
        <v>19152</v>
      </c>
    </row>
    <row r="41" spans="1:22" s="1" customFormat="1" ht="13.15" customHeight="1" x14ac:dyDescent="0.3">
      <c r="A41" s="76" t="s">
        <v>52</v>
      </c>
      <c r="B41" s="44">
        <v>7</v>
      </c>
      <c r="C41" s="45">
        <v>32</v>
      </c>
      <c r="D41" s="44">
        <v>1026</v>
      </c>
      <c r="E41" s="44">
        <v>59</v>
      </c>
      <c r="F41" s="45">
        <v>74</v>
      </c>
      <c r="G41" s="44">
        <v>95</v>
      </c>
      <c r="H41" s="62">
        <v>256</v>
      </c>
      <c r="I41" s="44">
        <v>362</v>
      </c>
      <c r="J41" s="44">
        <v>402</v>
      </c>
      <c r="K41" s="44">
        <v>62</v>
      </c>
      <c r="L41" s="44">
        <v>283</v>
      </c>
      <c r="M41" s="45">
        <v>276</v>
      </c>
      <c r="N41" s="44">
        <v>53</v>
      </c>
      <c r="O41" s="45">
        <v>4</v>
      </c>
      <c r="P41" s="45">
        <v>85</v>
      </c>
      <c r="Q41" s="45">
        <v>73</v>
      </c>
      <c r="R41" s="45">
        <v>103</v>
      </c>
      <c r="S41" s="44">
        <v>29</v>
      </c>
      <c r="T41" s="45">
        <v>182</v>
      </c>
      <c r="U41" s="44">
        <v>33</v>
      </c>
      <c r="V41" s="127">
        <f t="shared" si="3"/>
        <v>3496</v>
      </c>
    </row>
    <row r="42" spans="1:22" s="1" customFormat="1" ht="13.15" customHeight="1" x14ac:dyDescent="0.3">
      <c r="A42" s="76" t="s">
        <v>81</v>
      </c>
      <c r="B42" s="45">
        <v>109</v>
      </c>
      <c r="C42" s="45">
        <v>145</v>
      </c>
      <c r="D42" s="44">
        <v>8653</v>
      </c>
      <c r="E42" s="44">
        <v>1140</v>
      </c>
      <c r="F42" s="44">
        <v>1228</v>
      </c>
      <c r="G42" s="45">
        <v>3442</v>
      </c>
      <c r="H42" s="62">
        <v>4019</v>
      </c>
      <c r="I42" s="44">
        <v>4036</v>
      </c>
      <c r="J42" s="45">
        <v>4859</v>
      </c>
      <c r="K42" s="45">
        <v>621</v>
      </c>
      <c r="L42" s="45">
        <v>3141</v>
      </c>
      <c r="M42" s="44">
        <v>6576</v>
      </c>
      <c r="N42" s="44">
        <v>1008</v>
      </c>
      <c r="O42" s="44">
        <v>221</v>
      </c>
      <c r="P42" s="44">
        <v>2349</v>
      </c>
      <c r="Q42" s="44">
        <v>1144</v>
      </c>
      <c r="R42" s="45">
        <v>1604</v>
      </c>
      <c r="S42" s="44">
        <v>914</v>
      </c>
      <c r="T42" s="45">
        <v>2262</v>
      </c>
      <c r="U42" s="45">
        <v>1143</v>
      </c>
      <c r="V42" s="127">
        <f t="shared" si="3"/>
        <v>48614</v>
      </c>
    </row>
    <row r="43" spans="1:22" s="1" customFormat="1" ht="13.15" customHeight="1" x14ac:dyDescent="0.3">
      <c r="A43" s="76" t="s">
        <v>40</v>
      </c>
      <c r="B43" s="45">
        <v>329</v>
      </c>
      <c r="C43" s="45">
        <v>402</v>
      </c>
      <c r="D43" s="44">
        <v>14474</v>
      </c>
      <c r="E43" s="44">
        <v>1384</v>
      </c>
      <c r="F43" s="44">
        <v>964</v>
      </c>
      <c r="G43" s="45">
        <v>10992</v>
      </c>
      <c r="H43" s="62">
        <v>6000</v>
      </c>
      <c r="I43" s="44">
        <v>7665</v>
      </c>
      <c r="J43" s="45">
        <v>5880</v>
      </c>
      <c r="K43" s="45">
        <v>1296</v>
      </c>
      <c r="L43" s="45">
        <v>4776</v>
      </c>
      <c r="M43" s="44">
        <v>7588</v>
      </c>
      <c r="N43" s="44">
        <v>1198</v>
      </c>
      <c r="O43" s="44">
        <v>175</v>
      </c>
      <c r="P43" s="44">
        <v>2188</v>
      </c>
      <c r="Q43" s="44">
        <v>2310</v>
      </c>
      <c r="R43" s="45">
        <v>2810</v>
      </c>
      <c r="S43" s="44">
        <v>1186</v>
      </c>
      <c r="T43" s="45">
        <v>2988</v>
      </c>
      <c r="U43" s="45">
        <v>1083</v>
      </c>
      <c r="V43" s="127">
        <f t="shared" si="3"/>
        <v>75688</v>
      </c>
    </row>
    <row r="44" spans="1:22" s="1" customFormat="1" ht="13.15" customHeight="1" x14ac:dyDescent="0.3">
      <c r="A44" s="76" t="s">
        <v>54</v>
      </c>
      <c r="B44" s="45">
        <v>213</v>
      </c>
      <c r="C44" s="45">
        <v>1834</v>
      </c>
      <c r="D44" s="45">
        <v>12892</v>
      </c>
      <c r="E44" s="44">
        <v>1399</v>
      </c>
      <c r="F44" s="45">
        <v>1221</v>
      </c>
      <c r="G44" s="45">
        <v>9628</v>
      </c>
      <c r="H44" s="62">
        <v>5134</v>
      </c>
      <c r="I44" s="45">
        <v>5598</v>
      </c>
      <c r="J44" s="45">
        <v>8728</v>
      </c>
      <c r="K44" s="45">
        <v>970</v>
      </c>
      <c r="L44" s="45">
        <v>4652</v>
      </c>
      <c r="M44" s="45">
        <v>4185</v>
      </c>
      <c r="N44" s="45">
        <v>923</v>
      </c>
      <c r="O44" s="45">
        <v>520</v>
      </c>
      <c r="P44" s="45">
        <v>4053</v>
      </c>
      <c r="Q44" s="45">
        <v>1349</v>
      </c>
      <c r="R44" s="45">
        <v>2533</v>
      </c>
      <c r="S44" s="45">
        <v>1210</v>
      </c>
      <c r="T44" s="45">
        <v>3408</v>
      </c>
      <c r="U44" s="45">
        <v>915</v>
      </c>
      <c r="V44" s="127">
        <f t="shared" si="3"/>
        <v>71365</v>
      </c>
    </row>
    <row r="45" spans="1:22" s="1" customFormat="1" ht="12.75" customHeight="1" x14ac:dyDescent="0.3">
      <c r="A45" s="76" t="s">
        <v>55</v>
      </c>
      <c r="B45" s="45">
        <v>7</v>
      </c>
      <c r="C45" s="45">
        <v>19</v>
      </c>
      <c r="D45" s="45">
        <v>1142</v>
      </c>
      <c r="E45" s="44">
        <v>72</v>
      </c>
      <c r="F45" s="45">
        <v>73</v>
      </c>
      <c r="G45" s="45">
        <v>242</v>
      </c>
      <c r="H45" s="62">
        <v>578</v>
      </c>
      <c r="I45" s="45">
        <v>431</v>
      </c>
      <c r="J45" s="45">
        <v>302</v>
      </c>
      <c r="K45" s="45">
        <v>46</v>
      </c>
      <c r="L45" s="45">
        <v>325</v>
      </c>
      <c r="M45" s="45">
        <v>288</v>
      </c>
      <c r="N45" s="45">
        <v>52</v>
      </c>
      <c r="O45" s="45">
        <v>11</v>
      </c>
      <c r="P45" s="45">
        <v>139</v>
      </c>
      <c r="Q45" s="45">
        <v>104</v>
      </c>
      <c r="R45" s="45">
        <v>102</v>
      </c>
      <c r="S45" s="45">
        <v>26</v>
      </c>
      <c r="T45" s="45">
        <v>118</v>
      </c>
      <c r="U45" s="45">
        <v>34</v>
      </c>
      <c r="V45" s="127">
        <f t="shared" si="3"/>
        <v>4111</v>
      </c>
    </row>
    <row r="46" spans="1:22" s="1" customFormat="1" ht="13.15" customHeight="1" x14ac:dyDescent="0.3">
      <c r="A46" s="76" t="s">
        <v>56</v>
      </c>
      <c r="B46" s="45">
        <v>105</v>
      </c>
      <c r="C46" s="45">
        <v>343</v>
      </c>
      <c r="D46" s="45">
        <v>15827</v>
      </c>
      <c r="E46" s="44">
        <v>1750</v>
      </c>
      <c r="F46" s="45">
        <v>1564</v>
      </c>
      <c r="G46" s="45">
        <v>9162</v>
      </c>
      <c r="H46" s="62">
        <v>5930</v>
      </c>
      <c r="I46" s="45">
        <v>6956</v>
      </c>
      <c r="J46" s="45">
        <v>9832</v>
      </c>
      <c r="K46" s="45">
        <v>776</v>
      </c>
      <c r="L46" s="45">
        <v>4967</v>
      </c>
      <c r="M46" s="45">
        <v>9157</v>
      </c>
      <c r="N46" s="44">
        <v>1003</v>
      </c>
      <c r="O46" s="45">
        <v>370</v>
      </c>
      <c r="P46" s="45">
        <v>3903</v>
      </c>
      <c r="Q46" s="45">
        <v>1370</v>
      </c>
      <c r="R46" s="45">
        <v>2049</v>
      </c>
      <c r="S46" s="45">
        <v>907</v>
      </c>
      <c r="T46" s="45">
        <v>2697</v>
      </c>
      <c r="U46" s="44">
        <v>2858</v>
      </c>
      <c r="V46" s="127">
        <f t="shared" si="3"/>
        <v>81526</v>
      </c>
    </row>
    <row r="47" spans="1:22" s="1" customFormat="1" ht="13.15" customHeight="1" x14ac:dyDescent="0.3">
      <c r="A47" s="76" t="s">
        <v>57</v>
      </c>
      <c r="B47" s="45">
        <v>32</v>
      </c>
      <c r="C47" s="45">
        <v>53</v>
      </c>
      <c r="D47" s="44">
        <v>2670</v>
      </c>
      <c r="E47" s="44">
        <v>116</v>
      </c>
      <c r="F47" s="44">
        <v>202</v>
      </c>
      <c r="G47" s="45">
        <v>2624</v>
      </c>
      <c r="H47" s="62">
        <v>1118</v>
      </c>
      <c r="I47" s="44">
        <v>945</v>
      </c>
      <c r="J47" s="45">
        <v>1118</v>
      </c>
      <c r="K47" s="45">
        <v>55</v>
      </c>
      <c r="L47" s="45">
        <v>573</v>
      </c>
      <c r="M47" s="44">
        <v>616</v>
      </c>
      <c r="N47" s="44">
        <v>155</v>
      </c>
      <c r="O47" s="44">
        <v>65</v>
      </c>
      <c r="P47" s="44">
        <v>274</v>
      </c>
      <c r="Q47" s="44">
        <v>409</v>
      </c>
      <c r="R47" s="45">
        <v>479</v>
      </c>
      <c r="S47" s="44">
        <v>146</v>
      </c>
      <c r="T47" s="45">
        <v>742</v>
      </c>
      <c r="U47" s="45">
        <v>172</v>
      </c>
      <c r="V47" s="127">
        <f t="shared" si="3"/>
        <v>12564</v>
      </c>
    </row>
    <row r="48" spans="1:22" s="1" customFormat="1" ht="13.15" customHeight="1" x14ac:dyDescent="0.3">
      <c r="A48" s="76" t="s">
        <v>58</v>
      </c>
      <c r="B48" s="45">
        <v>13</v>
      </c>
      <c r="C48" s="45">
        <v>152</v>
      </c>
      <c r="D48" s="44">
        <v>2150</v>
      </c>
      <c r="E48" s="44">
        <v>221</v>
      </c>
      <c r="F48" s="44">
        <v>318</v>
      </c>
      <c r="G48" s="45">
        <v>3494</v>
      </c>
      <c r="H48" s="62">
        <v>1447</v>
      </c>
      <c r="I48" s="44">
        <v>979</v>
      </c>
      <c r="J48" s="45">
        <v>1751</v>
      </c>
      <c r="K48" s="45">
        <v>167</v>
      </c>
      <c r="L48" s="45">
        <v>818</v>
      </c>
      <c r="M48" s="44">
        <v>354</v>
      </c>
      <c r="N48" s="44">
        <v>62</v>
      </c>
      <c r="O48" s="44">
        <v>34</v>
      </c>
      <c r="P48" s="44">
        <v>378</v>
      </c>
      <c r="Q48" s="44">
        <v>197</v>
      </c>
      <c r="R48" s="45">
        <v>240</v>
      </c>
      <c r="S48" s="44">
        <v>132</v>
      </c>
      <c r="T48" s="45">
        <v>243</v>
      </c>
      <c r="U48" s="45">
        <v>44</v>
      </c>
      <c r="V48" s="127">
        <f t="shared" si="3"/>
        <v>13194</v>
      </c>
    </row>
    <row r="49" spans="1:22" s="1" customFormat="1" ht="13.15" customHeight="1" x14ac:dyDescent="0.3">
      <c r="A49" s="76" t="s">
        <v>59</v>
      </c>
      <c r="B49" s="45">
        <v>6</v>
      </c>
      <c r="C49" s="44">
        <v>8</v>
      </c>
      <c r="D49" s="44">
        <v>331</v>
      </c>
      <c r="E49" s="44">
        <v>29</v>
      </c>
      <c r="F49" s="44">
        <v>46</v>
      </c>
      <c r="G49" s="45">
        <v>39</v>
      </c>
      <c r="H49" s="62">
        <v>74</v>
      </c>
      <c r="I49" s="44">
        <v>79</v>
      </c>
      <c r="J49" s="45">
        <v>130</v>
      </c>
      <c r="K49" s="45">
        <v>3</v>
      </c>
      <c r="L49" s="45">
        <v>162</v>
      </c>
      <c r="M49" s="44">
        <v>43</v>
      </c>
      <c r="N49" s="44">
        <v>19</v>
      </c>
      <c r="O49" s="44">
        <v>0</v>
      </c>
      <c r="P49" s="44">
        <v>44</v>
      </c>
      <c r="Q49" s="44">
        <v>22</v>
      </c>
      <c r="R49" s="45">
        <v>25</v>
      </c>
      <c r="S49" s="44">
        <v>7</v>
      </c>
      <c r="T49" s="45">
        <v>28</v>
      </c>
      <c r="U49" s="45">
        <v>1</v>
      </c>
      <c r="V49" s="127">
        <f t="shared" si="3"/>
        <v>1096</v>
      </c>
    </row>
    <row r="50" spans="1:22" s="1" customFormat="1" ht="13.15" customHeight="1" x14ac:dyDescent="0.3">
      <c r="A50" s="76" t="s">
        <v>60</v>
      </c>
      <c r="B50" s="44">
        <v>7</v>
      </c>
      <c r="C50" s="45">
        <v>22</v>
      </c>
      <c r="D50" s="44">
        <v>702</v>
      </c>
      <c r="E50" s="44">
        <v>84</v>
      </c>
      <c r="F50" s="44">
        <v>105</v>
      </c>
      <c r="G50" s="45">
        <v>156</v>
      </c>
      <c r="H50" s="62">
        <v>444</v>
      </c>
      <c r="I50" s="44">
        <v>300</v>
      </c>
      <c r="J50" s="45">
        <v>241</v>
      </c>
      <c r="K50" s="45">
        <v>34</v>
      </c>
      <c r="L50" s="44">
        <v>286</v>
      </c>
      <c r="M50" s="44">
        <v>56</v>
      </c>
      <c r="N50" s="44">
        <v>17</v>
      </c>
      <c r="O50" s="44">
        <v>4</v>
      </c>
      <c r="P50" s="44">
        <v>31</v>
      </c>
      <c r="Q50" s="44">
        <v>89</v>
      </c>
      <c r="R50" s="44">
        <v>25</v>
      </c>
      <c r="S50" s="44">
        <v>8</v>
      </c>
      <c r="T50" s="45">
        <v>29</v>
      </c>
      <c r="U50" s="44">
        <v>11</v>
      </c>
      <c r="V50" s="127">
        <f t="shared" si="3"/>
        <v>2651</v>
      </c>
    </row>
    <row r="51" spans="1:22" s="1" customFormat="1" ht="13.15" customHeight="1" x14ac:dyDescent="0.3">
      <c r="A51" s="76" t="s">
        <v>61</v>
      </c>
      <c r="B51" s="45">
        <v>88</v>
      </c>
      <c r="C51" s="45">
        <v>113</v>
      </c>
      <c r="D51" s="44">
        <v>4021</v>
      </c>
      <c r="E51" s="44">
        <v>659</v>
      </c>
      <c r="F51" s="44">
        <v>627</v>
      </c>
      <c r="G51" s="45">
        <v>634</v>
      </c>
      <c r="H51" s="62">
        <v>1076</v>
      </c>
      <c r="I51" s="44">
        <v>1508</v>
      </c>
      <c r="J51" s="45">
        <v>1915</v>
      </c>
      <c r="K51" s="44">
        <v>141</v>
      </c>
      <c r="L51" s="45">
        <v>1727</v>
      </c>
      <c r="M51" s="44">
        <v>1033</v>
      </c>
      <c r="N51" s="44">
        <v>273</v>
      </c>
      <c r="O51" s="44">
        <v>56</v>
      </c>
      <c r="P51" s="44">
        <v>337</v>
      </c>
      <c r="Q51" s="44">
        <v>277</v>
      </c>
      <c r="R51" s="45">
        <v>609</v>
      </c>
      <c r="S51" s="44">
        <v>101</v>
      </c>
      <c r="T51" s="45">
        <v>565</v>
      </c>
      <c r="U51" s="44">
        <v>189</v>
      </c>
      <c r="V51" s="127">
        <f t="shared" si="3"/>
        <v>15949</v>
      </c>
    </row>
    <row r="52" spans="1:22" s="1" customFormat="1" ht="13.15" customHeight="1" x14ac:dyDescent="0.3">
      <c r="A52" s="76" t="s">
        <v>62</v>
      </c>
      <c r="B52" s="45">
        <v>1</v>
      </c>
      <c r="C52" s="45">
        <v>0</v>
      </c>
      <c r="D52" s="44">
        <v>21</v>
      </c>
      <c r="E52" s="44">
        <v>3</v>
      </c>
      <c r="F52" s="44">
        <v>1</v>
      </c>
      <c r="G52" s="45">
        <v>4</v>
      </c>
      <c r="H52" s="62">
        <v>12</v>
      </c>
      <c r="I52" s="44">
        <v>6</v>
      </c>
      <c r="J52" s="45">
        <v>8</v>
      </c>
      <c r="K52" s="45">
        <v>0</v>
      </c>
      <c r="L52" s="45">
        <v>6</v>
      </c>
      <c r="M52" s="44">
        <v>6</v>
      </c>
      <c r="N52" s="44">
        <v>4</v>
      </c>
      <c r="O52" s="44">
        <v>0</v>
      </c>
      <c r="P52" s="44">
        <v>7</v>
      </c>
      <c r="Q52" s="44">
        <v>1</v>
      </c>
      <c r="R52" s="45">
        <v>7</v>
      </c>
      <c r="S52" s="44">
        <v>2</v>
      </c>
      <c r="T52" s="45">
        <v>11</v>
      </c>
      <c r="U52" s="45">
        <v>0</v>
      </c>
      <c r="V52" s="127">
        <f t="shared" si="3"/>
        <v>100</v>
      </c>
    </row>
    <row r="53" spans="1:22" s="1" customFormat="1" ht="13.15" customHeight="1" x14ac:dyDescent="0.3">
      <c r="A53" s="76" t="s">
        <v>73</v>
      </c>
      <c r="B53" s="45">
        <v>0</v>
      </c>
      <c r="C53" s="45">
        <v>0</v>
      </c>
      <c r="D53" s="44">
        <v>17</v>
      </c>
      <c r="E53" s="44">
        <v>0</v>
      </c>
      <c r="F53" s="44">
        <v>0</v>
      </c>
      <c r="G53" s="45">
        <v>7</v>
      </c>
      <c r="H53" s="62">
        <v>14</v>
      </c>
      <c r="I53" s="44">
        <v>5</v>
      </c>
      <c r="J53" s="45">
        <v>1</v>
      </c>
      <c r="K53" s="45">
        <v>0</v>
      </c>
      <c r="L53" s="45">
        <v>5</v>
      </c>
      <c r="M53" s="44">
        <v>2</v>
      </c>
      <c r="N53" s="44">
        <v>1</v>
      </c>
      <c r="O53" s="44">
        <v>0</v>
      </c>
      <c r="P53" s="44">
        <v>0</v>
      </c>
      <c r="Q53" s="44">
        <v>2</v>
      </c>
      <c r="R53" s="45">
        <v>0</v>
      </c>
      <c r="S53" s="44">
        <v>0</v>
      </c>
      <c r="T53" s="45">
        <v>0</v>
      </c>
      <c r="U53" s="45">
        <v>0</v>
      </c>
      <c r="V53" s="127">
        <f t="shared" si="3"/>
        <v>54</v>
      </c>
    </row>
    <row r="54" spans="1:22" s="1" customFormat="1" ht="13.15" customHeight="1" x14ac:dyDescent="0.3">
      <c r="A54" s="76" t="s">
        <v>82</v>
      </c>
      <c r="B54" s="45">
        <v>90</v>
      </c>
      <c r="C54" s="45">
        <v>436</v>
      </c>
      <c r="D54" s="44">
        <v>14827</v>
      </c>
      <c r="E54" s="44">
        <v>1464</v>
      </c>
      <c r="F54" s="44">
        <v>1664</v>
      </c>
      <c r="G54" s="45">
        <v>3001</v>
      </c>
      <c r="H54" s="62">
        <v>5768</v>
      </c>
      <c r="I54" s="44">
        <v>6228</v>
      </c>
      <c r="J54" s="45">
        <v>4993</v>
      </c>
      <c r="K54" s="45">
        <v>764</v>
      </c>
      <c r="L54" s="45">
        <v>4746</v>
      </c>
      <c r="M54" s="44">
        <v>8720</v>
      </c>
      <c r="N54" s="44">
        <v>876</v>
      </c>
      <c r="O54" s="44">
        <v>138</v>
      </c>
      <c r="P54" s="44">
        <v>1709</v>
      </c>
      <c r="Q54" s="44">
        <v>1078</v>
      </c>
      <c r="R54" s="45">
        <v>1793</v>
      </c>
      <c r="S54" s="44">
        <v>1251</v>
      </c>
      <c r="T54" s="45">
        <v>2233</v>
      </c>
      <c r="U54" s="45">
        <v>1118</v>
      </c>
      <c r="V54" s="127">
        <f t="shared" si="3"/>
        <v>62897</v>
      </c>
    </row>
    <row r="55" spans="1:22" s="10" customFormat="1" ht="13.15" customHeight="1" x14ac:dyDescent="0.3">
      <c r="A55" s="76" t="s">
        <v>64</v>
      </c>
      <c r="B55" s="45">
        <v>200</v>
      </c>
      <c r="C55" s="45">
        <v>371</v>
      </c>
      <c r="D55" s="44">
        <v>21872</v>
      </c>
      <c r="E55" s="44">
        <v>3184</v>
      </c>
      <c r="F55" s="44">
        <v>2374</v>
      </c>
      <c r="G55" s="45">
        <v>17139</v>
      </c>
      <c r="H55" s="62">
        <v>10613</v>
      </c>
      <c r="I55" s="44">
        <v>10200</v>
      </c>
      <c r="J55" s="45">
        <v>11043</v>
      </c>
      <c r="K55" s="45">
        <v>1532</v>
      </c>
      <c r="L55" s="45">
        <v>6964</v>
      </c>
      <c r="M55" s="44">
        <v>7086</v>
      </c>
      <c r="N55" s="44">
        <v>1702</v>
      </c>
      <c r="O55" s="44">
        <v>449</v>
      </c>
      <c r="P55" s="44">
        <v>2887</v>
      </c>
      <c r="Q55" s="44">
        <v>3054</v>
      </c>
      <c r="R55" s="45">
        <v>2893</v>
      </c>
      <c r="S55" s="44">
        <v>1304</v>
      </c>
      <c r="T55" s="45">
        <v>3497</v>
      </c>
      <c r="U55" s="45">
        <v>1978</v>
      </c>
      <c r="V55" s="127">
        <f t="shared" si="3"/>
        <v>110342</v>
      </c>
    </row>
    <row r="56" spans="1:22" s="10" customFormat="1" ht="13.15" customHeight="1" x14ac:dyDescent="0.3">
      <c r="A56" s="76" t="s">
        <v>65</v>
      </c>
      <c r="B56" s="45">
        <v>6</v>
      </c>
      <c r="C56" s="45">
        <v>95</v>
      </c>
      <c r="D56" s="45">
        <v>2246</v>
      </c>
      <c r="E56" s="44">
        <v>228</v>
      </c>
      <c r="F56" s="45">
        <v>380</v>
      </c>
      <c r="G56" s="45">
        <v>3680</v>
      </c>
      <c r="H56" s="62">
        <v>1114</v>
      </c>
      <c r="I56" s="45">
        <v>2267</v>
      </c>
      <c r="J56" s="45">
        <v>1208</v>
      </c>
      <c r="K56" s="45">
        <v>435</v>
      </c>
      <c r="L56" s="45">
        <v>895</v>
      </c>
      <c r="M56" s="45">
        <v>549</v>
      </c>
      <c r="N56" s="45">
        <v>129</v>
      </c>
      <c r="O56" s="45">
        <v>13</v>
      </c>
      <c r="P56" s="45">
        <v>229</v>
      </c>
      <c r="Q56" s="45">
        <v>175</v>
      </c>
      <c r="R56" s="45">
        <v>325</v>
      </c>
      <c r="S56" s="45">
        <v>59</v>
      </c>
      <c r="T56" s="45">
        <v>58</v>
      </c>
      <c r="U56" s="45">
        <v>81</v>
      </c>
      <c r="V56" s="127">
        <f t="shared" si="3"/>
        <v>14172</v>
      </c>
    </row>
    <row r="57" spans="1:22" s="10" customFormat="1" ht="13.15" customHeight="1" x14ac:dyDescent="0.3">
      <c r="A57" s="78" t="s">
        <v>66</v>
      </c>
      <c r="B57" s="46">
        <v>0</v>
      </c>
      <c r="C57" s="47">
        <v>0</v>
      </c>
      <c r="D57" s="46">
        <v>43</v>
      </c>
      <c r="E57" s="46">
        <v>4</v>
      </c>
      <c r="F57" s="46">
        <v>5</v>
      </c>
      <c r="G57" s="46">
        <v>7</v>
      </c>
      <c r="H57" s="64">
        <v>25</v>
      </c>
      <c r="I57" s="46">
        <v>15</v>
      </c>
      <c r="J57" s="46">
        <v>19</v>
      </c>
      <c r="K57" s="46">
        <v>0</v>
      </c>
      <c r="L57" s="46">
        <v>10</v>
      </c>
      <c r="M57" s="46">
        <v>12</v>
      </c>
      <c r="N57" s="46">
        <v>3</v>
      </c>
      <c r="O57" s="46">
        <v>0</v>
      </c>
      <c r="P57" s="46">
        <v>1</v>
      </c>
      <c r="Q57" s="46">
        <v>1</v>
      </c>
      <c r="R57" s="46">
        <v>1</v>
      </c>
      <c r="S57" s="46">
        <v>0</v>
      </c>
      <c r="T57" s="46">
        <v>1</v>
      </c>
      <c r="U57" s="46">
        <v>0</v>
      </c>
      <c r="V57" s="128">
        <f t="shared" si="3"/>
        <v>147</v>
      </c>
    </row>
    <row r="58" spans="1:22" s="10" customFormat="1" ht="30" x14ac:dyDescent="0.3">
      <c r="A58" s="31" t="s">
        <v>104</v>
      </c>
      <c r="B58" s="16">
        <f t="shared" ref="B58:U58" si="4">SUM(B21:B57)</f>
        <v>2113</v>
      </c>
      <c r="C58" s="16">
        <f t="shared" si="4"/>
        <v>6908</v>
      </c>
      <c r="D58" s="16">
        <f t="shared" si="4"/>
        <v>192179</v>
      </c>
      <c r="E58" s="16">
        <f t="shared" si="4"/>
        <v>22203</v>
      </c>
      <c r="F58" s="16">
        <f t="shared" si="4"/>
        <v>20544</v>
      </c>
      <c r="G58" s="16">
        <f t="shared" si="4"/>
        <v>127504</v>
      </c>
      <c r="H58" s="16">
        <f t="shared" si="4"/>
        <v>81122</v>
      </c>
      <c r="I58" s="16">
        <f t="shared" si="4"/>
        <v>89260</v>
      </c>
      <c r="J58" s="16">
        <f t="shared" si="4"/>
        <v>98553</v>
      </c>
      <c r="K58" s="16">
        <f t="shared" si="4"/>
        <v>12415</v>
      </c>
      <c r="L58" s="16">
        <f t="shared" si="4"/>
        <v>69467</v>
      </c>
      <c r="M58" s="16">
        <f t="shared" si="4"/>
        <v>86534</v>
      </c>
      <c r="N58" s="16">
        <f t="shared" si="4"/>
        <v>14501</v>
      </c>
      <c r="O58" s="16">
        <f t="shared" si="4"/>
        <v>3771</v>
      </c>
      <c r="P58" s="16">
        <f t="shared" si="4"/>
        <v>36459</v>
      </c>
      <c r="Q58" s="16">
        <f t="shared" si="4"/>
        <v>21418</v>
      </c>
      <c r="R58" s="16">
        <f t="shared" si="4"/>
        <v>29634</v>
      </c>
      <c r="S58" s="16">
        <f t="shared" si="4"/>
        <v>14350</v>
      </c>
      <c r="T58" s="16">
        <f t="shared" si="4"/>
        <v>35864</v>
      </c>
      <c r="U58" s="16">
        <f t="shared" si="4"/>
        <v>17114</v>
      </c>
      <c r="V58" s="132">
        <f t="shared" si="3"/>
        <v>981913</v>
      </c>
    </row>
    <row r="59" spans="1:22" s="5" customFormat="1" ht="15" x14ac:dyDescent="0.3">
      <c r="A59" s="32" t="s">
        <v>105</v>
      </c>
      <c r="B59" s="48">
        <v>0</v>
      </c>
      <c r="C59" s="48">
        <v>0</v>
      </c>
      <c r="D59" s="48">
        <v>17</v>
      </c>
      <c r="E59" s="48">
        <v>0</v>
      </c>
      <c r="F59" s="48">
        <v>2</v>
      </c>
      <c r="G59" s="48">
        <v>0</v>
      </c>
      <c r="H59" s="48">
        <v>2</v>
      </c>
      <c r="I59" s="48">
        <v>20</v>
      </c>
      <c r="J59" s="48">
        <v>2</v>
      </c>
      <c r="K59" s="48">
        <v>1</v>
      </c>
      <c r="L59" s="48">
        <v>2</v>
      </c>
      <c r="M59" s="48">
        <v>4</v>
      </c>
      <c r="N59" s="48">
        <v>3</v>
      </c>
      <c r="O59" s="48">
        <v>0</v>
      </c>
      <c r="P59" s="48">
        <v>2</v>
      </c>
      <c r="Q59" s="48">
        <v>0</v>
      </c>
      <c r="R59" s="48">
        <v>1</v>
      </c>
      <c r="S59" s="48">
        <v>0</v>
      </c>
      <c r="T59" s="48">
        <v>0</v>
      </c>
      <c r="U59" s="48">
        <v>0</v>
      </c>
      <c r="V59" s="19">
        <f t="shared" si="3"/>
        <v>56</v>
      </c>
    </row>
    <row r="60" spans="1:22" s="5" customFormat="1" ht="21" customHeight="1" x14ac:dyDescent="0.3">
      <c r="A60" s="33" t="s">
        <v>106</v>
      </c>
      <c r="B60" s="16">
        <f t="shared" ref="B60:U60" si="5">+B59+B58+B20</f>
        <v>2893</v>
      </c>
      <c r="C60" s="16">
        <f t="shared" si="5"/>
        <v>36289</v>
      </c>
      <c r="D60" s="16">
        <f t="shared" si="5"/>
        <v>236417</v>
      </c>
      <c r="E60" s="16">
        <f t="shared" si="5"/>
        <v>28173</v>
      </c>
      <c r="F60" s="16">
        <f t="shared" si="5"/>
        <v>25965</v>
      </c>
      <c r="G60" s="16">
        <f t="shared" si="5"/>
        <v>179652</v>
      </c>
      <c r="H60" s="16">
        <f t="shared" si="5"/>
        <v>104620</v>
      </c>
      <c r="I60" s="16">
        <f t="shared" si="5"/>
        <v>116003</v>
      </c>
      <c r="J60" s="16">
        <f t="shared" si="5"/>
        <v>129891</v>
      </c>
      <c r="K60" s="16">
        <f t="shared" si="5"/>
        <v>17548</v>
      </c>
      <c r="L60" s="16">
        <f t="shared" si="5"/>
        <v>137504</v>
      </c>
      <c r="M60" s="16">
        <f t="shared" si="5"/>
        <v>106698</v>
      </c>
      <c r="N60" s="16">
        <f t="shared" si="5"/>
        <v>21443</v>
      </c>
      <c r="O60" s="16">
        <f t="shared" si="5"/>
        <v>5950</v>
      </c>
      <c r="P60" s="16">
        <f t="shared" si="5"/>
        <v>50630</v>
      </c>
      <c r="Q60" s="16">
        <f t="shared" si="5"/>
        <v>32268</v>
      </c>
      <c r="R60" s="16">
        <f t="shared" si="5"/>
        <v>40433</v>
      </c>
      <c r="S60" s="16">
        <f t="shared" si="5"/>
        <v>20157</v>
      </c>
      <c r="T60" s="16">
        <f t="shared" si="5"/>
        <v>46878</v>
      </c>
      <c r="U60" s="16">
        <f t="shared" si="5"/>
        <v>21365</v>
      </c>
      <c r="V60" s="15">
        <f t="shared" si="3"/>
        <v>1360777</v>
      </c>
    </row>
    <row r="61" spans="1:22" s="3" customFormat="1" ht="22.5" customHeight="1" x14ac:dyDescent="0.3">
      <c r="A61" s="178" t="s">
        <v>84</v>
      </c>
      <c r="B61" s="178"/>
      <c r="C61" s="178"/>
      <c r="D61" s="178"/>
      <c r="E61" s="178"/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</row>
    <row r="62" spans="1:22" s="5" customFormat="1" ht="15" x14ac:dyDescent="0.3">
      <c r="A62" s="181" t="s">
        <v>85</v>
      </c>
      <c r="B62" s="181"/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</row>
    <row r="63" spans="1:22" s="5" customFormat="1" ht="15.75" customHeight="1" x14ac:dyDescent="0.3">
      <c r="A63" s="12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13"/>
    </row>
    <row r="64" spans="1:22" s="3" customFormat="1" ht="18" x14ac:dyDescent="0.3">
      <c r="A64" s="2"/>
      <c r="B64" s="170" t="s">
        <v>108</v>
      </c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</row>
    <row r="65" spans="1:22" s="5" customFormat="1" ht="15" x14ac:dyDescent="0.3">
      <c r="A65" s="4"/>
      <c r="B65" s="179" t="s">
        <v>109</v>
      </c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</row>
    <row r="66" spans="1:22" ht="13.15" customHeight="1" x14ac:dyDescent="0.3">
      <c r="A66" s="6"/>
    </row>
    <row r="67" spans="1:22" ht="13.15" customHeight="1" x14ac:dyDescent="0.35">
      <c r="A67" s="6"/>
      <c r="K67" s="8"/>
      <c r="V67" s="9"/>
    </row>
    <row r="68" spans="1:22" s="10" customFormat="1" ht="13.15" customHeight="1" x14ac:dyDescent="0.3">
      <c r="A68" s="172" t="s">
        <v>102</v>
      </c>
      <c r="B68" s="184" t="s">
        <v>80</v>
      </c>
      <c r="C68" s="184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5"/>
    </row>
    <row r="69" spans="1:22" s="10" customFormat="1" ht="13.15" customHeight="1" x14ac:dyDescent="0.3">
      <c r="A69" s="173"/>
      <c r="B69" s="119" t="s">
        <v>0</v>
      </c>
      <c r="C69" s="120" t="s">
        <v>1</v>
      </c>
      <c r="D69" s="120" t="s">
        <v>2</v>
      </c>
      <c r="E69" s="121" t="s">
        <v>3</v>
      </c>
      <c r="F69" s="121" t="s">
        <v>4</v>
      </c>
      <c r="G69" s="120" t="s">
        <v>5</v>
      </c>
      <c r="H69" s="121" t="s">
        <v>6</v>
      </c>
      <c r="I69" s="37" t="s">
        <v>7</v>
      </c>
      <c r="J69" s="121" t="s">
        <v>8</v>
      </c>
      <c r="K69" s="121" t="s">
        <v>9</v>
      </c>
      <c r="L69" s="121" t="s">
        <v>10</v>
      </c>
      <c r="M69" s="121" t="s">
        <v>11</v>
      </c>
      <c r="N69" s="121" t="s">
        <v>12</v>
      </c>
      <c r="O69" s="120" t="s">
        <v>13</v>
      </c>
      <c r="P69" s="37" t="s">
        <v>14</v>
      </c>
      <c r="Q69" s="121" t="s">
        <v>15</v>
      </c>
      <c r="R69" s="121" t="s">
        <v>16</v>
      </c>
      <c r="S69" s="121" t="s">
        <v>17</v>
      </c>
      <c r="T69" s="121" t="s">
        <v>18</v>
      </c>
      <c r="U69" s="120" t="s">
        <v>19</v>
      </c>
      <c r="V69" s="26" t="s">
        <v>112</v>
      </c>
    </row>
    <row r="70" spans="1:22" s="1" customFormat="1" ht="13.15" customHeight="1" x14ac:dyDescent="0.3">
      <c r="A70" s="79" t="s">
        <v>91</v>
      </c>
      <c r="B70" s="111">
        <f t="shared" ref="B70:T70" si="6">SUM(B71:B74)</f>
        <v>26228</v>
      </c>
      <c r="C70" s="111">
        <f t="shared" si="6"/>
        <v>14891</v>
      </c>
      <c r="D70" s="111">
        <f t="shared" si="6"/>
        <v>13564</v>
      </c>
      <c r="E70" s="111">
        <f t="shared" si="6"/>
        <v>2327</v>
      </c>
      <c r="F70" s="111">
        <f t="shared" si="6"/>
        <v>1894</v>
      </c>
      <c r="G70" s="111">
        <f t="shared" si="6"/>
        <v>29030</v>
      </c>
      <c r="H70" s="111">
        <f t="shared" si="6"/>
        <v>7000</v>
      </c>
      <c r="I70" s="111">
        <f t="shared" si="6"/>
        <v>6281</v>
      </c>
      <c r="J70" s="111">
        <f t="shared" si="6"/>
        <v>12494</v>
      </c>
      <c r="K70" s="111">
        <f t="shared" si="6"/>
        <v>1258</v>
      </c>
      <c r="L70" s="111">
        <f t="shared" si="6"/>
        <v>1669</v>
      </c>
      <c r="M70" s="111">
        <f t="shared" si="6"/>
        <v>7420</v>
      </c>
      <c r="N70" s="111">
        <f t="shared" si="6"/>
        <v>2238</v>
      </c>
      <c r="O70" s="111">
        <f t="shared" si="6"/>
        <v>882</v>
      </c>
      <c r="P70" s="111">
        <f t="shared" si="6"/>
        <v>4983</v>
      </c>
      <c r="Q70" s="111">
        <f t="shared" si="6"/>
        <v>299</v>
      </c>
      <c r="R70" s="111">
        <f t="shared" si="6"/>
        <v>3165</v>
      </c>
      <c r="S70" s="111">
        <f t="shared" si="6"/>
        <v>3350</v>
      </c>
      <c r="T70" s="111">
        <f t="shared" si="6"/>
        <v>4255</v>
      </c>
      <c r="U70" s="111">
        <f>SUM(U71:U74)</f>
        <v>1791</v>
      </c>
      <c r="V70" s="109">
        <f>SUM(V71:V74)</f>
        <v>145019</v>
      </c>
    </row>
    <row r="71" spans="1:22" s="1" customFormat="1" ht="13.15" customHeight="1" x14ac:dyDescent="0.3">
      <c r="A71" s="82" t="s">
        <v>21</v>
      </c>
      <c r="B71" s="45">
        <v>20409</v>
      </c>
      <c r="C71" s="45">
        <v>11739</v>
      </c>
      <c r="D71" s="45">
        <v>8559</v>
      </c>
      <c r="E71" s="45">
        <v>1773</v>
      </c>
      <c r="F71" s="45">
        <v>1193</v>
      </c>
      <c r="G71" s="45">
        <v>23717</v>
      </c>
      <c r="H71" s="45">
        <v>4558</v>
      </c>
      <c r="I71" s="45">
        <v>4227</v>
      </c>
      <c r="J71" s="45">
        <v>9680</v>
      </c>
      <c r="K71" s="45">
        <v>820</v>
      </c>
      <c r="L71" s="45">
        <v>1067</v>
      </c>
      <c r="M71" s="45">
        <v>5047</v>
      </c>
      <c r="N71" s="45">
        <v>1632</v>
      </c>
      <c r="O71" s="45">
        <v>614</v>
      </c>
      <c r="P71" s="45">
        <v>3531</v>
      </c>
      <c r="Q71" s="45">
        <v>204</v>
      </c>
      <c r="R71" s="45">
        <v>2185</v>
      </c>
      <c r="S71" s="45">
        <v>2521</v>
      </c>
      <c r="T71" s="45">
        <v>2876</v>
      </c>
      <c r="U71" s="45">
        <v>1081</v>
      </c>
      <c r="V71" s="105">
        <f t="shared" ref="V71:V76" si="7">SUM(B71:U71)</f>
        <v>107433</v>
      </c>
    </row>
    <row r="72" spans="1:22" s="1" customFormat="1" ht="13.15" customHeight="1" x14ac:dyDescent="0.3">
      <c r="A72" s="82" t="s">
        <v>22</v>
      </c>
      <c r="B72" s="45">
        <v>2397</v>
      </c>
      <c r="C72" s="45">
        <v>1805</v>
      </c>
      <c r="D72" s="45">
        <v>1854</v>
      </c>
      <c r="E72" s="45">
        <v>215</v>
      </c>
      <c r="F72" s="45">
        <v>377</v>
      </c>
      <c r="G72" s="45">
        <v>3050</v>
      </c>
      <c r="H72" s="45">
        <v>1198</v>
      </c>
      <c r="I72" s="45">
        <v>899</v>
      </c>
      <c r="J72" s="45">
        <v>1397</v>
      </c>
      <c r="K72" s="45">
        <v>180</v>
      </c>
      <c r="L72" s="45">
        <v>281</v>
      </c>
      <c r="M72" s="45">
        <v>801</v>
      </c>
      <c r="N72" s="45">
        <v>263</v>
      </c>
      <c r="O72" s="45">
        <v>149</v>
      </c>
      <c r="P72" s="45">
        <v>685</v>
      </c>
      <c r="Q72" s="45">
        <v>41</v>
      </c>
      <c r="R72" s="45">
        <v>368</v>
      </c>
      <c r="S72" s="45">
        <v>300</v>
      </c>
      <c r="T72" s="45">
        <v>534</v>
      </c>
      <c r="U72" s="45">
        <v>369</v>
      </c>
      <c r="V72" s="105">
        <f t="shared" si="7"/>
        <v>17163</v>
      </c>
    </row>
    <row r="73" spans="1:22" s="10" customFormat="1" ht="13.15" customHeight="1" x14ac:dyDescent="0.3">
      <c r="A73" s="82" t="s">
        <v>67</v>
      </c>
      <c r="B73" s="45">
        <v>1984</v>
      </c>
      <c r="C73" s="45">
        <v>428</v>
      </c>
      <c r="D73" s="45">
        <v>1025</v>
      </c>
      <c r="E73" s="45">
        <v>114</v>
      </c>
      <c r="F73" s="45">
        <v>142</v>
      </c>
      <c r="G73" s="45">
        <v>797</v>
      </c>
      <c r="H73" s="45">
        <v>473</v>
      </c>
      <c r="I73" s="45">
        <v>521</v>
      </c>
      <c r="J73" s="45">
        <v>635</v>
      </c>
      <c r="K73" s="45">
        <v>109</v>
      </c>
      <c r="L73" s="45">
        <v>126</v>
      </c>
      <c r="M73" s="45">
        <v>667</v>
      </c>
      <c r="N73" s="45">
        <v>193</v>
      </c>
      <c r="O73" s="45">
        <v>91</v>
      </c>
      <c r="P73" s="45">
        <v>421</v>
      </c>
      <c r="Q73" s="45">
        <v>34</v>
      </c>
      <c r="R73" s="45">
        <v>327</v>
      </c>
      <c r="S73" s="45">
        <v>409</v>
      </c>
      <c r="T73" s="45">
        <v>563</v>
      </c>
      <c r="U73" s="45">
        <v>227</v>
      </c>
      <c r="V73" s="105">
        <f t="shared" si="7"/>
        <v>9286</v>
      </c>
    </row>
    <row r="74" spans="1:22" s="1" customFormat="1" ht="13.15" customHeight="1" x14ac:dyDescent="0.3">
      <c r="A74" s="82" t="s">
        <v>24</v>
      </c>
      <c r="B74" s="45">
        <v>1438</v>
      </c>
      <c r="C74" s="45">
        <v>919</v>
      </c>
      <c r="D74" s="45">
        <v>2126</v>
      </c>
      <c r="E74" s="45">
        <v>225</v>
      </c>
      <c r="F74" s="45">
        <v>182</v>
      </c>
      <c r="G74" s="45">
        <v>1466</v>
      </c>
      <c r="H74" s="45">
        <v>771</v>
      </c>
      <c r="I74" s="45">
        <v>634</v>
      </c>
      <c r="J74" s="45">
        <v>782</v>
      </c>
      <c r="K74" s="45">
        <v>149</v>
      </c>
      <c r="L74" s="44">
        <v>195</v>
      </c>
      <c r="M74" s="45">
        <v>905</v>
      </c>
      <c r="N74" s="45">
        <v>150</v>
      </c>
      <c r="O74" s="44">
        <v>28</v>
      </c>
      <c r="P74" s="45">
        <v>346</v>
      </c>
      <c r="Q74" s="44">
        <v>20</v>
      </c>
      <c r="R74" s="45">
        <v>285</v>
      </c>
      <c r="S74" s="45">
        <v>120</v>
      </c>
      <c r="T74" s="45">
        <v>282</v>
      </c>
      <c r="U74" s="44">
        <v>114</v>
      </c>
      <c r="V74" s="105">
        <f t="shared" si="7"/>
        <v>11137</v>
      </c>
    </row>
    <row r="75" spans="1:22" s="1" customFormat="1" ht="13.15" customHeight="1" x14ac:dyDescent="0.3">
      <c r="A75" s="76" t="s">
        <v>26</v>
      </c>
      <c r="B75" s="45">
        <v>80</v>
      </c>
      <c r="C75" s="45">
        <v>28</v>
      </c>
      <c r="D75" s="45">
        <v>154</v>
      </c>
      <c r="E75" s="45">
        <v>15</v>
      </c>
      <c r="F75" s="45">
        <v>19</v>
      </c>
      <c r="G75" s="45">
        <v>63</v>
      </c>
      <c r="H75" s="45">
        <v>142</v>
      </c>
      <c r="I75" s="45">
        <v>84</v>
      </c>
      <c r="J75" s="45">
        <v>62</v>
      </c>
      <c r="K75" s="45">
        <v>26</v>
      </c>
      <c r="L75" s="44">
        <v>18</v>
      </c>
      <c r="M75" s="45">
        <v>58</v>
      </c>
      <c r="N75" s="45">
        <v>30</v>
      </c>
      <c r="O75" s="44">
        <v>2</v>
      </c>
      <c r="P75" s="45">
        <v>53</v>
      </c>
      <c r="Q75" s="44">
        <v>3</v>
      </c>
      <c r="R75" s="45">
        <v>36</v>
      </c>
      <c r="S75" s="45">
        <v>11</v>
      </c>
      <c r="T75" s="45">
        <v>32</v>
      </c>
      <c r="U75" s="44">
        <v>11</v>
      </c>
      <c r="V75" s="105">
        <f t="shared" si="7"/>
        <v>927</v>
      </c>
    </row>
    <row r="76" spans="1:22" s="1" customFormat="1" ht="13.15" customHeight="1" x14ac:dyDescent="0.3">
      <c r="A76" s="78" t="s">
        <v>68</v>
      </c>
      <c r="B76" s="47">
        <v>0</v>
      </c>
      <c r="C76" s="47">
        <v>0</v>
      </c>
      <c r="D76" s="47">
        <v>0</v>
      </c>
      <c r="E76" s="47">
        <v>2</v>
      </c>
      <c r="F76" s="47">
        <v>0</v>
      </c>
      <c r="G76" s="47">
        <v>0</v>
      </c>
      <c r="H76" s="47">
        <v>2</v>
      </c>
      <c r="I76" s="47">
        <v>0</v>
      </c>
      <c r="J76" s="47">
        <v>1</v>
      </c>
      <c r="K76" s="47">
        <v>0</v>
      </c>
      <c r="L76" s="47">
        <v>0</v>
      </c>
      <c r="M76" s="47">
        <v>0</v>
      </c>
      <c r="N76" s="47">
        <v>1</v>
      </c>
      <c r="O76" s="47">
        <v>0</v>
      </c>
      <c r="P76" s="47">
        <v>0</v>
      </c>
      <c r="Q76" s="47">
        <v>0</v>
      </c>
      <c r="R76" s="47">
        <v>0</v>
      </c>
      <c r="S76" s="47">
        <v>1</v>
      </c>
      <c r="T76" s="47">
        <v>0</v>
      </c>
      <c r="U76" s="47">
        <v>0</v>
      </c>
      <c r="V76" s="108">
        <f t="shared" si="7"/>
        <v>7</v>
      </c>
    </row>
    <row r="77" spans="1:22" s="1" customFormat="1" ht="27" x14ac:dyDescent="0.3">
      <c r="A77" s="30" t="s">
        <v>103</v>
      </c>
      <c r="B77" s="59">
        <f t="shared" ref="B77:T77" si="8">SUM(B70,B76:B76)+B75</f>
        <v>26308</v>
      </c>
      <c r="C77" s="59">
        <f t="shared" si="8"/>
        <v>14919</v>
      </c>
      <c r="D77" s="59">
        <f t="shared" si="8"/>
        <v>13718</v>
      </c>
      <c r="E77" s="59">
        <f t="shared" si="8"/>
        <v>2344</v>
      </c>
      <c r="F77" s="59">
        <f t="shared" si="8"/>
        <v>1913</v>
      </c>
      <c r="G77" s="59">
        <f t="shared" si="8"/>
        <v>29093</v>
      </c>
      <c r="H77" s="59">
        <f t="shared" si="8"/>
        <v>7144</v>
      </c>
      <c r="I77" s="59">
        <f t="shared" si="8"/>
        <v>6365</v>
      </c>
      <c r="J77" s="59">
        <f t="shared" si="8"/>
        <v>12557</v>
      </c>
      <c r="K77" s="59">
        <f t="shared" si="8"/>
        <v>1284</v>
      </c>
      <c r="L77" s="59">
        <f t="shared" si="8"/>
        <v>1687</v>
      </c>
      <c r="M77" s="59">
        <f t="shared" si="8"/>
        <v>7478</v>
      </c>
      <c r="N77" s="59">
        <f t="shared" si="8"/>
        <v>2269</v>
      </c>
      <c r="O77" s="59">
        <f t="shared" si="8"/>
        <v>884</v>
      </c>
      <c r="P77" s="59">
        <f t="shared" si="8"/>
        <v>5036</v>
      </c>
      <c r="Q77" s="59">
        <f t="shared" si="8"/>
        <v>302</v>
      </c>
      <c r="R77" s="59">
        <f t="shared" si="8"/>
        <v>3201</v>
      </c>
      <c r="S77" s="59">
        <f t="shared" si="8"/>
        <v>3362</v>
      </c>
      <c r="T77" s="59">
        <f t="shared" si="8"/>
        <v>4287</v>
      </c>
      <c r="U77" s="59">
        <f>SUM(U70,U76:U76)+U75</f>
        <v>1802</v>
      </c>
      <c r="V77" s="59">
        <f>SUM(V70,V76:V76)+V75</f>
        <v>145953</v>
      </c>
    </row>
    <row r="78" spans="1:22" s="1" customFormat="1" ht="13.15" customHeight="1" x14ac:dyDescent="0.3">
      <c r="A78" s="75" t="s">
        <v>32</v>
      </c>
      <c r="B78" s="54">
        <v>3155</v>
      </c>
      <c r="C78" s="54">
        <v>367</v>
      </c>
      <c r="D78" s="54">
        <v>6783</v>
      </c>
      <c r="E78" s="54">
        <v>677</v>
      </c>
      <c r="F78" s="54">
        <v>660</v>
      </c>
      <c r="G78" s="54">
        <v>12532</v>
      </c>
      <c r="H78" s="54">
        <v>3819</v>
      </c>
      <c r="I78" s="54">
        <v>3665</v>
      </c>
      <c r="J78" s="54">
        <v>4157</v>
      </c>
      <c r="K78" s="54">
        <v>443</v>
      </c>
      <c r="L78" s="54">
        <v>782</v>
      </c>
      <c r="M78" s="54">
        <v>2043</v>
      </c>
      <c r="N78" s="54">
        <v>364</v>
      </c>
      <c r="O78" s="54">
        <v>107</v>
      </c>
      <c r="P78" s="54">
        <v>1164</v>
      </c>
      <c r="Q78" s="54">
        <v>58</v>
      </c>
      <c r="R78" s="54">
        <v>787</v>
      </c>
      <c r="S78" s="54">
        <v>571</v>
      </c>
      <c r="T78" s="54">
        <v>1551</v>
      </c>
      <c r="U78" s="54">
        <v>141</v>
      </c>
      <c r="V78" s="104">
        <f t="shared" ref="V78:V112" si="9">SUM(B78:U78)</f>
        <v>43826</v>
      </c>
    </row>
    <row r="79" spans="1:22" s="1" customFormat="1" ht="13.15" customHeight="1" x14ac:dyDescent="0.3">
      <c r="A79" s="76" t="s">
        <v>33</v>
      </c>
      <c r="B79" s="45">
        <v>2994</v>
      </c>
      <c r="C79" s="45">
        <v>239</v>
      </c>
      <c r="D79" s="45">
        <v>7957</v>
      </c>
      <c r="E79" s="45">
        <v>648</v>
      </c>
      <c r="F79" s="45">
        <v>722</v>
      </c>
      <c r="G79" s="45">
        <v>9715</v>
      </c>
      <c r="H79" s="45">
        <v>3065</v>
      </c>
      <c r="I79" s="45">
        <v>3044</v>
      </c>
      <c r="J79" s="45">
        <v>4759</v>
      </c>
      <c r="K79" s="45">
        <v>326</v>
      </c>
      <c r="L79" s="45">
        <v>850</v>
      </c>
      <c r="M79" s="45">
        <v>3483</v>
      </c>
      <c r="N79" s="45">
        <v>522</v>
      </c>
      <c r="O79" s="45">
        <v>121</v>
      </c>
      <c r="P79" s="45">
        <v>922</v>
      </c>
      <c r="Q79" s="45">
        <v>42</v>
      </c>
      <c r="R79" s="45">
        <v>775</v>
      </c>
      <c r="S79" s="45">
        <v>192</v>
      </c>
      <c r="T79" s="45">
        <v>888</v>
      </c>
      <c r="U79" s="45">
        <v>312</v>
      </c>
      <c r="V79" s="105">
        <f t="shared" si="9"/>
        <v>41576</v>
      </c>
    </row>
    <row r="80" spans="1:22" s="1" customFormat="1" ht="13.15" customHeight="1" x14ac:dyDescent="0.3">
      <c r="A80" s="76" t="s">
        <v>34</v>
      </c>
      <c r="B80" s="45">
        <v>173</v>
      </c>
      <c r="C80" s="45">
        <v>10</v>
      </c>
      <c r="D80" s="45">
        <v>582</v>
      </c>
      <c r="E80" s="45">
        <v>52</v>
      </c>
      <c r="F80" s="45">
        <v>98</v>
      </c>
      <c r="G80" s="45">
        <v>128</v>
      </c>
      <c r="H80" s="45">
        <v>326</v>
      </c>
      <c r="I80" s="45">
        <v>252</v>
      </c>
      <c r="J80" s="45">
        <v>264</v>
      </c>
      <c r="K80" s="45">
        <v>85</v>
      </c>
      <c r="L80" s="45">
        <v>53</v>
      </c>
      <c r="M80" s="45">
        <v>235</v>
      </c>
      <c r="N80" s="45">
        <v>51</v>
      </c>
      <c r="O80" s="45">
        <v>13</v>
      </c>
      <c r="P80" s="45">
        <v>101</v>
      </c>
      <c r="Q80" s="45">
        <v>6</v>
      </c>
      <c r="R80" s="45">
        <v>80</v>
      </c>
      <c r="S80" s="45">
        <v>52</v>
      </c>
      <c r="T80" s="45">
        <v>169</v>
      </c>
      <c r="U80" s="45">
        <v>26</v>
      </c>
      <c r="V80" s="105">
        <f>SUM(B80:U80)</f>
        <v>2756</v>
      </c>
    </row>
    <row r="81" spans="1:22" s="1" customFormat="1" ht="13.15" customHeight="1" x14ac:dyDescent="0.3">
      <c r="A81" s="76" t="s">
        <v>87</v>
      </c>
      <c r="B81" s="45">
        <v>2081</v>
      </c>
      <c r="C81" s="45">
        <v>284</v>
      </c>
      <c r="D81" s="45">
        <v>6973</v>
      </c>
      <c r="E81" s="45">
        <v>534</v>
      </c>
      <c r="F81" s="45">
        <v>331</v>
      </c>
      <c r="G81" s="45">
        <v>7061</v>
      </c>
      <c r="H81" s="45">
        <v>2070</v>
      </c>
      <c r="I81" s="45">
        <v>2549</v>
      </c>
      <c r="J81" s="45">
        <v>2927</v>
      </c>
      <c r="K81" s="45">
        <v>419</v>
      </c>
      <c r="L81" s="45">
        <v>528</v>
      </c>
      <c r="M81" s="45">
        <v>2830</v>
      </c>
      <c r="N81" s="45">
        <v>594</v>
      </c>
      <c r="O81" s="45">
        <v>127</v>
      </c>
      <c r="P81" s="45">
        <v>1163</v>
      </c>
      <c r="Q81" s="45">
        <v>133</v>
      </c>
      <c r="R81" s="45">
        <v>806</v>
      </c>
      <c r="S81" s="45">
        <v>585</v>
      </c>
      <c r="T81" s="45">
        <v>1226</v>
      </c>
      <c r="U81" s="45">
        <v>762</v>
      </c>
      <c r="V81" s="105">
        <f>SUM(B81:U81)</f>
        <v>33983</v>
      </c>
    </row>
    <row r="82" spans="1:22" s="1" customFormat="1" ht="13.15" customHeight="1" x14ac:dyDescent="0.3">
      <c r="A82" s="76" t="s">
        <v>36</v>
      </c>
      <c r="B82" s="45">
        <v>1491</v>
      </c>
      <c r="C82" s="45">
        <v>70</v>
      </c>
      <c r="D82" s="45">
        <v>3524</v>
      </c>
      <c r="E82" s="45">
        <v>658</v>
      </c>
      <c r="F82" s="45">
        <v>476</v>
      </c>
      <c r="G82" s="45">
        <v>355</v>
      </c>
      <c r="H82" s="45">
        <v>1596</v>
      </c>
      <c r="I82" s="45">
        <v>1954</v>
      </c>
      <c r="J82" s="45">
        <v>2051</v>
      </c>
      <c r="K82" s="45">
        <v>267</v>
      </c>
      <c r="L82" s="45">
        <v>440</v>
      </c>
      <c r="M82" s="45">
        <v>1954</v>
      </c>
      <c r="N82" s="45">
        <v>268</v>
      </c>
      <c r="O82" s="45">
        <v>129</v>
      </c>
      <c r="P82" s="45">
        <v>870</v>
      </c>
      <c r="Q82" s="45">
        <v>45</v>
      </c>
      <c r="R82" s="45">
        <v>637</v>
      </c>
      <c r="S82" s="45">
        <v>397</v>
      </c>
      <c r="T82" s="45">
        <v>1211</v>
      </c>
      <c r="U82" s="45">
        <v>923</v>
      </c>
      <c r="V82" s="105">
        <f>SUM(B82:U82)</f>
        <v>19316</v>
      </c>
    </row>
    <row r="83" spans="1:22" s="10" customFormat="1" ht="13.15" customHeight="1" x14ac:dyDescent="0.3">
      <c r="A83" s="76" t="s">
        <v>39</v>
      </c>
      <c r="B83" s="45">
        <v>3297</v>
      </c>
      <c r="C83" s="45">
        <v>374</v>
      </c>
      <c r="D83" s="45">
        <v>6759</v>
      </c>
      <c r="E83" s="45">
        <v>1546</v>
      </c>
      <c r="F83" s="45">
        <v>1021</v>
      </c>
      <c r="G83" s="45">
        <v>11881</v>
      </c>
      <c r="H83" s="45">
        <v>3979</v>
      </c>
      <c r="I83" s="45">
        <v>4095</v>
      </c>
      <c r="J83" s="45">
        <v>5438</v>
      </c>
      <c r="K83" s="45">
        <v>514</v>
      </c>
      <c r="L83" s="45">
        <v>994</v>
      </c>
      <c r="M83" s="45">
        <v>3882</v>
      </c>
      <c r="N83" s="45">
        <v>1022</v>
      </c>
      <c r="O83" s="45">
        <v>232</v>
      </c>
      <c r="P83" s="45">
        <v>1444</v>
      </c>
      <c r="Q83" s="45">
        <v>111</v>
      </c>
      <c r="R83" s="45">
        <v>1995</v>
      </c>
      <c r="S83" s="45">
        <v>1504</v>
      </c>
      <c r="T83" s="45">
        <v>1800</v>
      </c>
      <c r="U83" s="45">
        <v>1534</v>
      </c>
      <c r="V83" s="105">
        <f t="shared" si="9"/>
        <v>53422</v>
      </c>
    </row>
    <row r="84" spans="1:22" s="1" customFormat="1" ht="13.15" customHeight="1" x14ac:dyDescent="0.3">
      <c r="A84" s="76" t="s">
        <v>41</v>
      </c>
      <c r="B84" s="45">
        <v>4</v>
      </c>
      <c r="C84" s="45">
        <v>0</v>
      </c>
      <c r="D84" s="45">
        <v>18</v>
      </c>
      <c r="E84" s="45">
        <v>1</v>
      </c>
      <c r="F84" s="45">
        <v>1</v>
      </c>
      <c r="G84" s="45">
        <v>24</v>
      </c>
      <c r="H84" s="45">
        <v>2</v>
      </c>
      <c r="I84" s="45">
        <v>3</v>
      </c>
      <c r="J84" s="45">
        <v>11</v>
      </c>
      <c r="K84" s="45">
        <v>0</v>
      </c>
      <c r="L84" s="45">
        <v>0</v>
      </c>
      <c r="M84" s="45">
        <v>0</v>
      </c>
      <c r="N84" s="45">
        <v>1</v>
      </c>
      <c r="O84" s="45">
        <v>0</v>
      </c>
      <c r="P84" s="45">
        <v>1</v>
      </c>
      <c r="Q84" s="45">
        <v>0</v>
      </c>
      <c r="R84" s="45">
        <v>1</v>
      </c>
      <c r="S84" s="45">
        <v>0</v>
      </c>
      <c r="T84" s="45">
        <v>1</v>
      </c>
      <c r="U84" s="45">
        <v>0</v>
      </c>
      <c r="V84" s="105">
        <f t="shared" si="9"/>
        <v>68</v>
      </c>
    </row>
    <row r="85" spans="1:22" s="1" customFormat="1" ht="13.15" customHeight="1" x14ac:dyDescent="0.3">
      <c r="A85" s="76" t="s">
        <v>42</v>
      </c>
      <c r="B85" s="45">
        <v>246</v>
      </c>
      <c r="C85" s="45">
        <v>18</v>
      </c>
      <c r="D85" s="45">
        <v>558</v>
      </c>
      <c r="E85" s="45">
        <v>100</v>
      </c>
      <c r="F85" s="45">
        <v>97</v>
      </c>
      <c r="G85" s="45">
        <v>57</v>
      </c>
      <c r="H85" s="45">
        <v>304</v>
      </c>
      <c r="I85" s="45">
        <v>313</v>
      </c>
      <c r="J85" s="45">
        <v>225</v>
      </c>
      <c r="K85" s="45">
        <v>27</v>
      </c>
      <c r="L85" s="45">
        <v>68</v>
      </c>
      <c r="M85" s="45">
        <v>152</v>
      </c>
      <c r="N85" s="45">
        <v>45</v>
      </c>
      <c r="O85" s="45">
        <v>4</v>
      </c>
      <c r="P85" s="45">
        <v>49</v>
      </c>
      <c r="Q85" s="45">
        <v>0</v>
      </c>
      <c r="R85" s="45">
        <v>102</v>
      </c>
      <c r="S85" s="45">
        <v>41</v>
      </c>
      <c r="T85" s="45">
        <v>53</v>
      </c>
      <c r="U85" s="45">
        <v>25</v>
      </c>
      <c r="V85" s="105">
        <f t="shared" si="9"/>
        <v>2484</v>
      </c>
    </row>
    <row r="86" spans="1:22" s="1" customFormat="1" ht="13.15" customHeight="1" x14ac:dyDescent="0.3">
      <c r="A86" s="76" t="s">
        <v>43</v>
      </c>
      <c r="B86" s="45">
        <v>1296</v>
      </c>
      <c r="C86" s="45">
        <v>158</v>
      </c>
      <c r="D86" s="45">
        <v>2591</v>
      </c>
      <c r="E86" s="45">
        <v>287</v>
      </c>
      <c r="F86" s="45">
        <v>612</v>
      </c>
      <c r="G86" s="45">
        <v>799</v>
      </c>
      <c r="H86" s="45">
        <v>1681</v>
      </c>
      <c r="I86" s="45">
        <v>2075</v>
      </c>
      <c r="J86" s="45">
        <v>2114</v>
      </c>
      <c r="K86" s="45">
        <v>251</v>
      </c>
      <c r="L86" s="45">
        <v>442</v>
      </c>
      <c r="M86" s="45">
        <v>1679</v>
      </c>
      <c r="N86" s="45">
        <v>337</v>
      </c>
      <c r="O86" s="45">
        <v>104</v>
      </c>
      <c r="P86" s="45">
        <v>1349</v>
      </c>
      <c r="Q86" s="45">
        <v>29</v>
      </c>
      <c r="R86" s="45">
        <v>1240</v>
      </c>
      <c r="S86" s="45">
        <v>526</v>
      </c>
      <c r="T86" s="45">
        <v>971</v>
      </c>
      <c r="U86" s="45">
        <v>388</v>
      </c>
      <c r="V86" s="105">
        <f t="shared" si="9"/>
        <v>18929</v>
      </c>
    </row>
    <row r="87" spans="1:22" s="10" customFormat="1" ht="13.15" customHeight="1" x14ac:dyDescent="0.3">
      <c r="A87" s="76" t="s">
        <v>86</v>
      </c>
      <c r="B87" s="45">
        <v>32</v>
      </c>
      <c r="C87" s="45">
        <v>38</v>
      </c>
      <c r="D87" s="45">
        <v>94</v>
      </c>
      <c r="E87" s="45">
        <v>4</v>
      </c>
      <c r="F87" s="45">
        <v>14</v>
      </c>
      <c r="G87" s="45">
        <v>134</v>
      </c>
      <c r="H87" s="45">
        <v>86</v>
      </c>
      <c r="I87" s="45">
        <v>119</v>
      </c>
      <c r="J87" s="45">
        <v>59</v>
      </c>
      <c r="K87" s="45">
        <v>11</v>
      </c>
      <c r="L87" s="45">
        <v>4</v>
      </c>
      <c r="M87" s="45">
        <v>108</v>
      </c>
      <c r="N87" s="45">
        <v>15</v>
      </c>
      <c r="O87" s="45">
        <v>1</v>
      </c>
      <c r="P87" s="45">
        <v>19</v>
      </c>
      <c r="Q87" s="45">
        <v>0</v>
      </c>
      <c r="R87" s="45">
        <v>20</v>
      </c>
      <c r="S87" s="45">
        <v>3</v>
      </c>
      <c r="T87" s="45">
        <v>11</v>
      </c>
      <c r="U87" s="45">
        <v>4</v>
      </c>
      <c r="V87" s="105">
        <f t="shared" si="9"/>
        <v>776</v>
      </c>
    </row>
    <row r="88" spans="1:22" s="1" customFormat="1" ht="13.15" customHeight="1" x14ac:dyDescent="0.3">
      <c r="A88" s="76" t="s">
        <v>45</v>
      </c>
      <c r="B88" s="45">
        <v>1541</v>
      </c>
      <c r="C88" s="45">
        <v>124</v>
      </c>
      <c r="D88" s="45">
        <v>3694</v>
      </c>
      <c r="E88" s="45">
        <v>253</v>
      </c>
      <c r="F88" s="45">
        <v>491</v>
      </c>
      <c r="G88" s="45">
        <v>551</v>
      </c>
      <c r="H88" s="45">
        <v>2190</v>
      </c>
      <c r="I88" s="45">
        <v>2604</v>
      </c>
      <c r="J88" s="45">
        <v>2619</v>
      </c>
      <c r="K88" s="45">
        <v>394</v>
      </c>
      <c r="L88" s="45">
        <v>521</v>
      </c>
      <c r="M88" s="45">
        <v>1386</v>
      </c>
      <c r="N88" s="45">
        <v>387</v>
      </c>
      <c r="O88" s="45">
        <v>102</v>
      </c>
      <c r="P88" s="45">
        <v>1000</v>
      </c>
      <c r="Q88" s="45">
        <v>81</v>
      </c>
      <c r="R88" s="45">
        <v>1083</v>
      </c>
      <c r="S88" s="45">
        <v>405</v>
      </c>
      <c r="T88" s="45">
        <v>1080</v>
      </c>
      <c r="U88" s="45">
        <v>309</v>
      </c>
      <c r="V88" s="105">
        <f t="shared" si="9"/>
        <v>20815</v>
      </c>
    </row>
    <row r="89" spans="1:22" s="10" customFormat="1" ht="13.15" customHeight="1" x14ac:dyDescent="0.3">
      <c r="A89" s="76" t="s">
        <v>47</v>
      </c>
      <c r="B89" s="45">
        <v>718</v>
      </c>
      <c r="C89" s="45">
        <v>171</v>
      </c>
      <c r="D89" s="45">
        <v>2722</v>
      </c>
      <c r="E89" s="45">
        <v>250</v>
      </c>
      <c r="F89" s="45">
        <v>331</v>
      </c>
      <c r="G89" s="45">
        <v>921</v>
      </c>
      <c r="H89" s="45">
        <v>1670</v>
      </c>
      <c r="I89" s="45">
        <v>1266</v>
      </c>
      <c r="J89" s="45">
        <v>1567</v>
      </c>
      <c r="K89" s="45">
        <v>190</v>
      </c>
      <c r="L89" s="45">
        <v>310</v>
      </c>
      <c r="M89" s="45">
        <v>987</v>
      </c>
      <c r="N89" s="45">
        <v>178</v>
      </c>
      <c r="O89" s="45">
        <v>53</v>
      </c>
      <c r="P89" s="45">
        <v>390</v>
      </c>
      <c r="Q89" s="45">
        <v>15</v>
      </c>
      <c r="R89" s="45">
        <v>257</v>
      </c>
      <c r="S89" s="45">
        <v>139</v>
      </c>
      <c r="T89" s="45">
        <v>348</v>
      </c>
      <c r="U89" s="45">
        <v>185</v>
      </c>
      <c r="V89" s="105">
        <f t="shared" si="9"/>
        <v>12668</v>
      </c>
    </row>
    <row r="90" spans="1:22" s="10" customFormat="1" ht="13.15" customHeight="1" x14ac:dyDescent="0.3">
      <c r="A90" s="76" t="s">
        <v>69</v>
      </c>
      <c r="B90" s="45">
        <v>15</v>
      </c>
      <c r="C90" s="45">
        <v>0</v>
      </c>
      <c r="D90" s="45">
        <v>20</v>
      </c>
      <c r="E90" s="45">
        <v>0</v>
      </c>
      <c r="F90" s="45">
        <v>2</v>
      </c>
      <c r="G90" s="45">
        <v>1</v>
      </c>
      <c r="H90" s="45">
        <v>14</v>
      </c>
      <c r="I90" s="45">
        <v>22</v>
      </c>
      <c r="J90" s="45">
        <v>27</v>
      </c>
      <c r="K90" s="45">
        <v>0</v>
      </c>
      <c r="L90" s="45">
        <v>3</v>
      </c>
      <c r="M90" s="45">
        <v>14</v>
      </c>
      <c r="N90" s="45">
        <v>6</v>
      </c>
      <c r="O90" s="45">
        <v>1</v>
      </c>
      <c r="P90" s="45">
        <v>9</v>
      </c>
      <c r="Q90" s="45">
        <v>0</v>
      </c>
      <c r="R90" s="45">
        <v>9</v>
      </c>
      <c r="S90" s="45">
        <v>9</v>
      </c>
      <c r="T90" s="45">
        <v>19</v>
      </c>
      <c r="U90" s="45">
        <v>2</v>
      </c>
      <c r="V90" s="105">
        <f t="shared" si="9"/>
        <v>173</v>
      </c>
    </row>
    <row r="91" spans="1:22" s="14" customFormat="1" ht="13.15" customHeight="1" x14ac:dyDescent="0.3">
      <c r="A91" s="76" t="s">
        <v>48</v>
      </c>
      <c r="B91" s="45">
        <v>321</v>
      </c>
      <c r="C91" s="45">
        <v>24</v>
      </c>
      <c r="D91" s="45">
        <v>910</v>
      </c>
      <c r="E91" s="45">
        <v>56</v>
      </c>
      <c r="F91" s="45">
        <v>147</v>
      </c>
      <c r="G91" s="45">
        <v>580</v>
      </c>
      <c r="H91" s="45">
        <v>363</v>
      </c>
      <c r="I91" s="45">
        <v>438</v>
      </c>
      <c r="J91" s="45">
        <v>455</v>
      </c>
      <c r="K91" s="45">
        <v>27</v>
      </c>
      <c r="L91" s="45">
        <v>83</v>
      </c>
      <c r="M91" s="45">
        <v>447</v>
      </c>
      <c r="N91" s="45">
        <v>55</v>
      </c>
      <c r="O91" s="45">
        <v>11</v>
      </c>
      <c r="P91" s="45">
        <v>117</v>
      </c>
      <c r="Q91" s="45">
        <v>6</v>
      </c>
      <c r="R91" s="45">
        <v>78</v>
      </c>
      <c r="S91" s="45">
        <v>52</v>
      </c>
      <c r="T91" s="45">
        <v>96</v>
      </c>
      <c r="U91" s="45">
        <v>21</v>
      </c>
      <c r="V91" s="105">
        <f t="shared" si="9"/>
        <v>4287</v>
      </c>
    </row>
    <row r="92" spans="1:22" s="1" customFormat="1" ht="13.15" customHeight="1" x14ac:dyDescent="0.3">
      <c r="A92" s="76" t="s">
        <v>49</v>
      </c>
      <c r="B92" s="45">
        <v>2</v>
      </c>
      <c r="C92" s="45">
        <v>0</v>
      </c>
      <c r="D92" s="45">
        <v>37</v>
      </c>
      <c r="E92" s="45">
        <v>15</v>
      </c>
      <c r="F92" s="45">
        <v>0</v>
      </c>
      <c r="G92" s="45">
        <v>7</v>
      </c>
      <c r="H92" s="45">
        <v>24</v>
      </c>
      <c r="I92" s="45">
        <v>13</v>
      </c>
      <c r="J92" s="45">
        <v>15</v>
      </c>
      <c r="K92" s="45">
        <v>0</v>
      </c>
      <c r="L92" s="45">
        <v>6</v>
      </c>
      <c r="M92" s="45">
        <v>29</v>
      </c>
      <c r="N92" s="45">
        <v>13</v>
      </c>
      <c r="O92" s="45">
        <v>0</v>
      </c>
      <c r="P92" s="45">
        <v>5</v>
      </c>
      <c r="Q92" s="45">
        <v>0</v>
      </c>
      <c r="R92" s="45">
        <v>11</v>
      </c>
      <c r="S92" s="45">
        <v>5</v>
      </c>
      <c r="T92" s="45">
        <v>33</v>
      </c>
      <c r="U92" s="45">
        <v>4</v>
      </c>
      <c r="V92" s="105">
        <f t="shared" si="9"/>
        <v>219</v>
      </c>
    </row>
    <row r="93" spans="1:22" s="1" customFormat="1" ht="13.15" customHeight="1" x14ac:dyDescent="0.3">
      <c r="A93" s="76" t="s">
        <v>50</v>
      </c>
      <c r="B93" s="45">
        <v>2584</v>
      </c>
      <c r="C93" s="45">
        <v>219</v>
      </c>
      <c r="D93" s="45">
        <v>7094</v>
      </c>
      <c r="E93" s="45">
        <v>961</v>
      </c>
      <c r="F93" s="45">
        <v>673</v>
      </c>
      <c r="G93" s="45">
        <v>9007</v>
      </c>
      <c r="H93" s="45">
        <v>3311</v>
      </c>
      <c r="I93" s="45">
        <v>3055</v>
      </c>
      <c r="J93" s="45">
        <v>4679</v>
      </c>
      <c r="K93" s="45">
        <v>657</v>
      </c>
      <c r="L93" s="45">
        <v>725</v>
      </c>
      <c r="M93" s="45">
        <v>3897</v>
      </c>
      <c r="N93" s="45">
        <v>649</v>
      </c>
      <c r="O93" s="45">
        <v>179</v>
      </c>
      <c r="P93" s="45">
        <v>1696</v>
      </c>
      <c r="Q93" s="45">
        <v>109</v>
      </c>
      <c r="R93" s="45">
        <v>995</v>
      </c>
      <c r="S93" s="45">
        <v>637</v>
      </c>
      <c r="T93" s="45">
        <v>1204</v>
      </c>
      <c r="U93" s="45">
        <v>403</v>
      </c>
      <c r="V93" s="105">
        <f t="shared" si="9"/>
        <v>42734</v>
      </c>
    </row>
    <row r="94" spans="1:22" s="1" customFormat="1" ht="13.15" customHeight="1" x14ac:dyDescent="0.3">
      <c r="A94" s="76" t="s">
        <v>51</v>
      </c>
      <c r="B94" s="45">
        <v>1415</v>
      </c>
      <c r="C94" s="45">
        <v>75</v>
      </c>
      <c r="D94" s="45">
        <v>3162</v>
      </c>
      <c r="E94" s="45">
        <v>361</v>
      </c>
      <c r="F94" s="45">
        <v>258</v>
      </c>
      <c r="G94" s="45">
        <v>1167</v>
      </c>
      <c r="H94" s="45">
        <v>1258</v>
      </c>
      <c r="I94" s="45">
        <v>1283</v>
      </c>
      <c r="J94" s="45">
        <v>1445</v>
      </c>
      <c r="K94" s="45">
        <v>211</v>
      </c>
      <c r="L94" s="45">
        <v>406</v>
      </c>
      <c r="M94" s="45">
        <v>1762</v>
      </c>
      <c r="N94" s="45">
        <v>255</v>
      </c>
      <c r="O94" s="45">
        <v>53</v>
      </c>
      <c r="P94" s="45">
        <v>840</v>
      </c>
      <c r="Q94" s="45">
        <v>16</v>
      </c>
      <c r="R94" s="45">
        <v>391</v>
      </c>
      <c r="S94" s="45">
        <v>105</v>
      </c>
      <c r="T94" s="45">
        <v>393</v>
      </c>
      <c r="U94" s="45">
        <v>151</v>
      </c>
      <c r="V94" s="105">
        <f t="shared" si="9"/>
        <v>15007</v>
      </c>
    </row>
    <row r="95" spans="1:22" s="1" customFormat="1" ht="13.15" customHeight="1" x14ac:dyDescent="0.3">
      <c r="A95" s="76" t="s">
        <v>52</v>
      </c>
      <c r="B95" s="45">
        <v>141</v>
      </c>
      <c r="C95" s="45">
        <v>28</v>
      </c>
      <c r="D95" s="45">
        <v>520</v>
      </c>
      <c r="E95" s="45">
        <v>35</v>
      </c>
      <c r="F95" s="45">
        <v>32</v>
      </c>
      <c r="G95" s="45">
        <v>50</v>
      </c>
      <c r="H95" s="45">
        <v>116</v>
      </c>
      <c r="I95" s="45">
        <v>205</v>
      </c>
      <c r="J95" s="45">
        <v>228</v>
      </c>
      <c r="K95" s="45">
        <v>26</v>
      </c>
      <c r="L95" s="45">
        <v>39</v>
      </c>
      <c r="M95" s="45">
        <v>96</v>
      </c>
      <c r="N95" s="45">
        <v>25</v>
      </c>
      <c r="O95" s="45">
        <v>2</v>
      </c>
      <c r="P95" s="45">
        <v>29</v>
      </c>
      <c r="Q95" s="45">
        <v>6</v>
      </c>
      <c r="R95" s="45">
        <v>44</v>
      </c>
      <c r="S95" s="45">
        <v>15</v>
      </c>
      <c r="T95" s="45">
        <v>98</v>
      </c>
      <c r="U95" s="45">
        <v>17</v>
      </c>
      <c r="V95" s="105">
        <f t="shared" si="9"/>
        <v>1752</v>
      </c>
    </row>
    <row r="96" spans="1:22" s="1" customFormat="1" ht="13.15" customHeight="1" x14ac:dyDescent="0.3">
      <c r="A96" s="76" t="s">
        <v>81</v>
      </c>
      <c r="B96" s="45">
        <v>2018</v>
      </c>
      <c r="C96" s="45">
        <v>121</v>
      </c>
      <c r="D96" s="45">
        <v>4327</v>
      </c>
      <c r="E96" s="45">
        <v>710</v>
      </c>
      <c r="F96" s="45">
        <v>705</v>
      </c>
      <c r="G96" s="45">
        <v>2653</v>
      </c>
      <c r="H96" s="45">
        <v>2807</v>
      </c>
      <c r="I96" s="45">
        <v>2619</v>
      </c>
      <c r="J96" s="45">
        <v>3441</v>
      </c>
      <c r="K96" s="45">
        <v>461</v>
      </c>
      <c r="L96" s="45">
        <v>838</v>
      </c>
      <c r="M96" s="45">
        <v>4158</v>
      </c>
      <c r="N96" s="45">
        <v>657</v>
      </c>
      <c r="O96" s="45">
        <v>146</v>
      </c>
      <c r="P96" s="45">
        <v>1526</v>
      </c>
      <c r="Q96" s="45">
        <v>83</v>
      </c>
      <c r="R96" s="45">
        <v>1080</v>
      </c>
      <c r="S96" s="45">
        <v>645</v>
      </c>
      <c r="T96" s="45">
        <v>1477</v>
      </c>
      <c r="U96" s="45">
        <v>677</v>
      </c>
      <c r="V96" s="105">
        <f t="shared" si="9"/>
        <v>31149</v>
      </c>
    </row>
    <row r="97" spans="1:22" s="1" customFormat="1" ht="13.15" customHeight="1" x14ac:dyDescent="0.3">
      <c r="A97" s="76" t="s">
        <v>40</v>
      </c>
      <c r="B97" s="45">
        <v>1824</v>
      </c>
      <c r="C97" s="45">
        <v>353</v>
      </c>
      <c r="D97" s="45">
        <v>4974</v>
      </c>
      <c r="E97" s="45">
        <v>552</v>
      </c>
      <c r="F97" s="45">
        <v>406</v>
      </c>
      <c r="G97" s="45">
        <v>6939</v>
      </c>
      <c r="H97" s="45">
        <v>2151</v>
      </c>
      <c r="I97" s="45">
        <v>2525</v>
      </c>
      <c r="J97" s="45">
        <v>2967</v>
      </c>
      <c r="K97" s="45">
        <v>592</v>
      </c>
      <c r="L97" s="45">
        <v>682</v>
      </c>
      <c r="M97" s="45">
        <v>3126</v>
      </c>
      <c r="N97" s="45">
        <v>580</v>
      </c>
      <c r="O97" s="45">
        <v>102</v>
      </c>
      <c r="P97" s="45">
        <v>943</v>
      </c>
      <c r="Q97" s="45">
        <v>147</v>
      </c>
      <c r="R97" s="45">
        <v>1043</v>
      </c>
      <c r="S97" s="45">
        <v>771</v>
      </c>
      <c r="T97" s="45">
        <v>1436</v>
      </c>
      <c r="U97" s="45">
        <v>611</v>
      </c>
      <c r="V97" s="105">
        <f>SUM(B97:U97)</f>
        <v>32724</v>
      </c>
    </row>
    <row r="98" spans="1:22" s="1" customFormat="1" ht="13.15" customHeight="1" x14ac:dyDescent="0.3">
      <c r="A98" s="76" t="s">
        <v>54</v>
      </c>
      <c r="B98" s="45">
        <v>3145</v>
      </c>
      <c r="C98" s="45">
        <v>1722</v>
      </c>
      <c r="D98" s="45">
        <v>7743</v>
      </c>
      <c r="E98" s="45">
        <v>840</v>
      </c>
      <c r="F98" s="45">
        <v>738</v>
      </c>
      <c r="G98" s="45">
        <v>8235</v>
      </c>
      <c r="H98" s="45">
        <v>3479</v>
      </c>
      <c r="I98" s="45">
        <v>3926</v>
      </c>
      <c r="J98" s="45">
        <v>6315</v>
      </c>
      <c r="K98" s="45">
        <v>713</v>
      </c>
      <c r="L98" s="45">
        <v>982</v>
      </c>
      <c r="M98" s="45">
        <v>2800</v>
      </c>
      <c r="N98" s="45">
        <v>656</v>
      </c>
      <c r="O98" s="45">
        <v>397</v>
      </c>
      <c r="P98" s="45">
        <v>2835</v>
      </c>
      <c r="Q98" s="45">
        <v>165</v>
      </c>
      <c r="R98" s="45">
        <v>1922</v>
      </c>
      <c r="S98" s="45">
        <v>966</v>
      </c>
      <c r="T98" s="45">
        <v>2476</v>
      </c>
      <c r="U98" s="45">
        <v>588</v>
      </c>
      <c r="V98" s="105">
        <f t="shared" si="9"/>
        <v>50643</v>
      </c>
    </row>
    <row r="99" spans="1:22" s="1" customFormat="1" ht="13.15" customHeight="1" x14ac:dyDescent="0.3">
      <c r="A99" s="76" t="s">
        <v>55</v>
      </c>
      <c r="B99" s="45">
        <v>203</v>
      </c>
      <c r="C99" s="45">
        <v>16</v>
      </c>
      <c r="D99" s="45">
        <v>758</v>
      </c>
      <c r="E99" s="45">
        <v>48</v>
      </c>
      <c r="F99" s="45">
        <v>46</v>
      </c>
      <c r="G99" s="45">
        <v>188</v>
      </c>
      <c r="H99" s="45">
        <v>384</v>
      </c>
      <c r="I99" s="45">
        <v>317</v>
      </c>
      <c r="J99" s="45">
        <v>243</v>
      </c>
      <c r="K99" s="45">
        <v>35</v>
      </c>
      <c r="L99" s="45">
        <v>87</v>
      </c>
      <c r="M99" s="45">
        <v>195</v>
      </c>
      <c r="N99" s="45">
        <v>38</v>
      </c>
      <c r="O99" s="45">
        <v>10</v>
      </c>
      <c r="P99" s="45">
        <v>110</v>
      </c>
      <c r="Q99" s="45">
        <v>6</v>
      </c>
      <c r="R99" s="45">
        <v>87</v>
      </c>
      <c r="S99" s="45">
        <v>16</v>
      </c>
      <c r="T99" s="45">
        <v>83</v>
      </c>
      <c r="U99" s="45">
        <v>26</v>
      </c>
      <c r="V99" s="105">
        <f t="shared" si="9"/>
        <v>2896</v>
      </c>
    </row>
    <row r="100" spans="1:22" s="1" customFormat="1" ht="13.15" customHeight="1" x14ac:dyDescent="0.3">
      <c r="A100" s="76" t="s">
        <v>56</v>
      </c>
      <c r="B100" s="45">
        <v>2939</v>
      </c>
      <c r="C100" s="45">
        <v>273</v>
      </c>
      <c r="D100" s="45">
        <v>7885</v>
      </c>
      <c r="E100" s="45">
        <v>1069</v>
      </c>
      <c r="F100" s="45">
        <v>948</v>
      </c>
      <c r="G100" s="45">
        <v>7012</v>
      </c>
      <c r="H100" s="45">
        <v>3802</v>
      </c>
      <c r="I100" s="45">
        <v>4417</v>
      </c>
      <c r="J100" s="45">
        <v>6895</v>
      </c>
      <c r="K100" s="45">
        <v>549</v>
      </c>
      <c r="L100" s="45">
        <v>799</v>
      </c>
      <c r="M100" s="45">
        <v>6392</v>
      </c>
      <c r="N100" s="45">
        <v>733</v>
      </c>
      <c r="O100" s="45">
        <v>261</v>
      </c>
      <c r="P100" s="45">
        <v>2673</v>
      </c>
      <c r="Q100" s="45">
        <v>79</v>
      </c>
      <c r="R100" s="45">
        <v>1462</v>
      </c>
      <c r="S100" s="45">
        <v>677</v>
      </c>
      <c r="T100" s="45">
        <v>1929</v>
      </c>
      <c r="U100" s="45">
        <v>1756</v>
      </c>
      <c r="V100" s="105">
        <f t="shared" si="9"/>
        <v>52550</v>
      </c>
    </row>
    <row r="101" spans="1:22" s="1" customFormat="1" ht="13.15" customHeight="1" x14ac:dyDescent="0.3">
      <c r="A101" s="76" t="s">
        <v>57</v>
      </c>
      <c r="B101" s="45">
        <v>349</v>
      </c>
      <c r="C101" s="45">
        <v>38</v>
      </c>
      <c r="D101" s="45">
        <v>1128</v>
      </c>
      <c r="E101" s="45">
        <v>36</v>
      </c>
      <c r="F101" s="45">
        <v>83</v>
      </c>
      <c r="G101" s="45">
        <v>2413</v>
      </c>
      <c r="H101" s="45">
        <v>642</v>
      </c>
      <c r="I101" s="45">
        <v>430</v>
      </c>
      <c r="J101" s="45">
        <v>563</v>
      </c>
      <c r="K101" s="45">
        <v>23</v>
      </c>
      <c r="L101" s="45">
        <v>66</v>
      </c>
      <c r="M101" s="45">
        <v>189</v>
      </c>
      <c r="N101" s="45">
        <v>56</v>
      </c>
      <c r="O101" s="45">
        <v>21</v>
      </c>
      <c r="P101" s="45">
        <v>95</v>
      </c>
      <c r="Q101" s="45">
        <v>5</v>
      </c>
      <c r="R101" s="45">
        <v>175</v>
      </c>
      <c r="S101" s="45">
        <v>76</v>
      </c>
      <c r="T101" s="45">
        <v>260</v>
      </c>
      <c r="U101" s="45">
        <v>101</v>
      </c>
      <c r="V101" s="105">
        <f t="shared" si="9"/>
        <v>6749</v>
      </c>
    </row>
    <row r="102" spans="1:22" s="1" customFormat="1" ht="13.15" customHeight="1" x14ac:dyDescent="0.3">
      <c r="A102" s="76" t="s">
        <v>58</v>
      </c>
      <c r="B102" s="45">
        <v>486</v>
      </c>
      <c r="C102" s="45">
        <v>100</v>
      </c>
      <c r="D102" s="45">
        <v>1130</v>
      </c>
      <c r="E102" s="45">
        <v>147</v>
      </c>
      <c r="F102" s="45">
        <v>187</v>
      </c>
      <c r="G102" s="45">
        <v>3158</v>
      </c>
      <c r="H102" s="45">
        <v>1001</v>
      </c>
      <c r="I102" s="45">
        <v>625</v>
      </c>
      <c r="J102" s="45">
        <v>1249</v>
      </c>
      <c r="K102" s="45">
        <v>65</v>
      </c>
      <c r="L102" s="45">
        <v>80</v>
      </c>
      <c r="M102" s="45">
        <v>253</v>
      </c>
      <c r="N102" s="45">
        <v>33</v>
      </c>
      <c r="O102" s="45">
        <v>16</v>
      </c>
      <c r="P102" s="45">
        <v>149</v>
      </c>
      <c r="Q102" s="45">
        <v>10</v>
      </c>
      <c r="R102" s="45">
        <v>141</v>
      </c>
      <c r="S102" s="45">
        <v>94</v>
      </c>
      <c r="T102" s="45">
        <v>135</v>
      </c>
      <c r="U102" s="45">
        <v>32</v>
      </c>
      <c r="V102" s="105">
        <f t="shared" si="9"/>
        <v>9091</v>
      </c>
    </row>
    <row r="103" spans="1:22" s="1" customFormat="1" ht="13.15" customHeight="1" x14ac:dyDescent="0.3">
      <c r="A103" s="76" t="s">
        <v>59</v>
      </c>
      <c r="B103" s="45">
        <v>64</v>
      </c>
      <c r="C103" s="45">
        <v>6</v>
      </c>
      <c r="D103" s="45">
        <v>256</v>
      </c>
      <c r="E103" s="45">
        <v>23</v>
      </c>
      <c r="F103" s="45">
        <v>42</v>
      </c>
      <c r="G103" s="45">
        <v>35</v>
      </c>
      <c r="H103" s="45">
        <v>61</v>
      </c>
      <c r="I103" s="45">
        <v>54</v>
      </c>
      <c r="J103" s="45">
        <v>107</v>
      </c>
      <c r="K103" s="45">
        <v>2</v>
      </c>
      <c r="L103" s="45">
        <v>17</v>
      </c>
      <c r="M103" s="45">
        <v>33</v>
      </c>
      <c r="N103" s="45">
        <v>14</v>
      </c>
      <c r="O103" s="45">
        <v>0</v>
      </c>
      <c r="P103" s="45">
        <v>30</v>
      </c>
      <c r="Q103" s="45">
        <v>5</v>
      </c>
      <c r="R103" s="45">
        <v>22</v>
      </c>
      <c r="S103" s="45">
        <v>5</v>
      </c>
      <c r="T103" s="45">
        <v>23</v>
      </c>
      <c r="U103" s="45">
        <v>1</v>
      </c>
      <c r="V103" s="105">
        <f t="shared" si="9"/>
        <v>800</v>
      </c>
    </row>
    <row r="104" spans="1:22" s="1" customFormat="1" ht="13.15" customHeight="1" x14ac:dyDescent="0.3">
      <c r="A104" s="76" t="s">
        <v>60</v>
      </c>
      <c r="B104" s="45">
        <v>168</v>
      </c>
      <c r="C104" s="45">
        <v>17</v>
      </c>
      <c r="D104" s="45">
        <v>325</v>
      </c>
      <c r="E104" s="45">
        <v>73</v>
      </c>
      <c r="F104" s="45">
        <v>82</v>
      </c>
      <c r="G104" s="45">
        <v>105</v>
      </c>
      <c r="H104" s="45">
        <v>310</v>
      </c>
      <c r="I104" s="45">
        <v>178</v>
      </c>
      <c r="J104" s="45">
        <v>161</v>
      </c>
      <c r="K104" s="45">
        <v>24</v>
      </c>
      <c r="L104" s="45">
        <v>64</v>
      </c>
      <c r="M104" s="45">
        <v>35</v>
      </c>
      <c r="N104" s="45">
        <v>13</v>
      </c>
      <c r="O104" s="45">
        <v>4</v>
      </c>
      <c r="P104" s="45">
        <v>24</v>
      </c>
      <c r="Q104" s="45">
        <v>5</v>
      </c>
      <c r="R104" s="45">
        <v>19</v>
      </c>
      <c r="S104" s="45">
        <v>5</v>
      </c>
      <c r="T104" s="45">
        <v>26</v>
      </c>
      <c r="U104" s="45">
        <v>7</v>
      </c>
      <c r="V104" s="105">
        <f t="shared" si="9"/>
        <v>1645</v>
      </c>
    </row>
    <row r="105" spans="1:22" s="1" customFormat="1" ht="13.15" customHeight="1" x14ac:dyDescent="0.3">
      <c r="A105" s="76" t="s">
        <v>61</v>
      </c>
      <c r="B105" s="45">
        <v>564</v>
      </c>
      <c r="C105" s="45">
        <v>24</v>
      </c>
      <c r="D105" s="45">
        <v>829</v>
      </c>
      <c r="E105" s="45">
        <v>198</v>
      </c>
      <c r="F105" s="45">
        <v>141</v>
      </c>
      <c r="G105" s="45">
        <v>303</v>
      </c>
      <c r="H105" s="45">
        <v>315</v>
      </c>
      <c r="I105" s="45">
        <v>501</v>
      </c>
      <c r="J105" s="45">
        <v>612</v>
      </c>
      <c r="K105" s="45">
        <v>53</v>
      </c>
      <c r="L105" s="45">
        <v>126</v>
      </c>
      <c r="M105" s="45">
        <v>304</v>
      </c>
      <c r="N105" s="45">
        <v>125</v>
      </c>
      <c r="O105" s="45">
        <v>23</v>
      </c>
      <c r="P105" s="45">
        <v>139</v>
      </c>
      <c r="Q105" s="45">
        <v>31</v>
      </c>
      <c r="R105" s="45">
        <v>208</v>
      </c>
      <c r="S105" s="45">
        <v>36</v>
      </c>
      <c r="T105" s="45">
        <v>197</v>
      </c>
      <c r="U105" s="45">
        <v>75</v>
      </c>
      <c r="V105" s="105">
        <f t="shared" si="9"/>
        <v>4804</v>
      </c>
    </row>
    <row r="106" spans="1:22" s="1" customFormat="1" ht="13.15" customHeight="1" x14ac:dyDescent="0.3">
      <c r="A106" s="76" t="s">
        <v>62</v>
      </c>
      <c r="B106" s="45">
        <v>1</v>
      </c>
      <c r="C106" s="45">
        <v>0</v>
      </c>
      <c r="D106" s="45">
        <v>6</v>
      </c>
      <c r="E106" s="45">
        <v>1</v>
      </c>
      <c r="F106" s="45">
        <v>0</v>
      </c>
      <c r="G106" s="45">
        <v>1</v>
      </c>
      <c r="H106" s="45">
        <v>7</v>
      </c>
      <c r="I106" s="45">
        <v>2</v>
      </c>
      <c r="J106" s="45">
        <v>0</v>
      </c>
      <c r="K106" s="45">
        <v>0</v>
      </c>
      <c r="L106" s="45">
        <v>0</v>
      </c>
      <c r="M106" s="45">
        <v>1</v>
      </c>
      <c r="N106" s="45">
        <v>1</v>
      </c>
      <c r="O106" s="45">
        <v>0</v>
      </c>
      <c r="P106" s="45">
        <v>0</v>
      </c>
      <c r="Q106" s="45">
        <v>0</v>
      </c>
      <c r="R106" s="45">
        <v>0</v>
      </c>
      <c r="S106" s="45">
        <v>0</v>
      </c>
      <c r="T106" s="45">
        <v>1</v>
      </c>
      <c r="U106" s="45">
        <v>0</v>
      </c>
      <c r="V106" s="105">
        <f t="shared" si="9"/>
        <v>21</v>
      </c>
    </row>
    <row r="107" spans="1:22" s="1" customFormat="1" ht="13.15" customHeight="1" x14ac:dyDescent="0.3">
      <c r="A107" s="76" t="s">
        <v>82</v>
      </c>
      <c r="B107" s="45">
        <v>1542</v>
      </c>
      <c r="C107" s="45">
        <v>86</v>
      </c>
      <c r="D107" s="45">
        <v>2685</v>
      </c>
      <c r="E107" s="45">
        <v>442</v>
      </c>
      <c r="F107" s="45">
        <v>429</v>
      </c>
      <c r="G107" s="45">
        <v>742</v>
      </c>
      <c r="H107" s="45">
        <v>1635</v>
      </c>
      <c r="I107" s="45">
        <v>1757</v>
      </c>
      <c r="J107" s="45">
        <v>1353</v>
      </c>
      <c r="K107" s="45">
        <v>241</v>
      </c>
      <c r="L107" s="45">
        <v>367</v>
      </c>
      <c r="M107" s="45">
        <v>1712</v>
      </c>
      <c r="N107" s="45">
        <v>300</v>
      </c>
      <c r="O107" s="45">
        <v>58</v>
      </c>
      <c r="P107" s="45">
        <v>591</v>
      </c>
      <c r="Q107" s="45">
        <v>47</v>
      </c>
      <c r="R107" s="45">
        <v>701</v>
      </c>
      <c r="S107" s="45">
        <v>555</v>
      </c>
      <c r="T107" s="45">
        <v>772</v>
      </c>
      <c r="U107" s="45">
        <v>462</v>
      </c>
      <c r="V107" s="105">
        <f t="shared" si="9"/>
        <v>16477</v>
      </c>
    </row>
    <row r="108" spans="1:22" s="5" customFormat="1" ht="15" x14ac:dyDescent="0.3">
      <c r="A108" s="76" t="s">
        <v>64</v>
      </c>
      <c r="B108" s="45">
        <v>4010</v>
      </c>
      <c r="C108" s="45">
        <v>312</v>
      </c>
      <c r="D108" s="45">
        <v>10400</v>
      </c>
      <c r="E108" s="45">
        <v>1612</v>
      </c>
      <c r="F108" s="45">
        <v>1111</v>
      </c>
      <c r="G108" s="45">
        <v>14089</v>
      </c>
      <c r="H108" s="45">
        <v>5856</v>
      </c>
      <c r="I108" s="45">
        <v>5206</v>
      </c>
      <c r="J108" s="45">
        <v>6759</v>
      </c>
      <c r="K108" s="45">
        <v>746</v>
      </c>
      <c r="L108" s="45">
        <v>1100</v>
      </c>
      <c r="M108" s="45">
        <v>3755</v>
      </c>
      <c r="N108" s="45">
        <v>913</v>
      </c>
      <c r="O108" s="45">
        <v>222</v>
      </c>
      <c r="P108" s="45">
        <v>1402</v>
      </c>
      <c r="Q108" s="45">
        <v>123</v>
      </c>
      <c r="R108" s="45">
        <v>1292</v>
      </c>
      <c r="S108" s="45">
        <v>886</v>
      </c>
      <c r="T108" s="45">
        <v>1946</v>
      </c>
      <c r="U108" s="45">
        <v>1193</v>
      </c>
      <c r="V108" s="105">
        <f t="shared" si="9"/>
        <v>62933</v>
      </c>
    </row>
    <row r="109" spans="1:22" s="5" customFormat="1" ht="15" x14ac:dyDescent="0.3">
      <c r="A109" s="76" t="s">
        <v>65</v>
      </c>
      <c r="B109" s="45">
        <v>883</v>
      </c>
      <c r="C109" s="45">
        <v>94</v>
      </c>
      <c r="D109" s="45">
        <v>2160</v>
      </c>
      <c r="E109" s="45">
        <v>224</v>
      </c>
      <c r="F109" s="45">
        <v>378</v>
      </c>
      <c r="G109" s="45">
        <v>3634</v>
      </c>
      <c r="H109" s="45">
        <v>1088</v>
      </c>
      <c r="I109" s="45">
        <v>2200</v>
      </c>
      <c r="J109" s="45">
        <v>1194</v>
      </c>
      <c r="K109" s="45">
        <v>433</v>
      </c>
      <c r="L109" s="45">
        <v>173</v>
      </c>
      <c r="M109" s="45">
        <v>544</v>
      </c>
      <c r="N109" s="45">
        <v>128</v>
      </c>
      <c r="O109" s="45">
        <v>13</v>
      </c>
      <c r="P109" s="45">
        <v>227</v>
      </c>
      <c r="Q109" s="45">
        <v>6</v>
      </c>
      <c r="R109" s="45">
        <v>323</v>
      </c>
      <c r="S109" s="45">
        <v>58</v>
      </c>
      <c r="T109" s="45">
        <v>56</v>
      </c>
      <c r="U109" s="45">
        <v>81</v>
      </c>
      <c r="V109" s="105">
        <f t="shared" si="9"/>
        <v>13897</v>
      </c>
    </row>
    <row r="110" spans="1:22" ht="13.15" customHeight="1" x14ac:dyDescent="0.3">
      <c r="A110" s="78" t="s">
        <v>66</v>
      </c>
      <c r="B110" s="47">
        <v>8</v>
      </c>
      <c r="C110" s="47">
        <v>0</v>
      </c>
      <c r="D110" s="47">
        <v>17</v>
      </c>
      <c r="E110" s="47">
        <v>1</v>
      </c>
      <c r="F110" s="47">
        <v>5</v>
      </c>
      <c r="G110" s="47">
        <v>5</v>
      </c>
      <c r="H110" s="47">
        <v>11</v>
      </c>
      <c r="I110" s="47">
        <v>6</v>
      </c>
      <c r="J110" s="47">
        <v>8</v>
      </c>
      <c r="K110" s="47">
        <v>0</v>
      </c>
      <c r="L110" s="47">
        <v>1</v>
      </c>
      <c r="M110" s="47">
        <v>1</v>
      </c>
      <c r="N110" s="47">
        <v>2</v>
      </c>
      <c r="O110" s="47">
        <v>0</v>
      </c>
      <c r="P110" s="47">
        <v>0</v>
      </c>
      <c r="Q110" s="47">
        <v>0</v>
      </c>
      <c r="R110" s="47">
        <v>0</v>
      </c>
      <c r="S110" s="47">
        <v>0</v>
      </c>
      <c r="T110" s="47">
        <v>0</v>
      </c>
      <c r="U110" s="47">
        <v>0</v>
      </c>
      <c r="V110" s="108">
        <f t="shared" si="9"/>
        <v>65</v>
      </c>
    </row>
    <row r="111" spans="1:22" ht="30" x14ac:dyDescent="0.3">
      <c r="A111" s="31" t="s">
        <v>104</v>
      </c>
      <c r="B111" s="59">
        <f t="shared" ref="B111:U111" si="10">SUM(B78:B110)</f>
        <v>39710</v>
      </c>
      <c r="C111" s="59">
        <f t="shared" si="10"/>
        <v>5361</v>
      </c>
      <c r="D111" s="59">
        <f t="shared" si="10"/>
        <v>98621</v>
      </c>
      <c r="E111" s="59">
        <f t="shared" si="10"/>
        <v>12414</v>
      </c>
      <c r="F111" s="59">
        <f t="shared" si="10"/>
        <v>11267</v>
      </c>
      <c r="G111" s="59">
        <f t="shared" si="10"/>
        <v>104482</v>
      </c>
      <c r="H111" s="59">
        <f t="shared" si="10"/>
        <v>49423</v>
      </c>
      <c r="I111" s="59">
        <f t="shared" si="10"/>
        <v>51718</v>
      </c>
      <c r="J111" s="59">
        <f t="shared" si="10"/>
        <v>64907</v>
      </c>
      <c r="K111" s="59">
        <f t="shared" si="10"/>
        <v>7785</v>
      </c>
      <c r="L111" s="59">
        <f t="shared" si="10"/>
        <v>11636</v>
      </c>
      <c r="M111" s="59">
        <f t="shared" si="10"/>
        <v>48482</v>
      </c>
      <c r="N111" s="59">
        <f t="shared" si="10"/>
        <v>9036</v>
      </c>
      <c r="O111" s="59">
        <f t="shared" si="10"/>
        <v>2512</v>
      </c>
      <c r="P111" s="59">
        <f t="shared" si="10"/>
        <v>21912</v>
      </c>
      <c r="Q111" s="59">
        <f t="shared" si="10"/>
        <v>1369</v>
      </c>
      <c r="R111" s="59">
        <f t="shared" si="10"/>
        <v>17786</v>
      </c>
      <c r="S111" s="59">
        <f t="shared" si="10"/>
        <v>10028</v>
      </c>
      <c r="T111" s="59">
        <f t="shared" si="10"/>
        <v>21969</v>
      </c>
      <c r="U111" s="59">
        <f t="shared" si="10"/>
        <v>10817</v>
      </c>
      <c r="V111" s="133">
        <f t="shared" si="9"/>
        <v>601235</v>
      </c>
    </row>
    <row r="112" spans="1:22" s="5" customFormat="1" ht="13.15" customHeight="1" x14ac:dyDescent="0.3">
      <c r="A112" s="32" t="s">
        <v>105</v>
      </c>
      <c r="B112" s="85">
        <v>0</v>
      </c>
      <c r="C112" s="85">
        <v>0</v>
      </c>
      <c r="D112" s="85">
        <v>0</v>
      </c>
      <c r="E112" s="85">
        <v>0</v>
      </c>
      <c r="F112" s="85">
        <v>0</v>
      </c>
      <c r="G112" s="85">
        <v>0</v>
      </c>
      <c r="H112" s="85">
        <v>0</v>
      </c>
      <c r="I112" s="85">
        <v>1</v>
      </c>
      <c r="J112" s="85">
        <v>1</v>
      </c>
      <c r="K112" s="85">
        <v>0</v>
      </c>
      <c r="L112" s="85">
        <v>0</v>
      </c>
      <c r="M112" s="85">
        <v>0</v>
      </c>
      <c r="N112" s="85">
        <v>0</v>
      </c>
      <c r="O112" s="85">
        <v>0</v>
      </c>
      <c r="P112" s="85">
        <v>0</v>
      </c>
      <c r="Q112" s="85">
        <v>0</v>
      </c>
      <c r="R112" s="85">
        <v>0</v>
      </c>
      <c r="S112" s="85">
        <v>0</v>
      </c>
      <c r="T112" s="85">
        <v>0</v>
      </c>
      <c r="U112" s="85">
        <v>0</v>
      </c>
      <c r="V112" s="100">
        <f t="shared" si="9"/>
        <v>2</v>
      </c>
    </row>
    <row r="113" spans="1:22" ht="21" customHeight="1" x14ac:dyDescent="0.3">
      <c r="A113" s="33" t="s">
        <v>106</v>
      </c>
      <c r="B113" s="59">
        <f t="shared" ref="B113:V113" si="11">+B111+B77+B112</f>
        <v>66018</v>
      </c>
      <c r="C113" s="59">
        <f t="shared" si="11"/>
        <v>20280</v>
      </c>
      <c r="D113" s="59">
        <f t="shared" si="11"/>
        <v>112339</v>
      </c>
      <c r="E113" s="59">
        <f t="shared" si="11"/>
        <v>14758</v>
      </c>
      <c r="F113" s="59">
        <f t="shared" si="11"/>
        <v>13180</v>
      </c>
      <c r="G113" s="59">
        <f t="shared" si="11"/>
        <v>133575</v>
      </c>
      <c r="H113" s="59">
        <f t="shared" si="11"/>
        <v>56567</v>
      </c>
      <c r="I113" s="59">
        <f t="shared" si="11"/>
        <v>58084</v>
      </c>
      <c r="J113" s="59">
        <f t="shared" si="11"/>
        <v>77465</v>
      </c>
      <c r="K113" s="59">
        <f t="shared" si="11"/>
        <v>9069</v>
      </c>
      <c r="L113" s="59">
        <f t="shared" si="11"/>
        <v>13323</v>
      </c>
      <c r="M113" s="59">
        <f t="shared" si="11"/>
        <v>55960</v>
      </c>
      <c r="N113" s="59">
        <f t="shared" si="11"/>
        <v>11305</v>
      </c>
      <c r="O113" s="59">
        <f t="shared" si="11"/>
        <v>3396</v>
      </c>
      <c r="P113" s="59">
        <f t="shared" si="11"/>
        <v>26948</v>
      </c>
      <c r="Q113" s="59">
        <f t="shared" si="11"/>
        <v>1671</v>
      </c>
      <c r="R113" s="59">
        <f t="shared" si="11"/>
        <v>20987</v>
      </c>
      <c r="S113" s="59">
        <f t="shared" si="11"/>
        <v>13390</v>
      </c>
      <c r="T113" s="59">
        <f t="shared" si="11"/>
        <v>26256</v>
      </c>
      <c r="U113" s="59">
        <f t="shared" si="11"/>
        <v>12619</v>
      </c>
      <c r="V113" s="59">
        <f t="shared" si="11"/>
        <v>747190</v>
      </c>
    </row>
    <row r="114" spans="1:22" s="3" customFormat="1" ht="22.5" customHeight="1" x14ac:dyDescent="0.3">
      <c r="A114" s="178" t="s">
        <v>84</v>
      </c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</row>
    <row r="115" spans="1:22" s="5" customFormat="1" ht="15" x14ac:dyDescent="0.3">
      <c r="A115" s="181" t="s">
        <v>85</v>
      </c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</row>
    <row r="117" spans="1:22" ht="13.15" customHeight="1" x14ac:dyDescent="0.3">
      <c r="V117" s="25"/>
    </row>
  </sheetData>
  <mergeCells count="13">
    <mergeCell ref="A114:V114"/>
    <mergeCell ref="A115:V115"/>
    <mergeCell ref="A7:A8"/>
    <mergeCell ref="A68:A69"/>
    <mergeCell ref="B7:V7"/>
    <mergeCell ref="B68:V68"/>
    <mergeCell ref="B64:V64"/>
    <mergeCell ref="B65:V65"/>
    <mergeCell ref="A1:H1"/>
    <mergeCell ref="B3:V3"/>
    <mergeCell ref="B4:V4"/>
    <mergeCell ref="A61:V61"/>
    <mergeCell ref="A62:V62"/>
  </mergeCells>
  <phoneticPr fontId="20" type="noConversion"/>
  <hyperlinks>
    <hyperlink ref="A1:H1" location="'8.marche_regioni (2014)'!A69" display="Vai a &quot;mercato autovetture diesel&quot; / Go on &quot;diesel car market&quot;" xr:uid="{00000000-0004-0000-0400-000000000000}"/>
  </hyperlinks>
  <pageMargins left="0.39370078740157483" right="0.39370078740157483" top="0.23622047244094491" bottom="0.47244094488188981" header="0.23622047244094491" footer="0.23622047244094491"/>
  <pageSetup paperSize="9" scale="63" fitToHeight="0" pageOrder="overThenDown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1" manualBreakCount="1">
    <brk id="62" max="21" man="1"/>
  </rowBreaks>
  <ignoredErrors>
    <ignoredError sqref="B7 B68" numberStoredAsText="1"/>
    <ignoredError sqref="D9:U9 B20:U20 B70:U70 B9:C9" formulaRange="1"/>
    <ignoredError sqref="V77" formula="1"/>
    <ignoredError sqref="V20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26</vt:i4>
      </vt:variant>
    </vt:vector>
  </HeadingPairs>
  <TitlesOfParts>
    <vt:vector size="39" baseType="lpstr">
      <vt:lpstr>8.marche_regioni (2022)</vt:lpstr>
      <vt:lpstr>8.marche_regioni (2021)</vt:lpstr>
      <vt:lpstr>8.marche_regioni (2020)</vt:lpstr>
      <vt:lpstr>8.marche_regioni (2019)</vt:lpstr>
      <vt:lpstr>8.marche_regioni (2018)</vt:lpstr>
      <vt:lpstr>8.marche_regioni (2017)</vt:lpstr>
      <vt:lpstr>8.marche_regioni (2016)</vt:lpstr>
      <vt:lpstr>8.marche_regioni (2015)</vt:lpstr>
      <vt:lpstr>8.marche_regioni (2014)</vt:lpstr>
      <vt:lpstr>8.marche_regioni (2013)</vt:lpstr>
      <vt:lpstr>8.marche_regioni (2012)</vt:lpstr>
      <vt:lpstr>8.marche_regioni (2011)</vt:lpstr>
      <vt:lpstr>8.marche_regioni (2010)</vt:lpstr>
      <vt:lpstr>'8.marche_regioni (2010)'!Area_stampa</vt:lpstr>
      <vt:lpstr>'8.marche_regioni (2011)'!Area_stampa</vt:lpstr>
      <vt:lpstr>'8.marche_regioni (2012)'!Area_stampa</vt:lpstr>
      <vt:lpstr>'8.marche_regioni (2013)'!Area_stampa</vt:lpstr>
      <vt:lpstr>'8.marche_regioni (2014)'!Area_stampa</vt:lpstr>
      <vt:lpstr>'8.marche_regioni (2015)'!Area_stampa</vt:lpstr>
      <vt:lpstr>'8.marche_regioni (2016)'!Area_stampa</vt:lpstr>
      <vt:lpstr>'8.marche_regioni (2017)'!Area_stampa</vt:lpstr>
      <vt:lpstr>'8.marche_regioni (2018)'!Area_stampa</vt:lpstr>
      <vt:lpstr>'8.marche_regioni (2019)'!Area_stampa</vt:lpstr>
      <vt:lpstr>'8.marche_regioni (2020)'!Area_stampa</vt:lpstr>
      <vt:lpstr>'8.marche_regioni (2021)'!Area_stampa</vt:lpstr>
      <vt:lpstr>'8.marche_regioni (2022)'!Area_stampa</vt:lpstr>
      <vt:lpstr>'8.marche_regioni (2010)'!Titoli_stampa</vt:lpstr>
      <vt:lpstr>'8.marche_regioni (2011)'!Titoli_stampa</vt:lpstr>
      <vt:lpstr>'8.marche_regioni (2012)'!Titoli_stampa</vt:lpstr>
      <vt:lpstr>'8.marche_regioni (2013)'!Titoli_stampa</vt:lpstr>
      <vt:lpstr>'8.marche_regioni (2014)'!Titoli_stampa</vt:lpstr>
      <vt:lpstr>'8.marche_regioni (2015)'!Titoli_stampa</vt:lpstr>
      <vt:lpstr>'8.marche_regioni (2016)'!Titoli_stampa</vt:lpstr>
      <vt:lpstr>'8.marche_regioni (2017)'!Titoli_stampa</vt:lpstr>
      <vt:lpstr>'8.marche_regioni (2018)'!Titoli_stampa</vt:lpstr>
      <vt:lpstr>'8.marche_regioni (2019)'!Titoli_stampa</vt:lpstr>
      <vt:lpstr>'8.marche_regioni (2020)'!Titoli_stampa</vt:lpstr>
      <vt:lpstr>'8.marche_regioni (2021)'!Titoli_stampa</vt:lpstr>
      <vt:lpstr>'8.marche_regioni (2022)'!Titoli_stampa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2020-06-29T15:23:58Z</cp:lastPrinted>
  <dcterms:created xsi:type="dcterms:W3CDTF">2012-11-29T15:54:02Z</dcterms:created>
  <dcterms:modified xsi:type="dcterms:W3CDTF">2023-06-26T07:06:27Z</dcterms:modified>
</cp:coreProperties>
</file>