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A\DaControllare\"/>
    </mc:Choice>
  </mc:AlternateContent>
  <xr:revisionPtr revIDLastSave="0" documentId="13_ncr:1_{4E816C73-BA04-49A5-A93F-0E1AF90FFE26}" xr6:coauthVersionLast="47" xr6:coauthVersionMax="47" xr10:uidLastSave="{00000000-0000-0000-0000-000000000000}"/>
  <bookViews>
    <workbookView xWindow="-17175" yWindow="4935" windowWidth="17280" windowHeight="8880" xr2:uid="{00000000-000D-0000-FFFF-FFFF00000000}"/>
  </bookViews>
  <sheets>
    <sheet name="4.marche (2022-2020)" sheetId="6" r:id="rId1"/>
    <sheet name="4.marche (2019-2014)" sheetId="1" r:id="rId2"/>
  </sheets>
  <externalReferences>
    <externalReference r:id="rId3"/>
  </externalReferences>
  <definedNames>
    <definedName name="_xlnm.Print_Area" localSheetId="1">'4.marche (2019-2014)'!$A$1:$U$57</definedName>
    <definedName name="_xlnm.Print_Area" localSheetId="0">'4.marche (2022-2020)'!$A$1:$I$70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7" i="6" l="1"/>
  <c r="I67" i="6" s="1"/>
  <c r="E67" i="6"/>
  <c r="F67" i="6" s="1"/>
  <c r="B67" i="6"/>
  <c r="C67" i="6" s="1"/>
  <c r="G65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7" i="6"/>
  <c r="Q7" i="1"/>
  <c r="N7" i="1"/>
  <c r="K7" i="1"/>
  <c r="H7" i="1"/>
  <c r="E7" i="1"/>
  <c r="B7" i="1"/>
  <c r="G67" i="6" l="1"/>
  <c r="D67" i="6"/>
  <c r="D53" i="1"/>
  <c r="B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6" i="1"/>
  <c r="D15" i="1"/>
  <c r="D14" i="1"/>
  <c r="D12" i="1"/>
  <c r="D13" i="1"/>
  <c r="D11" i="1"/>
  <c r="D10" i="1"/>
  <c r="D9" i="1"/>
  <c r="D8" i="1"/>
  <c r="B17" i="1" l="1"/>
  <c r="B54" i="1" l="1"/>
  <c r="E52" i="1"/>
  <c r="D52" i="1" s="1"/>
  <c r="G53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6" i="1"/>
  <c r="G15" i="1"/>
  <c r="G14" i="1"/>
  <c r="G12" i="1"/>
  <c r="G13" i="1"/>
  <c r="G11" i="1"/>
  <c r="G10" i="1"/>
  <c r="G9" i="1"/>
  <c r="G8" i="1"/>
  <c r="M53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6" i="1"/>
  <c r="M15" i="1"/>
  <c r="M14" i="1"/>
  <c r="M12" i="1"/>
  <c r="M13" i="1"/>
  <c r="M11" i="1"/>
  <c r="M10" i="1"/>
  <c r="M9" i="1"/>
  <c r="M8" i="1"/>
  <c r="J53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6" i="1"/>
  <c r="J15" i="1"/>
  <c r="J14" i="1"/>
  <c r="J12" i="1"/>
  <c r="J13" i="1"/>
  <c r="J11" i="1"/>
  <c r="J10" i="1"/>
  <c r="J9" i="1"/>
  <c r="J8" i="1"/>
  <c r="H52" i="1"/>
  <c r="N52" i="1"/>
  <c r="N17" i="1"/>
  <c r="Q52" i="1"/>
  <c r="Q17" i="1"/>
  <c r="T52" i="1"/>
  <c r="T7" i="1"/>
  <c r="T17" i="1" s="1"/>
  <c r="S53" i="1"/>
  <c r="S51" i="1"/>
  <c r="S50" i="1"/>
  <c r="S49" i="1"/>
  <c r="S48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6" i="1"/>
  <c r="S15" i="1"/>
  <c r="S14" i="1"/>
  <c r="S12" i="1"/>
  <c r="S13" i="1"/>
  <c r="S11" i="1"/>
  <c r="S10" i="1"/>
  <c r="S9" i="1"/>
  <c r="S8" i="1"/>
  <c r="P53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6" i="1"/>
  <c r="P15" i="1"/>
  <c r="P14" i="1"/>
  <c r="P12" i="1"/>
  <c r="P13" i="1"/>
  <c r="P11" i="1"/>
  <c r="P10" i="1"/>
  <c r="P9" i="1"/>
  <c r="P8" i="1"/>
  <c r="K17" i="1"/>
  <c r="K52" i="1"/>
  <c r="M52" i="1" l="1"/>
  <c r="P52" i="1"/>
  <c r="J52" i="1"/>
  <c r="S52" i="1"/>
  <c r="C7" i="1"/>
  <c r="C17" i="1"/>
  <c r="G7" i="1"/>
  <c r="D7" i="1"/>
  <c r="E17" i="1"/>
  <c r="E54" i="1" s="1"/>
  <c r="C38" i="1"/>
  <c r="C26" i="1"/>
  <c r="C11" i="1"/>
  <c r="C14" i="1"/>
  <c r="C10" i="1"/>
  <c r="C52" i="1"/>
  <c r="C12" i="1"/>
  <c r="C9" i="1"/>
  <c r="C13" i="1"/>
  <c r="C8" i="1"/>
  <c r="C47" i="1"/>
  <c r="C43" i="1"/>
  <c r="C35" i="1"/>
  <c r="C27" i="1"/>
  <c r="C19" i="1"/>
  <c r="C54" i="1"/>
  <c r="C42" i="1"/>
  <c r="C34" i="1"/>
  <c r="C49" i="1"/>
  <c r="C45" i="1"/>
  <c r="C41" i="1"/>
  <c r="C37" i="1"/>
  <c r="C33" i="1"/>
  <c r="C29" i="1"/>
  <c r="C25" i="1"/>
  <c r="C21" i="1"/>
  <c r="C50" i="1"/>
  <c r="C22" i="1"/>
  <c r="C48" i="1"/>
  <c r="C44" i="1"/>
  <c r="C40" i="1"/>
  <c r="C36" i="1"/>
  <c r="C32" i="1"/>
  <c r="C28" i="1"/>
  <c r="C24" i="1"/>
  <c r="C20" i="1"/>
  <c r="C16" i="1"/>
  <c r="C51" i="1"/>
  <c r="C39" i="1"/>
  <c r="C31" i="1"/>
  <c r="C23" i="1"/>
  <c r="C15" i="1"/>
  <c r="C46" i="1"/>
  <c r="C30" i="1"/>
  <c r="C18" i="1"/>
  <c r="M7" i="1"/>
  <c r="K54" i="1"/>
  <c r="L17" i="1" s="1"/>
  <c r="M17" i="1"/>
  <c r="P17" i="1"/>
  <c r="N54" i="1"/>
  <c r="O17" i="1" s="1"/>
  <c r="S17" i="1"/>
  <c r="T54" i="1"/>
  <c r="U17" i="1" s="1"/>
  <c r="J7" i="1"/>
  <c r="Q54" i="1"/>
  <c r="H17" i="1"/>
  <c r="S7" i="1"/>
  <c r="G52" i="1"/>
  <c r="P7" i="1"/>
  <c r="F13" i="1" l="1"/>
  <c r="F9" i="1"/>
  <c r="F19" i="1"/>
  <c r="F45" i="1"/>
  <c r="F32" i="1"/>
  <c r="F34" i="1"/>
  <c r="F33" i="1"/>
  <c r="F14" i="1"/>
  <c r="F26" i="1"/>
  <c r="F44" i="1"/>
  <c r="F37" i="1"/>
  <c r="F28" i="1"/>
  <c r="F51" i="1"/>
  <c r="G17" i="1"/>
  <c r="D17" i="1"/>
  <c r="F35" i="1"/>
  <c r="F25" i="1"/>
  <c r="F49" i="1"/>
  <c r="F48" i="1"/>
  <c r="F29" i="1"/>
  <c r="F39" i="1"/>
  <c r="F41" i="1"/>
  <c r="F47" i="1"/>
  <c r="F43" i="1"/>
  <c r="F54" i="1"/>
  <c r="F52" i="1"/>
  <c r="F20" i="1"/>
  <c r="F10" i="1"/>
  <c r="F12" i="1"/>
  <c r="F42" i="1"/>
  <c r="F18" i="1"/>
  <c r="F15" i="1"/>
  <c r="F7" i="1"/>
  <c r="F17" i="1"/>
  <c r="D54" i="1"/>
  <c r="F8" i="1"/>
  <c r="F36" i="1"/>
  <c r="F27" i="1"/>
  <c r="F38" i="1"/>
  <c r="F46" i="1"/>
  <c r="F50" i="1"/>
  <c r="F23" i="1"/>
  <c r="F22" i="1"/>
  <c r="F24" i="1"/>
  <c r="F40" i="1"/>
  <c r="F31" i="1"/>
  <c r="F16" i="1"/>
  <c r="F11" i="1"/>
  <c r="F30" i="1"/>
  <c r="F21" i="1"/>
  <c r="R19" i="1"/>
  <c r="R32" i="1"/>
  <c r="R45" i="1"/>
  <c r="R35" i="1"/>
  <c r="R24" i="1"/>
  <c r="R49" i="1"/>
  <c r="R37" i="1"/>
  <c r="R9" i="1"/>
  <c r="R36" i="1"/>
  <c r="R27" i="1"/>
  <c r="R47" i="1"/>
  <c r="R12" i="1"/>
  <c r="R25" i="1"/>
  <c r="R40" i="1"/>
  <c r="R22" i="1"/>
  <c r="R23" i="1"/>
  <c r="R21" i="1"/>
  <c r="R38" i="1"/>
  <c r="R15" i="1"/>
  <c r="R43" i="1"/>
  <c r="R54" i="1"/>
  <c r="R51" i="1"/>
  <c r="R16" i="1"/>
  <c r="R30" i="1"/>
  <c r="R31" i="1"/>
  <c r="R39" i="1"/>
  <c r="R29" i="1"/>
  <c r="S54" i="1"/>
  <c r="R11" i="1"/>
  <c r="R10" i="1"/>
  <c r="R50" i="1"/>
  <c r="R41" i="1"/>
  <c r="R52" i="1"/>
  <c r="R14" i="1"/>
  <c r="R20" i="1"/>
  <c r="R8" i="1"/>
  <c r="R46" i="1"/>
  <c r="R44" i="1"/>
  <c r="R42" i="1"/>
  <c r="R18" i="1"/>
  <c r="R28" i="1"/>
  <c r="R26" i="1"/>
  <c r="R34" i="1"/>
  <c r="R13" i="1"/>
  <c r="R33" i="1"/>
  <c r="R48" i="1"/>
  <c r="L7" i="1"/>
  <c r="O40" i="1"/>
  <c r="O34" i="1"/>
  <c r="O13" i="1"/>
  <c r="O41" i="1"/>
  <c r="O23" i="1"/>
  <c r="O27" i="1"/>
  <c r="O48" i="1"/>
  <c r="O49" i="1"/>
  <c r="O46" i="1"/>
  <c r="O38" i="1"/>
  <c r="O14" i="1"/>
  <c r="O22" i="1"/>
  <c r="O16" i="1"/>
  <c r="O43" i="1"/>
  <c r="O37" i="1"/>
  <c r="O7" i="1"/>
  <c r="O28" i="1"/>
  <c r="O20" i="1"/>
  <c r="O30" i="1"/>
  <c r="O42" i="1"/>
  <c r="O15" i="1"/>
  <c r="O11" i="1"/>
  <c r="O35" i="1"/>
  <c r="O24" i="1"/>
  <c r="O51" i="1"/>
  <c r="O31" i="1"/>
  <c r="O29" i="1"/>
  <c r="O9" i="1"/>
  <c r="O12" i="1"/>
  <c r="O33" i="1"/>
  <c r="O44" i="1"/>
  <c r="O18" i="1"/>
  <c r="O8" i="1"/>
  <c r="O19" i="1"/>
  <c r="O10" i="1"/>
  <c r="O32" i="1"/>
  <c r="P54" i="1"/>
  <c r="O47" i="1"/>
  <c r="O39" i="1"/>
  <c r="O26" i="1"/>
  <c r="O25" i="1"/>
  <c r="O50" i="1"/>
  <c r="O52" i="1"/>
  <c r="O54" i="1"/>
  <c r="O21" i="1"/>
  <c r="O45" i="1"/>
  <c r="O36" i="1"/>
  <c r="R7" i="1"/>
  <c r="R17" i="1"/>
  <c r="U39" i="1"/>
  <c r="U54" i="1"/>
  <c r="U26" i="1"/>
  <c r="U19" i="1"/>
  <c r="U9" i="1"/>
  <c r="U7" i="1"/>
  <c r="U14" i="1"/>
  <c r="U24" i="1"/>
  <c r="U31" i="1"/>
  <c r="U35" i="1"/>
  <c r="U22" i="1"/>
  <c r="U51" i="1"/>
  <c r="U10" i="1"/>
  <c r="U28" i="1"/>
  <c r="U16" i="1"/>
  <c r="U38" i="1"/>
  <c r="U25" i="1"/>
  <c r="U27" i="1"/>
  <c r="U23" i="1"/>
  <c r="U30" i="1"/>
  <c r="U50" i="1"/>
  <c r="U32" i="1"/>
  <c r="U13" i="1"/>
  <c r="U8" i="1"/>
  <c r="U45" i="1"/>
  <c r="U49" i="1"/>
  <c r="U34" i="1"/>
  <c r="U18" i="1"/>
  <c r="U20" i="1"/>
  <c r="U42" i="1"/>
  <c r="U41" i="1"/>
  <c r="U40" i="1"/>
  <c r="U21" i="1"/>
  <c r="U29" i="1"/>
  <c r="U15" i="1"/>
  <c r="U46" i="1"/>
  <c r="U12" i="1"/>
  <c r="U52" i="1"/>
  <c r="U48" i="1"/>
  <c r="U43" i="1"/>
  <c r="U47" i="1"/>
  <c r="U36" i="1"/>
  <c r="U44" i="1"/>
  <c r="U33" i="1"/>
  <c r="U11" i="1"/>
  <c r="U37" i="1"/>
  <c r="J17" i="1"/>
  <c r="H54" i="1"/>
  <c r="I7" i="1" s="1"/>
  <c r="L22" i="1"/>
  <c r="L45" i="1"/>
  <c r="L47" i="1"/>
  <c r="L21" i="1"/>
  <c r="L54" i="1"/>
  <c r="L13" i="1"/>
  <c r="L33" i="1"/>
  <c r="L12" i="1"/>
  <c r="L39" i="1"/>
  <c r="L14" i="1"/>
  <c r="L37" i="1"/>
  <c r="L8" i="1"/>
  <c r="L38" i="1"/>
  <c r="L52" i="1"/>
  <c r="L9" i="1"/>
  <c r="L49" i="1"/>
  <c r="L27" i="1"/>
  <c r="L40" i="1"/>
  <c r="L16" i="1"/>
  <c r="L51" i="1"/>
  <c r="L32" i="1"/>
  <c r="L41" i="1"/>
  <c r="L34" i="1"/>
  <c r="L43" i="1"/>
  <c r="L15" i="1"/>
  <c r="L18" i="1"/>
  <c r="L19" i="1"/>
  <c r="L24" i="1"/>
  <c r="L26" i="1"/>
  <c r="L10" i="1"/>
  <c r="L46" i="1"/>
  <c r="L29" i="1"/>
  <c r="L25" i="1"/>
  <c r="L11" i="1"/>
  <c r="L42" i="1"/>
  <c r="L36" i="1"/>
  <c r="L28" i="1"/>
  <c r="L31" i="1"/>
  <c r="L44" i="1"/>
  <c r="L20" i="1"/>
  <c r="L23" i="1"/>
  <c r="M54" i="1"/>
  <c r="L35" i="1"/>
  <c r="L48" i="1"/>
  <c r="L50" i="1"/>
  <c r="L30" i="1"/>
  <c r="I17" i="1" l="1"/>
  <c r="I18" i="1"/>
  <c r="I23" i="1"/>
  <c r="I54" i="1"/>
  <c r="I48" i="1"/>
  <c r="I26" i="1"/>
  <c r="I42" i="1"/>
  <c r="I39" i="1"/>
  <c r="I49" i="1"/>
  <c r="I11" i="1"/>
  <c r="I12" i="1"/>
  <c r="I40" i="1"/>
  <c r="I14" i="1"/>
  <c r="I10" i="1"/>
  <c r="I22" i="1"/>
  <c r="I37" i="1"/>
  <c r="I13" i="1"/>
  <c r="I8" i="1"/>
  <c r="I9" i="1"/>
  <c r="I15" i="1"/>
  <c r="I28" i="1"/>
  <c r="I43" i="1"/>
  <c r="I27" i="1"/>
  <c r="I19" i="1"/>
  <c r="I21" i="1"/>
  <c r="I50" i="1"/>
  <c r="I38" i="1"/>
  <c r="I34" i="1"/>
  <c r="I33" i="1"/>
  <c r="I47" i="1"/>
  <c r="I31" i="1"/>
  <c r="I20" i="1"/>
  <c r="I16" i="1"/>
  <c r="I35" i="1"/>
  <c r="I51" i="1"/>
  <c r="I30" i="1"/>
  <c r="I46" i="1"/>
  <c r="I25" i="1"/>
  <c r="I29" i="1"/>
  <c r="I32" i="1"/>
  <c r="I45" i="1"/>
  <c r="I44" i="1"/>
  <c r="I41" i="1"/>
  <c r="I36" i="1"/>
  <c r="J54" i="1"/>
  <c r="I24" i="1"/>
  <c r="G54" i="1"/>
  <c r="I52" i="1"/>
</calcChain>
</file>

<file path=xl/sharedStrings.xml><?xml version="1.0" encoding="utf-8"?>
<sst xmlns="http://schemas.openxmlformats.org/spreadsheetml/2006/main" count="168" uniqueCount="104">
  <si>
    <t>IMMATRICOLAZIONI AUTOVETTURE PER MARCHE</t>
  </si>
  <si>
    <t>NEW CAR REGISTRATIONS BY MAKE</t>
  </si>
  <si>
    <t>%</t>
  </si>
  <si>
    <t>Fiat</t>
  </si>
  <si>
    <t>Alfa Romeo</t>
  </si>
  <si>
    <t>Jeep</t>
  </si>
  <si>
    <t>-</t>
  </si>
  <si>
    <t>Ferrari</t>
  </si>
  <si>
    <t>Maserati</t>
  </si>
  <si>
    <t>Lamborghini</t>
  </si>
  <si>
    <t>Audi</t>
  </si>
  <si>
    <t>Bmw</t>
  </si>
  <si>
    <t>Aston Martin</t>
  </si>
  <si>
    <t>Dacia</t>
  </si>
  <si>
    <t>Ford</t>
  </si>
  <si>
    <t>Opel</t>
  </si>
  <si>
    <t>Honda</t>
  </si>
  <si>
    <t>Hyundai</t>
  </si>
  <si>
    <t>Kia</t>
  </si>
  <si>
    <t>Land Rover</t>
  </si>
  <si>
    <t>Mazda</t>
  </si>
  <si>
    <t>Mcc</t>
  </si>
  <si>
    <t>Mercedes</t>
  </si>
  <si>
    <t>Mini</t>
  </si>
  <si>
    <t>Mitsubishi</t>
  </si>
  <si>
    <t>Lada</t>
  </si>
  <si>
    <t>Peugeot</t>
  </si>
  <si>
    <t>Porsche</t>
  </si>
  <si>
    <t>Renault</t>
  </si>
  <si>
    <t>Seat</t>
  </si>
  <si>
    <t>Skoda</t>
  </si>
  <si>
    <t>Ssangyong</t>
  </si>
  <si>
    <t>Subaru</t>
  </si>
  <si>
    <t>Suzuki</t>
  </si>
  <si>
    <t>Volkswagen</t>
  </si>
  <si>
    <t>Volvo</t>
  </si>
  <si>
    <t>Nissan/Infiniti</t>
  </si>
  <si>
    <t>Tesla</t>
  </si>
  <si>
    <t>Lotus</t>
  </si>
  <si>
    <t>Mahindra</t>
  </si>
  <si>
    <t>14/13</t>
  </si>
  <si>
    <t>15/14</t>
  </si>
  <si>
    <t>Dr</t>
  </si>
  <si>
    <t>Jaguar</t>
  </si>
  <si>
    <t>Toyota/ Lexus</t>
  </si>
  <si>
    <t>Citroen/Ds</t>
  </si>
  <si>
    <t>16/15</t>
  </si>
  <si>
    <t>FCA</t>
  </si>
  <si>
    <t>17/16</t>
  </si>
  <si>
    <t>18/17</t>
  </si>
  <si>
    <t>Lancia</t>
  </si>
  <si>
    <r>
      <t xml:space="preserve">Totale marche nazionali/
</t>
    </r>
    <r>
      <rPr>
        <i/>
        <sz val="8"/>
        <color theme="1" tint="0.14999847407452621"/>
        <rFont val="Trebuchet MS"/>
        <family val="2"/>
      </rPr>
      <t>Total domestic makes</t>
    </r>
  </si>
  <si>
    <r>
      <t xml:space="preserve">Marche / </t>
    </r>
    <r>
      <rPr>
        <b/>
        <i/>
        <sz val="9"/>
        <color theme="1" tint="0.14999847407452621"/>
        <rFont val="Trebuchet MS"/>
        <family val="2"/>
      </rPr>
      <t>Makes</t>
    </r>
  </si>
  <si>
    <r>
      <t xml:space="preserve">Totale marche estere/
</t>
    </r>
    <r>
      <rPr>
        <i/>
        <sz val="9"/>
        <color theme="1" tint="0.14999847407452621"/>
        <rFont val="Trebuchet MS"/>
        <family val="2"/>
      </rPr>
      <t>Total foreign makes</t>
    </r>
  </si>
  <si>
    <r>
      <t xml:space="preserve">N.I. / </t>
    </r>
    <r>
      <rPr>
        <i/>
        <sz val="9"/>
        <rFont val="Trebuchet MS"/>
        <family val="2"/>
      </rPr>
      <t>not identified</t>
    </r>
  </si>
  <si>
    <r>
      <t xml:space="preserve">TOTALE / </t>
    </r>
    <r>
      <rPr>
        <i/>
        <sz val="9"/>
        <color theme="1" tint="0.14999847407452621"/>
        <rFont val="Trebuchet MS"/>
        <family val="2"/>
      </rPr>
      <t>TOTAL</t>
    </r>
  </si>
  <si>
    <r>
      <t>unità/</t>
    </r>
    <r>
      <rPr>
        <i/>
        <sz val="9"/>
        <color theme="1" tint="0.14999847407452621"/>
        <rFont val="Trebuchet MS"/>
        <family val="2"/>
      </rPr>
      <t>unit</t>
    </r>
  </si>
  <si>
    <r>
      <t xml:space="preserve">Altre / </t>
    </r>
    <r>
      <rPr>
        <i/>
        <sz val="9"/>
        <color theme="1" tint="0.14999847407452621"/>
        <rFont val="Trebuchet MS"/>
        <family val="2"/>
      </rPr>
      <t>Others</t>
    </r>
  </si>
  <si>
    <r>
      <t>var./</t>
    </r>
    <r>
      <rPr>
        <i/>
        <sz val="9"/>
        <color theme="1" tint="0.14999847407452621"/>
        <rFont val="Trebuchet MS"/>
        <family val="2"/>
      </rPr>
      <t>chg.</t>
    </r>
    <r>
      <rPr>
        <b/>
        <sz val="9"/>
        <rFont val="Trebuchet MS"/>
        <family val="2"/>
      </rPr>
      <t>%</t>
    </r>
  </si>
  <si>
    <t>19/18</t>
  </si>
  <si>
    <r>
      <t xml:space="preserve">* Dati provvisori / * </t>
    </r>
    <r>
      <rPr>
        <i/>
        <sz val="8"/>
        <color theme="1" tint="0.14999847407452621"/>
        <rFont val="Trebuchet MS"/>
        <family val="2"/>
      </rPr>
      <t>Provisional data</t>
    </r>
  </si>
  <si>
    <t>2019*</t>
  </si>
  <si>
    <t>Elaborazioni Anfia  su dati del Ministero dei Trasporti presenti in archivio al 31/03/2020  (Aut. Min.D07161/H4)</t>
  </si>
  <si>
    <t>Prepared by Anfia on Ministry of Transports data as of March 31, 2020</t>
  </si>
  <si>
    <t>21/20</t>
  </si>
  <si>
    <t>Toyota</t>
  </si>
  <si>
    <t>Citroen</t>
  </si>
  <si>
    <t>Cupra</t>
  </si>
  <si>
    <t>Ds</t>
  </si>
  <si>
    <t>Lexus</t>
  </si>
  <si>
    <t>Bentley</t>
  </si>
  <si>
    <t>STELLANTIS Group</t>
  </si>
  <si>
    <t>VW Group</t>
  </si>
  <si>
    <t>Man</t>
  </si>
  <si>
    <t>RENAULT Group</t>
  </si>
  <si>
    <t>TOYOTA Group</t>
  </si>
  <si>
    <t>HYUNDAI Group</t>
  </si>
  <si>
    <t>FORD</t>
  </si>
  <si>
    <t>BMW Group</t>
  </si>
  <si>
    <t>DAIMLER Group</t>
  </si>
  <si>
    <t>Smart</t>
  </si>
  <si>
    <t xml:space="preserve">Suzuki </t>
  </si>
  <si>
    <t xml:space="preserve">Nissan </t>
  </si>
  <si>
    <t xml:space="preserve">Volvo </t>
  </si>
  <si>
    <t>JAGUAR LAND ROVER Group</t>
  </si>
  <si>
    <t xml:space="preserve">Mazda </t>
  </si>
  <si>
    <t xml:space="preserve">Dr </t>
  </si>
  <si>
    <t xml:space="preserve">Honda </t>
  </si>
  <si>
    <t xml:space="preserve">Tesla </t>
  </si>
  <si>
    <t xml:space="preserve">Mitsubishi </t>
  </si>
  <si>
    <t xml:space="preserve">Subaru </t>
  </si>
  <si>
    <t>Lynk e Co</t>
  </si>
  <si>
    <t xml:space="preserve">Mg </t>
  </si>
  <si>
    <t xml:space="preserve">Ssangyong </t>
  </si>
  <si>
    <t xml:space="preserve">Ferrari </t>
  </si>
  <si>
    <t xml:space="preserve">Rolls Royce </t>
  </si>
  <si>
    <t>2022*</t>
  </si>
  <si>
    <t>22/21</t>
  </si>
  <si>
    <r>
      <t xml:space="preserve">Altre / </t>
    </r>
    <r>
      <rPr>
        <i/>
        <sz val="9"/>
        <rFont val="Trebuchet MS"/>
        <family val="2"/>
      </rPr>
      <t>Others</t>
    </r>
  </si>
  <si>
    <t>Alpine</t>
  </si>
  <si>
    <t>EVO</t>
  </si>
  <si>
    <t>Elaborazioni Anfia  su dati del Ministero dei Trasporti presenti in archivio al 30/40/2023  (Aut. Min.D07161/H4)</t>
  </si>
  <si>
    <t>Prepared by Anfia on Ministry of Transports data as of April 30, 2023</t>
  </si>
  <si>
    <r>
      <t xml:space="preserve">TOTALE MARCHE NAZIONALI
</t>
    </r>
    <r>
      <rPr>
        <i/>
        <sz val="9"/>
        <color theme="1" tint="0.14999847407452621"/>
        <rFont val="Trebuchet MS"/>
        <family val="2"/>
      </rPr>
      <t xml:space="preserve">TOTAL DOMESTIC BRANDS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</si>
</sst>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43" formatCode="_-* #,##0.00_-;\-* #,##0.00_-;_-* &quot;-&quot;??_-;_-@_-"/>
    <numFmt numFmtId="164" formatCode="#,##0_ ;\-#,##0\ "/>
    <numFmt numFmtId="165" formatCode="0.0"/>
    <numFmt numFmtId="166" formatCode="#,##0.0"/>
    <numFmt numFmtId="167" formatCode="_-* #,##0_-;\-* #,##0_-;_-* &quot;-&quot;??_-;_-@_-"/>
    <numFmt numFmtId="168" formatCode="_-* #,##0.00_-;\-* #,##0.00_-;_-* \-??_-;_-@_-"/>
    <numFmt numFmtId="169" formatCode="_-* #,##0_-;\-* #,##0_-;_-* \-_-;_-@_-"/>
  </numFmts>
  <fonts count="31" x14ac:knownFonts="1">
    <font>
      <sz val="10"/>
      <name val="Arial"/>
    </font>
    <font>
      <sz val="11"/>
      <color indexed="63"/>
      <name val="Calibri"/>
      <family val="2"/>
    </font>
    <font>
      <sz val="11"/>
      <color indexed="9"/>
      <name val="Calibri"/>
      <family val="2"/>
    </font>
    <font>
      <b/>
      <sz val="11"/>
      <color indexed="1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0"/>
      <name val="Trebuchet MS"/>
      <family val="2"/>
    </font>
    <font>
      <sz val="10"/>
      <name val="Trebuchet MS"/>
      <family val="2"/>
    </font>
    <font>
      <i/>
      <sz val="10"/>
      <name val="Trebuchet MS"/>
      <family val="2"/>
    </font>
    <font>
      <i/>
      <sz val="8"/>
      <name val="Trebuchet MS"/>
      <family val="2"/>
    </font>
    <font>
      <b/>
      <sz val="9"/>
      <name val="Trebuchet MS"/>
      <family val="2"/>
    </font>
    <font>
      <sz val="9"/>
      <name val="Trebuchet MS"/>
      <family val="2"/>
    </font>
    <font>
      <sz val="8"/>
      <name val="Trebuchet MS"/>
      <family val="2"/>
    </font>
    <font>
      <i/>
      <sz val="8"/>
      <color theme="1" tint="0.14999847407452621"/>
      <name val="Trebuchet MS"/>
      <family val="2"/>
    </font>
    <font>
      <b/>
      <sz val="8"/>
      <name val="Trebuchet MS"/>
      <family val="2"/>
    </font>
    <font>
      <b/>
      <i/>
      <sz val="9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i/>
      <sz val="9"/>
      <name val="Trebuchet MS"/>
      <family val="2"/>
    </font>
  </fonts>
  <fills count="21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8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/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/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theme="0" tint="-0.24994659260841701"/>
      </bottom>
      <diagonal/>
    </border>
    <border>
      <left/>
      <right style="thin">
        <color indexed="64"/>
      </right>
      <top/>
      <bottom style="hair">
        <color theme="0" tint="-0.24994659260841701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3" fillId="11" borderId="1" applyNumberFormat="0" applyAlignment="0" applyProtection="0"/>
    <xf numFmtId="0" fontId="4" fillId="0" borderId="2" applyNumberFormat="0" applyFill="0" applyAlignment="0" applyProtection="0"/>
    <xf numFmtId="0" fontId="5" fillId="12" borderId="3" applyNumberFormat="0" applyAlignment="0" applyProtection="0"/>
    <xf numFmtId="0" fontId="2" fillId="1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6" fillId="3" borderId="1" applyNumberFormat="0" applyAlignment="0" applyProtection="0"/>
    <xf numFmtId="169" fontId="7" fillId="0" borderId="0" applyFill="0" applyBorder="0" applyAlignment="0" applyProtection="0"/>
    <xf numFmtId="168" fontId="7" fillId="0" borderId="0" applyFill="0" applyBorder="0" applyAlignment="0" applyProtection="0"/>
    <xf numFmtId="43" fontId="8" fillId="0" borderId="0" applyFont="0" applyFill="0" applyBorder="0" applyAlignment="0" applyProtection="0"/>
    <xf numFmtId="0" fontId="9" fillId="7" borderId="0" applyNumberFormat="0" applyBorder="0" applyAlignment="0" applyProtection="0"/>
    <xf numFmtId="0" fontId="8" fillId="0" borderId="0"/>
    <xf numFmtId="0" fontId="7" fillId="0" borderId="0"/>
    <xf numFmtId="0" fontId="8" fillId="0" borderId="0"/>
    <xf numFmtId="0" fontId="7" fillId="4" borderId="4" applyNumberFormat="0" applyFont="0" applyAlignment="0" applyProtection="0"/>
    <xf numFmtId="0" fontId="10" fillId="11" borderId="5" applyNumberFormat="0" applyAlignment="0" applyProtection="0"/>
    <xf numFmtId="0" fontId="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0" fillId="0" borderId="9" applyNumberFormat="0" applyFill="0" applyAlignment="0" applyProtection="0"/>
    <xf numFmtId="0" fontId="16" fillId="17" borderId="0" applyNumberFormat="0" applyBorder="0" applyAlignment="0" applyProtection="0"/>
    <xf numFmtId="0" fontId="17" fillId="6" borderId="0" applyNumberFormat="0" applyBorder="0" applyAlignment="0" applyProtection="0"/>
  </cellStyleXfs>
  <cellXfs count="112">
    <xf numFmtId="0" fontId="0" fillId="0" borderId="0" xfId="0"/>
    <xf numFmtId="0" fontId="19" fillId="0" borderId="0" xfId="0" applyFont="1" applyAlignment="1">
      <alignment horizontal="left"/>
    </xf>
    <xf numFmtId="0" fontId="19" fillId="0" borderId="0" xfId="0" applyFont="1"/>
    <xf numFmtId="0" fontId="20" fillId="0" borderId="0" xfId="0" applyFont="1"/>
    <xf numFmtId="0" fontId="21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20" fillId="18" borderId="0" xfId="0" applyFont="1" applyFill="1"/>
    <xf numFmtId="165" fontId="20" fillId="18" borderId="0" xfId="0" applyNumberFormat="1" applyFont="1" applyFill="1"/>
    <xf numFmtId="0" fontId="23" fillId="19" borderId="10" xfId="0" applyFont="1" applyFill="1" applyBorder="1" applyAlignment="1">
      <alignment horizontal="center" vertical="center"/>
    </xf>
    <xf numFmtId="0" fontId="23" fillId="19" borderId="11" xfId="0" applyFont="1" applyFill="1" applyBorder="1" applyAlignment="1">
      <alignment horizontal="centerContinuous" vertical="center"/>
    </xf>
    <xf numFmtId="0" fontId="23" fillId="19" borderId="12" xfId="0" applyFont="1" applyFill="1" applyBorder="1" applyAlignment="1">
      <alignment horizontal="center" vertical="center"/>
    </xf>
    <xf numFmtId="0" fontId="23" fillId="19" borderId="13" xfId="0" quotePrefix="1" applyFont="1" applyFill="1" applyBorder="1" applyAlignment="1">
      <alignment horizontal="center"/>
    </xf>
    <xf numFmtId="0" fontId="24" fillId="18" borderId="0" xfId="0" applyFont="1" applyFill="1"/>
    <xf numFmtId="41" fontId="23" fillId="18" borderId="12" xfId="0" applyNumberFormat="1" applyFont="1" applyFill="1" applyBorder="1" applyAlignment="1">
      <alignment horizontal="right" vertical="center"/>
    </xf>
    <xf numFmtId="165" fontId="23" fillId="18" borderId="12" xfId="0" applyNumberFormat="1" applyFont="1" applyFill="1" applyBorder="1" applyAlignment="1">
      <alignment horizontal="right" vertical="center"/>
    </xf>
    <xf numFmtId="166" fontId="23" fillId="18" borderId="13" xfId="0" applyNumberFormat="1" applyFont="1" applyFill="1" applyBorder="1" applyAlignment="1">
      <alignment horizontal="right" vertical="center"/>
    </xf>
    <xf numFmtId="166" fontId="23" fillId="18" borderId="12" xfId="0" applyNumberFormat="1" applyFont="1" applyFill="1" applyBorder="1" applyAlignment="1">
      <alignment vertical="center"/>
    </xf>
    <xf numFmtId="165" fontId="24" fillId="18" borderId="14" xfId="0" applyNumberFormat="1" applyFont="1" applyFill="1" applyBorder="1" applyAlignment="1">
      <alignment horizontal="right" vertical="center"/>
    </xf>
    <xf numFmtId="165" fontId="23" fillId="18" borderId="10" xfId="0" applyNumberFormat="1" applyFont="1" applyFill="1" applyBorder="1" applyAlignment="1">
      <alignment horizontal="right" vertical="center"/>
    </xf>
    <xf numFmtId="165" fontId="23" fillId="18" borderId="12" xfId="0" applyNumberFormat="1" applyFont="1" applyFill="1" applyBorder="1" applyAlignment="1">
      <alignment vertical="center"/>
    </xf>
    <xf numFmtId="167" fontId="20" fillId="0" borderId="0" xfId="0" applyNumberFormat="1" applyFont="1"/>
    <xf numFmtId="0" fontId="22" fillId="0" borderId="17" xfId="0" applyFont="1" applyBorder="1" applyAlignment="1">
      <alignment horizontal="right"/>
    </xf>
    <xf numFmtId="0" fontId="22" fillId="0" borderId="0" xfId="0" applyFont="1" applyAlignment="1">
      <alignment horizontal="right"/>
    </xf>
    <xf numFmtId="165" fontId="24" fillId="18" borderId="0" xfId="0" applyNumberFormat="1" applyFont="1" applyFill="1" applyAlignment="1">
      <alignment horizontal="right" vertical="center"/>
    </xf>
    <xf numFmtId="165" fontId="23" fillId="18" borderId="0" xfId="0" applyNumberFormat="1" applyFont="1" applyFill="1" applyAlignment="1">
      <alignment horizontal="right" vertical="center"/>
    </xf>
    <xf numFmtId="0" fontId="23" fillId="0" borderId="0" xfId="0" applyFont="1" applyAlignment="1">
      <alignment horizontal="center" vertical="center"/>
    </xf>
    <xf numFmtId="0" fontId="27" fillId="18" borderId="12" xfId="0" applyFont="1" applyFill="1" applyBorder="1" applyAlignment="1">
      <alignment vertical="center" wrapText="1"/>
    </xf>
    <xf numFmtId="0" fontId="23" fillId="18" borderId="11" xfId="0" applyFont="1" applyFill="1" applyBorder="1" applyAlignment="1">
      <alignment vertical="center" wrapText="1"/>
    </xf>
    <xf numFmtId="0" fontId="23" fillId="18" borderId="12" xfId="0" applyFont="1" applyFill="1" applyBorder="1" applyAlignment="1">
      <alignment horizontal="left" vertical="center" indent="1"/>
    </xf>
    <xf numFmtId="0" fontId="23" fillId="18" borderId="13" xfId="0" applyFont="1" applyFill="1" applyBorder="1" applyAlignment="1">
      <alignment vertical="center"/>
    </xf>
    <xf numFmtId="0" fontId="24" fillId="18" borderId="22" xfId="0" applyFont="1" applyFill="1" applyBorder="1" applyAlignment="1">
      <alignment horizontal="left" vertical="center" indent="1"/>
    </xf>
    <xf numFmtId="0" fontId="23" fillId="18" borderId="19" xfId="0" applyFont="1" applyFill="1" applyBorder="1" applyAlignment="1">
      <alignment horizontal="left" vertical="center" indent="1"/>
    </xf>
    <xf numFmtId="41" fontId="23" fillId="18" borderId="23" xfId="0" applyNumberFormat="1" applyFont="1" applyFill="1" applyBorder="1" applyAlignment="1">
      <alignment horizontal="center" vertical="center"/>
    </xf>
    <xf numFmtId="165" fontId="24" fillId="18" borderId="23" xfId="0" applyNumberFormat="1" applyFont="1" applyFill="1" applyBorder="1" applyAlignment="1">
      <alignment horizontal="right" vertical="center"/>
    </xf>
    <xf numFmtId="166" fontId="24" fillId="18" borderId="23" xfId="0" applyNumberFormat="1" applyFont="1" applyFill="1" applyBorder="1" applyAlignment="1">
      <alignment horizontal="right" vertical="center"/>
    </xf>
    <xf numFmtId="41" fontId="23" fillId="18" borderId="19" xfId="0" applyNumberFormat="1" applyFont="1" applyFill="1" applyBorder="1" applyAlignment="1">
      <alignment horizontal="center" vertical="center"/>
    </xf>
    <xf numFmtId="0" fontId="24" fillId="18" borderId="20" xfId="0" applyFont="1" applyFill="1" applyBorder="1" applyAlignment="1">
      <alignment horizontal="left" vertical="center" indent="2"/>
    </xf>
    <xf numFmtId="41" fontId="24" fillId="18" borderId="20" xfId="0" applyNumberFormat="1" applyFont="1" applyFill="1" applyBorder="1" applyAlignment="1">
      <alignment horizontal="right" vertical="center"/>
    </xf>
    <xf numFmtId="165" fontId="24" fillId="18" borderId="21" xfId="0" applyNumberFormat="1" applyFont="1" applyFill="1" applyBorder="1" applyAlignment="1">
      <alignment horizontal="right" vertical="center"/>
    </xf>
    <xf numFmtId="166" fontId="24" fillId="18" borderId="21" xfId="0" applyNumberFormat="1" applyFont="1" applyFill="1" applyBorder="1" applyAlignment="1">
      <alignment horizontal="right" vertical="center"/>
    </xf>
    <xf numFmtId="41" fontId="24" fillId="18" borderId="21" xfId="0" applyNumberFormat="1" applyFont="1" applyFill="1" applyBorder="1" applyAlignment="1">
      <alignment horizontal="right" vertical="center"/>
    </xf>
    <xf numFmtId="0" fontId="24" fillId="18" borderId="20" xfId="0" applyFont="1" applyFill="1" applyBorder="1" applyAlignment="1">
      <alignment horizontal="left" vertical="center" indent="1"/>
    </xf>
    <xf numFmtId="41" fontId="24" fillId="18" borderId="22" xfId="0" applyNumberFormat="1" applyFont="1" applyFill="1" applyBorder="1" applyAlignment="1">
      <alignment horizontal="right" vertical="center"/>
    </xf>
    <xf numFmtId="165" fontId="24" fillId="18" borderId="24" xfId="0" applyNumberFormat="1" applyFont="1" applyFill="1" applyBorder="1" applyAlignment="1">
      <alignment horizontal="right" vertical="center"/>
    </xf>
    <xf numFmtId="166" fontId="24" fillId="18" borderId="22" xfId="0" applyNumberFormat="1" applyFont="1" applyFill="1" applyBorder="1" applyAlignment="1">
      <alignment horizontal="right" vertical="center"/>
    </xf>
    <xf numFmtId="0" fontId="24" fillId="18" borderId="19" xfId="0" applyFont="1" applyFill="1" applyBorder="1" applyAlignment="1">
      <alignment horizontal="left" vertical="center" indent="1"/>
    </xf>
    <xf numFmtId="41" fontId="24" fillId="18" borderId="19" xfId="0" applyNumberFormat="1" applyFont="1" applyFill="1" applyBorder="1" applyAlignment="1">
      <alignment horizontal="right" vertical="center"/>
    </xf>
    <xf numFmtId="41" fontId="24" fillId="18" borderId="23" xfId="0" applyNumberFormat="1" applyFont="1" applyFill="1" applyBorder="1" applyAlignment="1">
      <alignment horizontal="right" vertical="center"/>
    </xf>
    <xf numFmtId="164" fontId="24" fillId="18" borderId="21" xfId="0" applyNumberFormat="1" applyFont="1" applyFill="1" applyBorder="1" applyAlignment="1">
      <alignment horizontal="right" vertical="center"/>
    </xf>
    <xf numFmtId="164" fontId="24" fillId="18" borderId="20" xfId="0" applyNumberFormat="1" applyFont="1" applyFill="1" applyBorder="1" applyAlignment="1">
      <alignment horizontal="right" vertical="center"/>
    </xf>
    <xf numFmtId="166" fontId="24" fillId="18" borderId="24" xfId="0" applyNumberFormat="1" applyFont="1" applyFill="1" applyBorder="1" applyAlignment="1">
      <alignment horizontal="right" vertical="center"/>
    </xf>
    <xf numFmtId="164" fontId="24" fillId="18" borderId="24" xfId="0" applyNumberFormat="1" applyFont="1" applyFill="1" applyBorder="1" applyAlignment="1">
      <alignment horizontal="right" vertical="center"/>
    </xf>
    <xf numFmtId="164" fontId="24" fillId="18" borderId="22" xfId="0" applyNumberFormat="1" applyFont="1" applyFill="1" applyBorder="1" applyAlignment="1">
      <alignment horizontal="right" vertical="center"/>
    </xf>
    <xf numFmtId="0" fontId="23" fillId="18" borderId="12" xfId="0" applyFont="1" applyFill="1" applyBorder="1" applyAlignment="1">
      <alignment vertical="center"/>
    </xf>
    <xf numFmtId="0" fontId="23" fillId="18" borderId="20" xfId="0" applyFont="1" applyFill="1" applyBorder="1" applyAlignment="1">
      <alignment horizontal="left" vertical="center"/>
    </xf>
    <xf numFmtId="0" fontId="23" fillId="18" borderId="25" xfId="0" applyFont="1" applyFill="1" applyBorder="1" applyAlignment="1">
      <alignment horizontal="left" vertical="center"/>
    </xf>
    <xf numFmtId="0" fontId="23" fillId="18" borderId="12" xfId="0" applyFont="1" applyFill="1" applyBorder="1" applyAlignment="1">
      <alignment horizontal="left" vertical="center"/>
    </xf>
    <xf numFmtId="41" fontId="23" fillId="18" borderId="20" xfId="0" applyNumberFormat="1" applyFont="1" applyFill="1" applyBorder="1" applyAlignment="1">
      <alignment horizontal="right" vertical="center"/>
    </xf>
    <xf numFmtId="41" fontId="23" fillId="18" borderId="25" xfId="0" applyNumberFormat="1" applyFont="1" applyFill="1" applyBorder="1" applyAlignment="1">
      <alignment horizontal="right" vertical="center"/>
    </xf>
    <xf numFmtId="41" fontId="23" fillId="18" borderId="13" xfId="0" applyNumberFormat="1" applyFont="1" applyFill="1" applyBorder="1" applyAlignment="1">
      <alignment horizontal="right" vertical="center"/>
    </xf>
    <xf numFmtId="165" fontId="23" fillId="18" borderId="23" xfId="0" applyNumberFormat="1" applyFont="1" applyFill="1" applyBorder="1" applyAlignment="1">
      <alignment horizontal="right" vertical="center"/>
    </xf>
    <xf numFmtId="166" fontId="23" fillId="18" borderId="23" xfId="0" applyNumberFormat="1" applyFont="1" applyFill="1" applyBorder="1" applyAlignment="1">
      <alignment horizontal="right" vertical="center"/>
    </xf>
    <xf numFmtId="165" fontId="23" fillId="18" borderId="26" xfId="0" applyNumberFormat="1" applyFont="1" applyFill="1" applyBorder="1" applyAlignment="1">
      <alignment horizontal="right" vertical="center"/>
    </xf>
    <xf numFmtId="166" fontId="23" fillId="18" borderId="26" xfId="0" applyNumberFormat="1" applyFont="1" applyFill="1" applyBorder="1" applyAlignment="1">
      <alignment horizontal="right" vertical="center"/>
    </xf>
    <xf numFmtId="166" fontId="23" fillId="18" borderId="10" xfId="0" applyNumberFormat="1" applyFont="1" applyFill="1" applyBorder="1" applyAlignment="1">
      <alignment horizontal="right" vertical="center"/>
    </xf>
    <xf numFmtId="165" fontId="23" fillId="18" borderId="27" xfId="0" applyNumberFormat="1" applyFont="1" applyFill="1" applyBorder="1" applyAlignment="1">
      <alignment horizontal="right" vertical="center"/>
    </xf>
    <xf numFmtId="166" fontId="23" fillId="18" borderId="27" xfId="0" applyNumberFormat="1" applyFont="1" applyFill="1" applyBorder="1" applyAlignment="1">
      <alignment horizontal="right" vertical="center"/>
    </xf>
    <xf numFmtId="0" fontId="21" fillId="0" borderId="0" xfId="0" applyFont="1"/>
    <xf numFmtId="1" fontId="23" fillId="18" borderId="12" xfId="0" applyNumberFormat="1" applyFont="1" applyFill="1" applyBorder="1" applyAlignment="1">
      <alignment vertical="center"/>
    </xf>
    <xf numFmtId="41" fontId="23" fillId="18" borderId="12" xfId="0" applyNumberFormat="1" applyFont="1" applyFill="1" applyBorder="1" applyAlignment="1">
      <alignment vertical="center"/>
    </xf>
    <xf numFmtId="165" fontId="23" fillId="18" borderId="23" xfId="0" applyNumberFormat="1" applyFont="1" applyFill="1" applyBorder="1" applyAlignment="1">
      <alignment vertical="center"/>
    </xf>
    <xf numFmtId="165" fontId="24" fillId="18" borderId="20" xfId="0" applyNumberFormat="1" applyFont="1" applyFill="1" applyBorder="1" applyAlignment="1">
      <alignment vertical="center"/>
    </xf>
    <xf numFmtId="165" fontId="24" fillId="18" borderId="22" xfId="0" applyNumberFormat="1" applyFont="1" applyFill="1" applyBorder="1" applyAlignment="1">
      <alignment vertical="center"/>
    </xf>
    <xf numFmtId="165" fontId="23" fillId="18" borderId="25" xfId="0" applyNumberFormat="1" applyFont="1" applyFill="1" applyBorder="1" applyAlignment="1">
      <alignment vertical="center"/>
    </xf>
    <xf numFmtId="41" fontId="24" fillId="18" borderId="0" xfId="0" applyNumberFormat="1" applyFont="1" applyFill="1" applyAlignment="1">
      <alignment horizontal="right" vertical="center"/>
    </xf>
    <xf numFmtId="166" fontId="24" fillId="18" borderId="0" xfId="0" applyNumberFormat="1" applyFont="1" applyFill="1" applyAlignment="1">
      <alignment horizontal="right" vertical="center"/>
    </xf>
    <xf numFmtId="0" fontId="24" fillId="20" borderId="20" xfId="0" applyFont="1" applyFill="1" applyBorder="1" applyAlignment="1">
      <alignment horizontal="left" vertical="center" indent="1"/>
    </xf>
    <xf numFmtId="41" fontId="24" fillId="20" borderId="20" xfId="0" applyNumberFormat="1" applyFont="1" applyFill="1" applyBorder="1" applyAlignment="1">
      <alignment horizontal="right" vertical="center"/>
    </xf>
    <xf numFmtId="165" fontId="24" fillId="20" borderId="20" xfId="0" applyNumberFormat="1" applyFont="1" applyFill="1" applyBorder="1" applyAlignment="1">
      <alignment vertical="center"/>
    </xf>
    <xf numFmtId="165" fontId="24" fillId="20" borderId="21" xfId="0" applyNumberFormat="1" applyFont="1" applyFill="1" applyBorder="1" applyAlignment="1">
      <alignment horizontal="right" vertical="center"/>
    </xf>
    <xf numFmtId="166" fontId="24" fillId="20" borderId="21" xfId="0" applyNumberFormat="1" applyFont="1" applyFill="1" applyBorder="1" applyAlignment="1">
      <alignment horizontal="right" vertical="center"/>
    </xf>
    <xf numFmtId="41" fontId="24" fillId="20" borderId="21" xfId="0" applyNumberFormat="1" applyFont="1" applyFill="1" applyBorder="1" applyAlignment="1">
      <alignment horizontal="right" vertical="center"/>
    </xf>
    <xf numFmtId="165" fontId="24" fillId="20" borderId="21" xfId="0" applyNumberFormat="1" applyFont="1" applyFill="1" applyBorder="1" applyAlignment="1">
      <alignment vertical="center"/>
    </xf>
    <xf numFmtId="0" fontId="24" fillId="20" borderId="22" xfId="0" applyFont="1" applyFill="1" applyBorder="1" applyAlignment="1">
      <alignment horizontal="left" vertical="center" indent="1"/>
    </xf>
    <xf numFmtId="41" fontId="24" fillId="20" borderId="22" xfId="0" applyNumberFormat="1" applyFont="1" applyFill="1" applyBorder="1" applyAlignment="1">
      <alignment horizontal="right" vertical="center"/>
    </xf>
    <xf numFmtId="165" fontId="24" fillId="20" borderId="22" xfId="0" applyNumberFormat="1" applyFont="1" applyFill="1" applyBorder="1" applyAlignment="1">
      <alignment vertical="center"/>
    </xf>
    <xf numFmtId="165" fontId="24" fillId="20" borderId="24" xfId="0" applyNumberFormat="1" applyFont="1" applyFill="1" applyBorder="1" applyAlignment="1">
      <alignment horizontal="right" vertical="center"/>
    </xf>
    <xf numFmtId="166" fontId="24" fillId="20" borderId="24" xfId="0" applyNumberFormat="1" applyFont="1" applyFill="1" applyBorder="1" applyAlignment="1">
      <alignment horizontal="right" vertical="center"/>
    </xf>
    <xf numFmtId="0" fontId="23" fillId="18" borderId="18" xfId="0" applyFont="1" applyFill="1" applyBorder="1" applyAlignment="1">
      <alignment vertical="center"/>
    </xf>
    <xf numFmtId="41" fontId="23" fillId="18" borderId="18" xfId="0" applyNumberFormat="1" applyFont="1" applyFill="1" applyBorder="1" applyAlignment="1">
      <alignment vertical="center"/>
    </xf>
    <xf numFmtId="1" fontId="23" fillId="18" borderId="18" xfId="0" applyNumberFormat="1" applyFont="1" applyFill="1" applyBorder="1" applyAlignment="1">
      <alignment vertical="center"/>
    </xf>
    <xf numFmtId="166" fontId="23" fillId="18" borderId="18" xfId="0" applyNumberFormat="1" applyFont="1" applyFill="1" applyBorder="1" applyAlignment="1">
      <alignment vertical="center"/>
    </xf>
    <xf numFmtId="0" fontId="23" fillId="20" borderId="12" xfId="0" applyFont="1" applyFill="1" applyBorder="1" applyAlignment="1">
      <alignment vertical="center" wrapText="1"/>
    </xf>
    <xf numFmtId="41" fontId="23" fillId="20" borderId="12" xfId="0" applyNumberFormat="1" applyFont="1" applyFill="1" applyBorder="1" applyAlignment="1">
      <alignment vertical="center"/>
    </xf>
    <xf numFmtId="165" fontId="23" fillId="20" borderId="12" xfId="0" applyNumberFormat="1" applyFont="1" applyFill="1" applyBorder="1" applyAlignment="1">
      <alignment vertical="center"/>
    </xf>
    <xf numFmtId="166" fontId="23" fillId="20" borderId="12" xfId="0" applyNumberFormat="1" applyFont="1" applyFill="1" applyBorder="1" applyAlignment="1">
      <alignment vertical="center"/>
    </xf>
    <xf numFmtId="0" fontId="24" fillId="0" borderId="20" xfId="0" applyFont="1" applyBorder="1" applyAlignment="1">
      <alignment horizontal="left" vertical="center" indent="1"/>
    </xf>
    <xf numFmtId="41" fontId="24" fillId="0" borderId="20" xfId="0" applyNumberFormat="1" applyFont="1" applyBorder="1" applyAlignment="1">
      <alignment horizontal="right" vertical="center"/>
    </xf>
    <xf numFmtId="165" fontId="24" fillId="0" borderId="20" xfId="0" applyNumberFormat="1" applyFont="1" applyBorder="1" applyAlignment="1">
      <alignment vertical="center"/>
    </xf>
    <xf numFmtId="165" fontId="24" fillId="0" borderId="21" xfId="0" applyNumberFormat="1" applyFont="1" applyBorder="1" applyAlignment="1">
      <alignment horizontal="right" vertical="center"/>
    </xf>
    <xf numFmtId="166" fontId="24" fillId="0" borderId="21" xfId="0" applyNumberFormat="1" applyFont="1" applyBorder="1" applyAlignment="1">
      <alignment horizontal="right" vertical="center"/>
    </xf>
    <xf numFmtId="0" fontId="19" fillId="0" borderId="0" xfId="0" applyFont="1"/>
    <xf numFmtId="3" fontId="25" fillId="18" borderId="18" xfId="0" applyNumberFormat="1" applyFont="1" applyFill="1" applyBorder="1" applyAlignment="1">
      <alignment horizontal="left"/>
    </xf>
    <xf numFmtId="3" fontId="25" fillId="18" borderId="0" xfId="0" applyNumberFormat="1" applyFont="1" applyFill="1" applyAlignment="1">
      <alignment horizontal="left"/>
    </xf>
    <xf numFmtId="0" fontId="22" fillId="18" borderId="0" xfId="0" applyFont="1" applyFill="1" applyAlignment="1">
      <alignment horizontal="left" vertical="top"/>
    </xf>
    <xf numFmtId="0" fontId="23" fillId="19" borderId="11" xfId="0" applyFont="1" applyFill="1" applyBorder="1" applyAlignment="1">
      <alignment horizontal="left" vertical="center" indent="1"/>
    </xf>
    <xf numFmtId="0" fontId="23" fillId="19" borderId="13" xfId="0" applyFont="1" applyFill="1" applyBorder="1" applyAlignment="1">
      <alignment horizontal="left" vertical="center" indent="1"/>
    </xf>
    <xf numFmtId="0" fontId="23" fillId="19" borderId="16" xfId="0" applyFont="1" applyFill="1" applyBorder="1" applyAlignment="1">
      <alignment horizontal="center" vertical="center"/>
    </xf>
    <xf numFmtId="0" fontId="23" fillId="19" borderId="10" xfId="0" applyFont="1" applyFill="1" applyBorder="1" applyAlignment="1">
      <alignment horizontal="center" vertical="center"/>
    </xf>
    <xf numFmtId="0" fontId="19" fillId="0" borderId="0" xfId="0" applyFont="1" applyAlignment="1">
      <alignment horizontal="left" indent="12"/>
    </xf>
    <xf numFmtId="0" fontId="21" fillId="0" borderId="0" xfId="0" applyFont="1" applyAlignment="1">
      <alignment horizontal="left" indent="12"/>
    </xf>
    <xf numFmtId="0" fontId="23" fillId="19" borderId="15" xfId="0" applyFont="1" applyFill="1" applyBorder="1" applyAlignment="1">
      <alignment horizontal="center" vertical="center"/>
    </xf>
  </cellXfs>
  <cellStyles count="48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 [0] 2" xfId="29" xr:uid="{00000000-0005-0000-0000-00001D000000}"/>
    <cellStyle name="Migliaia 2" xfId="30" xr:uid="{00000000-0005-0000-0000-00001E000000}"/>
    <cellStyle name="Migliaia 3" xfId="31" xr:uid="{00000000-0005-0000-0000-00001F000000}"/>
    <cellStyle name="Neutrale" xfId="32" builtinId="28" customBuiltin="1"/>
    <cellStyle name="Normale" xfId="0" builtinId="0"/>
    <cellStyle name="Normale 2" xfId="33" xr:uid="{00000000-0005-0000-0000-000022000000}"/>
    <cellStyle name="Normale 2 2 2" xfId="34" xr:uid="{00000000-0005-0000-0000-000023000000}"/>
    <cellStyle name="Normale 3" xfId="35" xr:uid="{00000000-0005-0000-0000-000024000000}"/>
    <cellStyle name="Nota" xfId="36" builtinId="10" customBuiltin="1"/>
    <cellStyle name="Output" xfId="37" builtinId="21" customBuiltin="1"/>
    <cellStyle name="Testo avviso" xfId="38" builtinId="11" customBuiltin="1"/>
    <cellStyle name="Testo descrittivo" xfId="39" builtinId="53" customBuiltin="1"/>
    <cellStyle name="Titolo" xfId="40" builtinId="15" customBuiltin="1"/>
    <cellStyle name="Titolo 1" xfId="41" builtinId="16" customBuiltin="1"/>
    <cellStyle name="Titolo 2" xfId="42" builtinId="17" customBuiltin="1"/>
    <cellStyle name="Titolo 3" xfId="43" builtinId="18" customBuiltin="1"/>
    <cellStyle name="Titolo 4" xfId="44" builtinId="19" customBuiltin="1"/>
    <cellStyle name="Totale" xfId="45" builtinId="25" customBuiltin="1"/>
    <cellStyle name="Valore non valido" xfId="46" builtinId="27" customBuiltin="1"/>
    <cellStyle name="Valore valido" xfId="47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1085272</xdr:colOff>
      <xdr:row>3</xdr:row>
      <xdr:rowOff>110597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664FB3FA-5EB1-4968-9E57-B35CE4246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110597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DDD42D29-D51C-46CF-AFE2-49B733827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berti\Desktop\BackUp%2016042019\AutoInCifre_italia\StatisticheItalia\Immat\CapitoloA\Controllo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37A71-B4ED-45DE-90D0-E67F768842AE}">
  <sheetPr>
    <tabColor rgb="FFFFFF00"/>
    <pageSetUpPr fitToPage="1"/>
  </sheetPr>
  <dimension ref="A1:R108"/>
  <sheetViews>
    <sheetView showGridLines="0" tabSelected="1" zoomScaleNormal="100" workbookViewId="0">
      <pane ySplit="6" topLeftCell="A50" activePane="bottomLeft" state="frozenSplit"/>
      <selection activeCell="A5" sqref="A5:A6"/>
      <selection pane="bottomLeft" activeCell="B67" sqref="B67:I67"/>
    </sheetView>
  </sheetViews>
  <sheetFormatPr defaultColWidth="9.109375" defaultRowHeight="14.4" x14ac:dyDescent="0.35"/>
  <cols>
    <col min="1" max="1" width="24.109375" style="3" bestFit="1" customWidth="1"/>
    <col min="2" max="2" width="12.5546875" style="3" customWidth="1"/>
    <col min="3" max="3" width="5.77734375" style="3" customWidth="1"/>
    <col min="4" max="4" width="10.77734375" style="3" customWidth="1"/>
    <col min="5" max="5" width="12.5546875" style="3" customWidth="1"/>
    <col min="6" max="6" width="5.77734375" style="3" customWidth="1"/>
    <col min="7" max="7" width="10.77734375" style="3" customWidth="1"/>
    <col min="8" max="8" width="12.5546875" style="3" customWidth="1"/>
    <col min="9" max="9" width="5.77734375" style="3" customWidth="1"/>
    <col min="10" max="10" width="5.5546875" style="3" customWidth="1"/>
    <col min="11" max="16384" width="9.109375" style="3"/>
  </cols>
  <sheetData>
    <row r="1" spans="1:12" x14ac:dyDescent="0.35">
      <c r="E1" s="1"/>
      <c r="F1" s="1"/>
      <c r="G1" s="1"/>
      <c r="H1" s="1"/>
      <c r="I1" s="1"/>
      <c r="J1" s="1"/>
    </row>
    <row r="2" spans="1:12" x14ac:dyDescent="0.35">
      <c r="A2" s="2"/>
      <c r="B2" s="2" t="s">
        <v>0</v>
      </c>
      <c r="C2" s="2"/>
      <c r="D2" s="2"/>
      <c r="E2" s="2"/>
      <c r="F2" s="2"/>
      <c r="G2" s="2"/>
      <c r="H2" s="2"/>
      <c r="I2" s="2"/>
      <c r="J2" s="2"/>
    </row>
    <row r="3" spans="1:12" x14ac:dyDescent="0.35">
      <c r="A3" s="67"/>
      <c r="B3" s="67" t="s">
        <v>1</v>
      </c>
      <c r="C3" s="67"/>
      <c r="D3" s="67"/>
      <c r="E3" s="67"/>
      <c r="F3" s="67"/>
      <c r="G3" s="67"/>
      <c r="H3" s="67"/>
      <c r="I3" s="67"/>
      <c r="J3" s="4"/>
    </row>
    <row r="4" spans="1:12" x14ac:dyDescent="0.35">
      <c r="J4" s="22"/>
    </row>
    <row r="5" spans="1:12" x14ac:dyDescent="0.35">
      <c r="A5" s="105" t="s">
        <v>52</v>
      </c>
      <c r="B5" s="107" t="s">
        <v>96</v>
      </c>
      <c r="C5" s="108"/>
      <c r="D5" s="9" t="s">
        <v>58</v>
      </c>
      <c r="E5" s="107">
        <v>2021</v>
      </c>
      <c r="F5" s="108"/>
      <c r="G5" s="9" t="s">
        <v>58</v>
      </c>
      <c r="H5" s="107">
        <v>2020</v>
      </c>
      <c r="I5" s="108"/>
      <c r="J5" s="25"/>
    </row>
    <row r="6" spans="1:12" x14ac:dyDescent="0.35">
      <c r="A6" s="106"/>
      <c r="B6" s="8" t="s">
        <v>56</v>
      </c>
      <c r="C6" s="10" t="s">
        <v>2</v>
      </c>
      <c r="D6" s="11" t="s">
        <v>97</v>
      </c>
      <c r="E6" s="8" t="s">
        <v>56</v>
      </c>
      <c r="F6" s="10" t="s">
        <v>2</v>
      </c>
      <c r="G6" s="11" t="s">
        <v>64</v>
      </c>
      <c r="H6" s="8" t="s">
        <v>56</v>
      </c>
      <c r="I6" s="10" t="s">
        <v>2</v>
      </c>
      <c r="J6" s="25"/>
    </row>
    <row r="7" spans="1:12" s="6" customFormat="1" x14ac:dyDescent="0.35">
      <c r="A7" s="54" t="s">
        <v>71</v>
      </c>
      <c r="B7" s="57">
        <v>464050</v>
      </c>
      <c r="C7" s="70">
        <v>35.236373383306898</v>
      </c>
      <c r="D7" s="61">
        <f>((B7/E7)-1)*100</f>
        <v>-15.875516430605686</v>
      </c>
      <c r="E7" s="57">
        <v>551623</v>
      </c>
      <c r="F7" s="60">
        <v>37.827323684430688</v>
      </c>
      <c r="G7" s="61">
        <v>2.698420677341943</v>
      </c>
      <c r="H7" s="57">
        <v>537129</v>
      </c>
      <c r="I7" s="60">
        <v>38.871126485359888</v>
      </c>
      <c r="J7" s="23"/>
    </row>
    <row r="8" spans="1:12" x14ac:dyDescent="0.35">
      <c r="A8" s="76" t="s">
        <v>3</v>
      </c>
      <c r="B8" s="77">
        <v>178994</v>
      </c>
      <c r="C8" s="78">
        <v>13.591422082473084</v>
      </c>
      <c r="D8" s="79">
        <f t="shared" ref="D8:D65" si="0">((B8/E8)-1)*100</f>
        <v>-19.971922168967737</v>
      </c>
      <c r="E8" s="77">
        <v>223664</v>
      </c>
      <c r="F8" s="79">
        <v>15.337668162049997</v>
      </c>
      <c r="G8" s="80">
        <v>5.8228494916184417</v>
      </c>
      <c r="H8" s="77">
        <v>211357</v>
      </c>
      <c r="I8" s="79">
        <v>15.295552242694418</v>
      </c>
      <c r="J8" s="23"/>
      <c r="K8" s="12"/>
    </row>
    <row r="9" spans="1:12" x14ac:dyDescent="0.35">
      <c r="A9" s="41" t="s">
        <v>26</v>
      </c>
      <c r="B9" s="37">
        <v>69276</v>
      </c>
      <c r="C9" s="71">
        <v>5.260284457498047</v>
      </c>
      <c r="D9" s="38">
        <f t="shared" si="0"/>
        <v>-17.792808828764684</v>
      </c>
      <c r="E9" s="37">
        <v>84270</v>
      </c>
      <c r="F9" s="38">
        <v>5.778781100293088</v>
      </c>
      <c r="G9" s="39">
        <v>3.2176671606873839</v>
      </c>
      <c r="H9" s="37">
        <v>81643</v>
      </c>
      <c r="I9" s="38">
        <v>5.9083672258325972</v>
      </c>
      <c r="J9" s="23"/>
      <c r="K9" s="12"/>
    </row>
    <row r="10" spans="1:12" x14ac:dyDescent="0.35">
      <c r="A10" s="41" t="s">
        <v>66</v>
      </c>
      <c r="B10" s="37">
        <v>55914</v>
      </c>
      <c r="C10" s="71">
        <v>4.2456773652714617</v>
      </c>
      <c r="D10" s="38">
        <f t="shared" si="0"/>
        <v>-13.812716763005783</v>
      </c>
      <c r="E10" s="37">
        <v>64875</v>
      </c>
      <c r="F10" s="38">
        <v>4.4487768349532946</v>
      </c>
      <c r="G10" s="39">
        <v>0.76730712477284158</v>
      </c>
      <c r="H10" s="37">
        <v>64381</v>
      </c>
      <c r="I10" s="38">
        <v>4.6591451853352828</v>
      </c>
      <c r="J10" s="23"/>
      <c r="K10" s="12"/>
    </row>
    <row r="11" spans="1:12" x14ac:dyDescent="0.35">
      <c r="A11" s="76" t="s">
        <v>5</v>
      </c>
      <c r="B11" s="81">
        <v>51603</v>
      </c>
      <c r="C11" s="82">
        <v>3.9183333168813403</v>
      </c>
      <c r="D11" s="79">
        <f t="shared" si="0"/>
        <v>-18.958775029446407</v>
      </c>
      <c r="E11" s="81">
        <v>63675</v>
      </c>
      <c r="F11" s="79">
        <v>4.3664873212431754</v>
      </c>
      <c r="G11" s="80">
        <v>6.8067833000654048</v>
      </c>
      <c r="H11" s="81">
        <v>59617</v>
      </c>
      <c r="I11" s="79">
        <v>4.3143824810756826</v>
      </c>
      <c r="J11" s="23"/>
      <c r="K11" s="12"/>
    </row>
    <row r="12" spans="1:12" x14ac:dyDescent="0.35">
      <c r="A12" s="41" t="s">
        <v>15</v>
      </c>
      <c r="B12" s="37">
        <v>43868</v>
      </c>
      <c r="C12" s="71">
        <v>3.3309971502616249</v>
      </c>
      <c r="D12" s="38">
        <f t="shared" si="0"/>
        <v>-18.248229593738351</v>
      </c>
      <c r="E12" s="37">
        <v>53660</v>
      </c>
      <c r="F12" s="38">
        <v>3.6797127547374755</v>
      </c>
      <c r="G12" s="39">
        <v>-0.423099762470315</v>
      </c>
      <c r="H12" s="37">
        <v>53888</v>
      </c>
      <c r="I12" s="38">
        <v>3.8997843423890233</v>
      </c>
      <c r="J12" s="23"/>
      <c r="K12" s="12"/>
    </row>
    <row r="13" spans="1:12" x14ac:dyDescent="0.35">
      <c r="A13" s="96" t="s">
        <v>50</v>
      </c>
      <c r="B13" s="97">
        <v>40954</v>
      </c>
      <c r="C13" s="98">
        <v>3.1097304935673971</v>
      </c>
      <c r="D13" s="99">
        <f t="shared" si="0"/>
        <v>-6.2451352960029354</v>
      </c>
      <c r="E13" s="97">
        <v>43682</v>
      </c>
      <c r="F13" s="99">
        <v>2.9954754482378387</v>
      </c>
      <c r="G13" s="100">
        <v>1.5246595082043513</v>
      </c>
      <c r="H13" s="97">
        <v>43026</v>
      </c>
      <c r="I13" s="99">
        <v>3.1137195872110697</v>
      </c>
      <c r="J13" s="23"/>
      <c r="K13" s="12"/>
    </row>
    <row r="14" spans="1:12" x14ac:dyDescent="0.35">
      <c r="A14" s="76" t="s">
        <v>4</v>
      </c>
      <c r="B14" s="81">
        <v>14467</v>
      </c>
      <c r="C14" s="82">
        <v>1.0985122588865441</v>
      </c>
      <c r="D14" s="79">
        <f t="shared" si="0"/>
        <v>27.608714827555779</v>
      </c>
      <c r="E14" s="81">
        <v>11337</v>
      </c>
      <c r="F14" s="79">
        <v>0.77743018077634674</v>
      </c>
      <c r="G14" s="80">
        <v>-34.182873730043539</v>
      </c>
      <c r="H14" s="81">
        <v>17225</v>
      </c>
      <c r="I14" s="79">
        <v>1.2465444124415626</v>
      </c>
      <c r="J14" s="23"/>
      <c r="K14" s="12"/>
      <c r="L14" s="20"/>
    </row>
    <row r="15" spans="1:12" x14ac:dyDescent="0.35">
      <c r="A15" s="41" t="s">
        <v>68</v>
      </c>
      <c r="B15" s="37">
        <v>6039</v>
      </c>
      <c r="C15" s="71">
        <v>0.45855502394524367</v>
      </c>
      <c r="D15" s="38">
        <f t="shared" si="0"/>
        <v>25.472678163307716</v>
      </c>
      <c r="E15" s="37">
        <v>4813</v>
      </c>
      <c r="F15" s="38">
        <v>0.33004952457233455</v>
      </c>
      <c r="G15" s="39">
        <v>3.8851715950787735</v>
      </c>
      <c r="H15" s="37">
        <v>4633</v>
      </c>
      <c r="I15" s="38">
        <v>0.33528245357571901</v>
      </c>
      <c r="J15" s="23"/>
      <c r="K15" s="12"/>
    </row>
    <row r="16" spans="1:12" x14ac:dyDescent="0.35">
      <c r="A16" s="83" t="s">
        <v>8</v>
      </c>
      <c r="B16" s="84">
        <v>2935</v>
      </c>
      <c r="C16" s="85">
        <v>0.22286123452215437</v>
      </c>
      <c r="D16" s="86">
        <f t="shared" si="0"/>
        <v>78.202792956891315</v>
      </c>
      <c r="E16" s="84">
        <v>1647</v>
      </c>
      <c r="F16" s="86">
        <v>0.11294235756713795</v>
      </c>
      <c r="G16" s="87">
        <v>21.192052980132445</v>
      </c>
      <c r="H16" s="84">
        <v>1359</v>
      </c>
      <c r="I16" s="86">
        <v>9.8348554804533139E-2</v>
      </c>
      <c r="J16" s="23"/>
      <c r="K16" s="12"/>
    </row>
    <row r="17" spans="1:18" x14ac:dyDescent="0.35">
      <c r="A17" s="55" t="s">
        <v>72</v>
      </c>
      <c r="B17" s="58">
        <v>218810</v>
      </c>
      <c r="C17" s="73">
        <v>16.614741644222349</v>
      </c>
      <c r="D17" s="61">
        <f t="shared" si="0"/>
        <v>-9.204454919665384</v>
      </c>
      <c r="E17" s="58">
        <v>240992</v>
      </c>
      <c r="F17" s="62">
        <v>16.52592874002411</v>
      </c>
      <c r="G17" s="63">
        <v>4.3101881108408264</v>
      </c>
      <c r="H17" s="58">
        <v>231034</v>
      </c>
      <c r="I17" s="62">
        <v>16.71954379007396</v>
      </c>
      <c r="J17" s="23"/>
      <c r="K17" s="12"/>
    </row>
    <row r="18" spans="1:18" x14ac:dyDescent="0.35">
      <c r="A18" s="41" t="s">
        <v>34</v>
      </c>
      <c r="B18" s="37">
        <v>104841</v>
      </c>
      <c r="C18" s="71">
        <v>7.9608159075084117</v>
      </c>
      <c r="D18" s="39">
        <f t="shared" si="0"/>
        <v>-16.864775709901746</v>
      </c>
      <c r="E18" s="37">
        <v>126109</v>
      </c>
      <c r="F18" s="38">
        <v>8.6478735703911358</v>
      </c>
      <c r="G18" s="39">
        <v>-1.6218366773800881</v>
      </c>
      <c r="H18" s="37">
        <v>128188</v>
      </c>
      <c r="I18" s="38">
        <v>9.2767509516434856</v>
      </c>
      <c r="J18" s="23"/>
      <c r="K18" s="12"/>
    </row>
    <row r="19" spans="1:18" x14ac:dyDescent="0.35">
      <c r="A19" s="41" t="s">
        <v>10</v>
      </c>
      <c r="B19" s="37">
        <v>55894</v>
      </c>
      <c r="C19" s="71">
        <v>4.2441587197210549</v>
      </c>
      <c r="D19" s="39">
        <f t="shared" si="0"/>
        <v>0.30327501121578671</v>
      </c>
      <c r="E19" s="37">
        <v>55725</v>
      </c>
      <c r="F19" s="38">
        <v>3.8213192929136386</v>
      </c>
      <c r="G19" s="39">
        <v>11.798812294358399</v>
      </c>
      <c r="H19" s="37">
        <v>49844</v>
      </c>
      <c r="I19" s="38">
        <v>3.6071268327278512</v>
      </c>
      <c r="J19" s="23"/>
      <c r="K19" s="101"/>
      <c r="L19" s="101"/>
      <c r="M19" s="101"/>
      <c r="N19" s="101"/>
      <c r="O19" s="101"/>
      <c r="P19" s="101"/>
      <c r="Q19" s="101"/>
      <c r="R19" s="101"/>
    </row>
    <row r="20" spans="1:18" x14ac:dyDescent="0.35">
      <c r="A20" s="41" t="s">
        <v>30</v>
      </c>
      <c r="B20" s="37">
        <v>24904</v>
      </c>
      <c r="C20" s="71">
        <v>1.8910174393661783</v>
      </c>
      <c r="D20" s="39">
        <f t="shared" si="0"/>
        <v>-0.24434207891047555</v>
      </c>
      <c r="E20" s="37">
        <v>24965</v>
      </c>
      <c r="F20" s="38">
        <v>1.7119647581442619</v>
      </c>
      <c r="G20" s="39">
        <v>1.2204022056438504</v>
      </c>
      <c r="H20" s="37">
        <v>24664</v>
      </c>
      <c r="I20" s="38">
        <v>1.7848923882994892</v>
      </c>
      <c r="J20" s="23"/>
      <c r="K20" s="12"/>
    </row>
    <row r="21" spans="1:18" x14ac:dyDescent="0.35">
      <c r="A21" s="41" t="s">
        <v>29</v>
      </c>
      <c r="B21" s="37">
        <v>13738</v>
      </c>
      <c r="C21" s="71">
        <v>1.0431576285742272</v>
      </c>
      <c r="D21" s="39">
        <f t="shared" si="0"/>
        <v>-35.380997177798676</v>
      </c>
      <c r="E21" s="37">
        <v>21260</v>
      </c>
      <c r="F21" s="38">
        <v>1.4578958845642702</v>
      </c>
      <c r="G21" s="39">
        <v>-3.8791934171263307</v>
      </c>
      <c r="H21" s="37">
        <v>22118</v>
      </c>
      <c r="I21" s="38">
        <v>1.6006426307333805</v>
      </c>
      <c r="J21" s="23"/>
      <c r="K21" s="12"/>
    </row>
    <row r="22" spans="1:18" x14ac:dyDescent="0.35">
      <c r="A22" s="41" t="s">
        <v>67</v>
      </c>
      <c r="B22" s="37">
        <v>11511</v>
      </c>
      <c r="C22" s="71">
        <v>0.87405644653646297</v>
      </c>
      <c r="D22" s="39">
        <f t="shared" si="0"/>
        <v>81.963325956370525</v>
      </c>
      <c r="E22" s="37">
        <v>6326</v>
      </c>
      <c r="F22" s="38">
        <v>0.43380288644184256</v>
      </c>
      <c r="G22" s="39">
        <v>2941.3461538461538</v>
      </c>
      <c r="H22" s="37">
        <v>208</v>
      </c>
      <c r="I22" s="38">
        <v>1.5052611772879245E-2</v>
      </c>
      <c r="J22" s="23"/>
      <c r="K22" s="12"/>
    </row>
    <row r="23" spans="1:18" x14ac:dyDescent="0.35">
      <c r="A23" s="41" t="s">
        <v>27</v>
      </c>
      <c r="B23" s="37">
        <v>7506</v>
      </c>
      <c r="C23" s="71">
        <v>0.56994767506756083</v>
      </c>
      <c r="D23" s="39">
        <f t="shared" si="0"/>
        <v>19.846718824844324</v>
      </c>
      <c r="E23" s="37">
        <v>6263</v>
      </c>
      <c r="F23" s="38">
        <v>0.42948268697206132</v>
      </c>
      <c r="G23" s="39">
        <v>9.9350535369492832</v>
      </c>
      <c r="H23" s="37">
        <v>5697</v>
      </c>
      <c r="I23" s="38">
        <v>0.41228235226006282</v>
      </c>
      <c r="J23" s="23"/>
      <c r="K23" s="12"/>
    </row>
    <row r="24" spans="1:18" x14ac:dyDescent="0.35">
      <c r="A24" s="76" t="s">
        <v>9</v>
      </c>
      <c r="B24" s="77">
        <v>340</v>
      </c>
      <c r="C24" s="78">
        <v>2.581697435691056E-2</v>
      </c>
      <c r="D24" s="80">
        <f t="shared" si="0"/>
        <v>13.712374581939791</v>
      </c>
      <c r="E24" s="77">
        <v>299</v>
      </c>
      <c r="F24" s="79">
        <v>2.0503803832771249E-2</v>
      </c>
      <c r="G24" s="80">
        <v>10.740740740740733</v>
      </c>
      <c r="H24" s="77">
        <v>270</v>
      </c>
      <c r="I24" s="79">
        <v>1.9539447974410561E-2</v>
      </c>
      <c r="J24" s="23"/>
      <c r="K24" s="12"/>
    </row>
    <row r="25" spans="1:18" x14ac:dyDescent="0.35">
      <c r="A25" s="41" t="s">
        <v>70</v>
      </c>
      <c r="B25" s="37">
        <v>63</v>
      </c>
      <c r="C25" s="71">
        <v>4.7837334837804862E-3</v>
      </c>
      <c r="D25" s="39">
        <f t="shared" si="0"/>
        <v>39.999999999999993</v>
      </c>
      <c r="E25" s="37">
        <v>45</v>
      </c>
      <c r="F25" s="38">
        <v>3.0858567641294525E-3</v>
      </c>
      <c r="G25" s="39">
        <v>4.6511627906976827</v>
      </c>
      <c r="H25" s="37">
        <v>43</v>
      </c>
      <c r="I25" s="38">
        <v>3.1118380107394597E-3</v>
      </c>
      <c r="J25" s="23"/>
      <c r="K25" s="12"/>
    </row>
    <row r="26" spans="1:18" x14ac:dyDescent="0.35">
      <c r="A26" s="41" t="s">
        <v>95</v>
      </c>
      <c r="B26" s="37">
        <v>13</v>
      </c>
      <c r="C26" s="71">
        <v>9.8711960776422724E-4</v>
      </c>
      <c r="D26" s="39">
        <f t="shared" si="0"/>
        <v>0</v>
      </c>
      <c r="E26" s="37">
        <v>13</v>
      </c>
      <c r="F26" s="38">
        <v>8.9146973185961966E-4</v>
      </c>
      <c r="G26" s="39">
        <v>-18.75</v>
      </c>
      <c r="H26" s="37">
        <v>16</v>
      </c>
      <c r="I26" s="38">
        <v>1.1578932132984036E-3</v>
      </c>
      <c r="J26" s="23"/>
      <c r="K26" s="12"/>
    </row>
    <row r="27" spans="1:18" x14ac:dyDescent="0.35">
      <c r="A27" s="30" t="s">
        <v>73</v>
      </c>
      <c r="B27" s="42">
        <v>0</v>
      </c>
      <c r="C27" s="72">
        <v>0</v>
      </c>
      <c r="D27" s="50">
        <v>0</v>
      </c>
      <c r="E27" s="42">
        <v>0</v>
      </c>
      <c r="F27" s="43">
        <v>0</v>
      </c>
      <c r="G27" s="50">
        <v>-100</v>
      </c>
      <c r="H27" s="42">
        <v>2</v>
      </c>
      <c r="I27" s="43">
        <v>1.4473665166230045E-4</v>
      </c>
      <c r="J27" s="23"/>
      <c r="K27" s="12"/>
    </row>
    <row r="28" spans="1:18" x14ac:dyDescent="0.35">
      <c r="A28" s="55" t="s">
        <v>74</v>
      </c>
      <c r="B28" s="58">
        <v>127148</v>
      </c>
      <c r="C28" s="62">
        <v>9.6546372221543049</v>
      </c>
      <c r="D28" s="63">
        <f t="shared" si="0"/>
        <v>-6.6865307979656396</v>
      </c>
      <c r="E28" s="58">
        <v>136259</v>
      </c>
      <c r="F28" s="62">
        <v>9.343905707189224</v>
      </c>
      <c r="G28" s="63">
        <v>-2.1992061612224774</v>
      </c>
      <c r="H28" s="58">
        <v>139323</v>
      </c>
      <c r="I28" s="62">
        <v>10.082572259773343</v>
      </c>
      <c r="J28" s="23"/>
      <c r="K28" s="12"/>
    </row>
    <row r="29" spans="1:18" x14ac:dyDescent="0.35">
      <c r="A29" s="41" t="s">
        <v>28</v>
      </c>
      <c r="B29" s="37">
        <v>59730</v>
      </c>
      <c r="C29" s="38">
        <v>4.5354349362890227</v>
      </c>
      <c r="D29" s="39">
        <f t="shared" si="0"/>
        <v>-19.890021459227469</v>
      </c>
      <c r="E29" s="37">
        <v>74560</v>
      </c>
      <c r="F29" s="38">
        <v>5.1129217851887105</v>
      </c>
      <c r="G29" s="39">
        <v>-13.209479908739581</v>
      </c>
      <c r="H29" s="37">
        <v>85908</v>
      </c>
      <c r="I29" s="38">
        <v>6.2170181355024532</v>
      </c>
      <c r="J29" s="23"/>
      <c r="K29" s="12"/>
    </row>
    <row r="30" spans="1:18" x14ac:dyDescent="0.35">
      <c r="A30" s="41" t="s">
        <v>13</v>
      </c>
      <c r="B30" s="37">
        <v>67363</v>
      </c>
      <c r="C30" s="38">
        <v>5.1150260106016638</v>
      </c>
      <c r="D30" s="39">
        <f t="shared" si="0"/>
        <v>9.1800515405435981</v>
      </c>
      <c r="E30" s="37">
        <v>61699</v>
      </c>
      <c r="F30" s="38">
        <v>4.2309839220005125</v>
      </c>
      <c r="G30" s="39">
        <v>15.508752223158282</v>
      </c>
      <c r="H30" s="37">
        <v>53415</v>
      </c>
      <c r="I30" s="38">
        <v>3.8655541242708891</v>
      </c>
      <c r="J30" s="23"/>
      <c r="K30" s="12"/>
    </row>
    <row r="31" spans="1:18" x14ac:dyDescent="0.35">
      <c r="A31" s="30" t="s">
        <v>99</v>
      </c>
      <c r="B31" s="42">
        <v>55</v>
      </c>
      <c r="C31" s="43">
        <v>4.1762752636178846E-3</v>
      </c>
      <c r="D31" s="50">
        <f t="shared" si="0"/>
        <v>61.764705882352942</v>
      </c>
      <c r="E31" s="42">
        <v>34</v>
      </c>
      <c r="F31" s="43">
        <v>2.3315362217866975E-3</v>
      </c>
      <c r="G31" s="50">
        <v>78.94736842105263</v>
      </c>
      <c r="H31" s="42">
        <v>19</v>
      </c>
      <c r="I31" s="43">
        <v>1.3749981907918542E-3</v>
      </c>
      <c r="J31" s="23"/>
      <c r="K31" s="12"/>
      <c r="N31" s="74"/>
      <c r="O31" s="23"/>
      <c r="P31" s="75"/>
      <c r="Q31" s="74"/>
      <c r="R31" s="23"/>
    </row>
    <row r="32" spans="1:18" x14ac:dyDescent="0.35">
      <c r="A32" s="55" t="s">
        <v>75</v>
      </c>
      <c r="B32" s="58">
        <v>95369</v>
      </c>
      <c r="C32" s="62">
        <v>7.2415853748358918</v>
      </c>
      <c r="D32" s="63">
        <f t="shared" si="0"/>
        <v>6.5063712406330021</v>
      </c>
      <c r="E32" s="58">
        <v>89543</v>
      </c>
      <c r="F32" s="62">
        <v>6.1403749384543005</v>
      </c>
      <c r="G32" s="63">
        <v>19.057306209280682</v>
      </c>
      <c r="H32" s="58">
        <v>75210</v>
      </c>
      <c r="I32" s="62">
        <v>5.4428217857608079</v>
      </c>
      <c r="J32" s="23"/>
      <c r="K32" s="12"/>
    </row>
    <row r="33" spans="1:11" x14ac:dyDescent="0.35">
      <c r="A33" s="41" t="s">
        <v>65</v>
      </c>
      <c r="B33" s="37">
        <v>92122</v>
      </c>
      <c r="C33" s="38">
        <v>6.9950332697273954</v>
      </c>
      <c r="D33" s="39">
        <f t="shared" si="0"/>
        <v>8.5793760239501147</v>
      </c>
      <c r="E33" s="37">
        <v>84843</v>
      </c>
      <c r="F33" s="38">
        <v>5.8180743430896698</v>
      </c>
      <c r="G33" s="39">
        <v>19.218447011213229</v>
      </c>
      <c r="H33" s="37">
        <v>71166</v>
      </c>
      <c r="I33" s="38">
        <v>5.1501642760996367</v>
      </c>
      <c r="J33" s="23"/>
      <c r="K33" s="12"/>
    </row>
    <row r="34" spans="1:11" x14ac:dyDescent="0.35">
      <c r="A34" s="30" t="s">
        <v>69</v>
      </c>
      <c r="B34" s="42">
        <v>3247</v>
      </c>
      <c r="C34" s="43">
        <v>0.24655210510849584</v>
      </c>
      <c r="D34" s="50">
        <f t="shared" si="0"/>
        <v>-30.914893617021278</v>
      </c>
      <c r="E34" s="42">
        <v>4700</v>
      </c>
      <c r="F34" s="43">
        <v>0.32230059536463168</v>
      </c>
      <c r="G34" s="50">
        <v>16.221562809099893</v>
      </c>
      <c r="H34" s="42">
        <v>4044</v>
      </c>
      <c r="I34" s="43">
        <v>0.29265750966117149</v>
      </c>
      <c r="J34" s="23"/>
      <c r="K34" s="12"/>
    </row>
    <row r="35" spans="1:11" x14ac:dyDescent="0.35">
      <c r="A35" s="55" t="s">
        <v>76</v>
      </c>
      <c r="B35" s="58">
        <v>84361</v>
      </c>
      <c r="C35" s="62">
        <v>6.4057228638921524</v>
      </c>
      <c r="D35" s="63">
        <f t="shared" si="0"/>
        <v>-5.1281474567312575</v>
      </c>
      <c r="E35" s="58">
        <v>88921</v>
      </c>
      <c r="F35" s="62">
        <v>6.0977215405145566</v>
      </c>
      <c r="G35" s="63">
        <v>29.133023525994759</v>
      </c>
      <c r="H35" s="58">
        <v>68860</v>
      </c>
      <c r="I35" s="62">
        <v>4.9832829167330042</v>
      </c>
      <c r="J35" s="23"/>
      <c r="K35" s="12"/>
    </row>
    <row r="36" spans="1:11" x14ac:dyDescent="0.35">
      <c r="A36" s="41" t="s">
        <v>17</v>
      </c>
      <c r="B36" s="37">
        <v>43346</v>
      </c>
      <c r="C36" s="38">
        <v>3.291360501396015</v>
      </c>
      <c r="D36" s="39">
        <f t="shared" si="0"/>
        <v>-3.705513840138619</v>
      </c>
      <c r="E36" s="37">
        <v>45014</v>
      </c>
      <c r="F36" s="38">
        <v>3.0868168084560703</v>
      </c>
      <c r="G36" s="39">
        <v>34.776490314081258</v>
      </c>
      <c r="H36" s="37">
        <v>33399</v>
      </c>
      <c r="I36" s="38">
        <v>2.417029714434586</v>
      </c>
      <c r="J36" s="23"/>
      <c r="K36" s="12"/>
    </row>
    <row r="37" spans="1:11" x14ac:dyDescent="0.35">
      <c r="A37" s="30" t="s">
        <v>18</v>
      </c>
      <c r="B37" s="42">
        <v>41015</v>
      </c>
      <c r="C37" s="43">
        <v>3.114362362496137</v>
      </c>
      <c r="D37" s="50">
        <f t="shared" si="0"/>
        <v>-6.586649053681648</v>
      </c>
      <c r="E37" s="42">
        <v>43907</v>
      </c>
      <c r="F37" s="43">
        <v>3.0109047320584859</v>
      </c>
      <c r="G37" s="50">
        <v>23.817715236456948</v>
      </c>
      <c r="H37" s="42">
        <v>35461</v>
      </c>
      <c r="I37" s="43">
        <v>2.5662532022984177</v>
      </c>
      <c r="J37" s="23"/>
      <c r="K37" s="12"/>
    </row>
    <row r="38" spans="1:11" x14ac:dyDescent="0.35">
      <c r="A38" s="56" t="s">
        <v>77</v>
      </c>
      <c r="B38" s="13">
        <v>74108</v>
      </c>
      <c r="C38" s="18">
        <v>5.6271892224762583</v>
      </c>
      <c r="D38" s="64">
        <f t="shared" si="0"/>
        <v>-8.5131598439583183</v>
      </c>
      <c r="E38" s="13">
        <v>81004</v>
      </c>
      <c r="F38" s="18">
        <v>5.554816473812048</v>
      </c>
      <c r="G38" s="64">
        <v>-9.5846681028228176</v>
      </c>
      <c r="H38" s="13">
        <v>89591</v>
      </c>
      <c r="I38" s="18">
        <v>6.4835506795385802</v>
      </c>
      <c r="J38" s="23"/>
      <c r="K38" s="12"/>
    </row>
    <row r="39" spans="1:11" x14ac:dyDescent="0.35">
      <c r="A39" s="55" t="s">
        <v>78</v>
      </c>
      <c r="B39" s="58">
        <v>65347</v>
      </c>
      <c r="C39" s="62">
        <v>4.9619465391206887</v>
      </c>
      <c r="D39" s="63">
        <f t="shared" si="0"/>
        <v>-6.1200741304753841</v>
      </c>
      <c r="E39" s="58">
        <v>69607</v>
      </c>
      <c r="F39" s="62">
        <v>4.7732718173501958</v>
      </c>
      <c r="G39" s="63">
        <v>11.15777706802939</v>
      </c>
      <c r="H39" s="58">
        <v>62620</v>
      </c>
      <c r="I39" s="62">
        <v>4.5317045635466267</v>
      </c>
      <c r="J39" s="23"/>
      <c r="K39" s="12"/>
    </row>
    <row r="40" spans="1:11" x14ac:dyDescent="0.35">
      <c r="A40" s="41" t="s">
        <v>11</v>
      </c>
      <c r="B40" s="37">
        <v>47486</v>
      </c>
      <c r="C40" s="38">
        <v>3.6057201303301611</v>
      </c>
      <c r="D40" s="39">
        <f t="shared" si="0"/>
        <v>-7.4094294739305067</v>
      </c>
      <c r="E40" s="37">
        <v>51286</v>
      </c>
      <c r="F40" s="38">
        <v>3.5169166667809573</v>
      </c>
      <c r="G40" s="39">
        <v>11.423481359172683</v>
      </c>
      <c r="H40" s="37">
        <v>46028</v>
      </c>
      <c r="I40" s="38">
        <v>3.3309693013561827</v>
      </c>
      <c r="J40" s="23"/>
      <c r="K40" s="12"/>
    </row>
    <row r="41" spans="1:11" x14ac:dyDescent="0.35">
      <c r="A41" s="30" t="s">
        <v>23</v>
      </c>
      <c r="B41" s="42">
        <v>17861</v>
      </c>
      <c r="C41" s="43">
        <v>1.356226408790528</v>
      </c>
      <c r="D41" s="50">
        <f t="shared" si="0"/>
        <v>-2.5107799792587704</v>
      </c>
      <c r="E41" s="42">
        <v>18321</v>
      </c>
      <c r="F41" s="43">
        <v>1.2563551505692379</v>
      </c>
      <c r="G41" s="50">
        <v>10.420684667309544</v>
      </c>
      <c r="H41" s="42">
        <v>16592</v>
      </c>
      <c r="I41" s="43">
        <v>1.2007352621904446</v>
      </c>
      <c r="J41" s="23"/>
      <c r="K41" s="12"/>
    </row>
    <row r="42" spans="1:11" x14ac:dyDescent="0.35">
      <c r="A42" s="55" t="s">
        <v>79</v>
      </c>
      <c r="B42" s="58">
        <v>50677</v>
      </c>
      <c r="C42" s="62">
        <v>3.848020027897519</v>
      </c>
      <c r="D42" s="63">
        <f t="shared" si="0"/>
        <v>-6.5655075777130474</v>
      </c>
      <c r="E42" s="58">
        <v>54238</v>
      </c>
      <c r="F42" s="62">
        <v>3.7193488705078499</v>
      </c>
      <c r="G42" s="63">
        <v>7.3785908020035151</v>
      </c>
      <c r="H42" s="58">
        <v>50511</v>
      </c>
      <c r="I42" s="62">
        <v>3.6553965060572291</v>
      </c>
      <c r="J42" s="23"/>
      <c r="K42" s="12"/>
    </row>
    <row r="43" spans="1:11" x14ac:dyDescent="0.35">
      <c r="A43" s="41" t="s">
        <v>22</v>
      </c>
      <c r="B43" s="37">
        <v>45891</v>
      </c>
      <c r="C43" s="38">
        <v>3.4846081476852429</v>
      </c>
      <c r="D43" s="39">
        <f t="shared" si="0"/>
        <v>-3.0956352809510701</v>
      </c>
      <c r="E43" s="37">
        <v>47357</v>
      </c>
      <c r="F43" s="38">
        <v>3.2474870839750771</v>
      </c>
      <c r="G43" s="39">
        <v>3.093434343434339</v>
      </c>
      <c r="H43" s="37">
        <v>45936</v>
      </c>
      <c r="I43" s="38">
        <v>3.3243114153797166</v>
      </c>
      <c r="J43" s="23"/>
      <c r="K43" s="12"/>
    </row>
    <row r="44" spans="1:11" x14ac:dyDescent="0.35">
      <c r="A44" s="30" t="s">
        <v>80</v>
      </c>
      <c r="B44" s="42">
        <v>4786</v>
      </c>
      <c r="C44" s="43">
        <v>0.36341188021227627</v>
      </c>
      <c r="D44" s="50">
        <f t="shared" si="0"/>
        <v>-30.446156081964826</v>
      </c>
      <c r="E44" s="42">
        <v>6881</v>
      </c>
      <c r="F44" s="43">
        <v>0.4718617865327725</v>
      </c>
      <c r="G44" s="50">
        <v>50.404371584699447</v>
      </c>
      <c r="H44" s="42">
        <v>4575</v>
      </c>
      <c r="I44" s="43">
        <v>0.33108509067751224</v>
      </c>
      <c r="J44" s="23"/>
      <c r="K44" s="12"/>
    </row>
    <row r="45" spans="1:11" x14ac:dyDescent="0.35">
      <c r="A45" s="56" t="s">
        <v>82</v>
      </c>
      <c r="B45" s="59">
        <v>25511</v>
      </c>
      <c r="C45" s="65">
        <v>1.9371083318210154</v>
      </c>
      <c r="D45" s="66">
        <f t="shared" si="0"/>
        <v>-6.2715849805275887</v>
      </c>
      <c r="E45" s="59">
        <v>27218</v>
      </c>
      <c r="F45" s="65">
        <v>1.8664633201350096</v>
      </c>
      <c r="G45" s="66">
        <v>-4.0132599802510924</v>
      </c>
      <c r="H45" s="59">
        <v>28356</v>
      </c>
      <c r="I45" s="65">
        <v>2.0520762472680958</v>
      </c>
      <c r="J45" s="23"/>
      <c r="K45" s="12"/>
    </row>
    <row r="46" spans="1:11" x14ac:dyDescent="0.35">
      <c r="A46" s="56" t="s">
        <v>86</v>
      </c>
      <c r="B46" s="13">
        <v>24435</v>
      </c>
      <c r="C46" s="18">
        <v>1.8554052012091455</v>
      </c>
      <c r="D46" s="64">
        <f t="shared" si="0"/>
        <v>192.14490674318506</v>
      </c>
      <c r="E46" s="13">
        <v>8364</v>
      </c>
      <c r="F46" s="18">
        <v>0.57355791055952754</v>
      </c>
      <c r="G46" s="64">
        <v>138.35850669706468</v>
      </c>
      <c r="H46" s="13">
        <v>3509</v>
      </c>
      <c r="I46" s="18">
        <v>0.25394045534150617</v>
      </c>
      <c r="J46" s="23"/>
      <c r="K46" s="12"/>
    </row>
    <row r="47" spans="1:11" x14ac:dyDescent="0.35">
      <c r="A47" s="76" t="s">
        <v>86</v>
      </c>
      <c r="B47" s="77">
        <v>20557</v>
      </c>
      <c r="C47" s="79">
        <v>1.5609398289853245</v>
      </c>
      <c r="D47" s="80">
        <f t="shared" si="0"/>
        <v>145.77953132472504</v>
      </c>
      <c r="E47" s="77">
        <v>8364</v>
      </c>
      <c r="F47" s="79">
        <v>0.57355279750994148</v>
      </c>
      <c r="G47" s="80">
        <v>138.35850669706468</v>
      </c>
      <c r="H47" s="77">
        <v>3509</v>
      </c>
      <c r="I47" s="79">
        <v>0.25393751501625372</v>
      </c>
      <c r="J47" s="23"/>
      <c r="K47" s="12"/>
    </row>
    <row r="48" spans="1:11" x14ac:dyDescent="0.35">
      <c r="A48" s="83" t="s">
        <v>100</v>
      </c>
      <c r="B48" s="84">
        <v>3878</v>
      </c>
      <c r="C48" s="86">
        <v>0.29446537222382102</v>
      </c>
      <c r="D48" s="87">
        <v>0</v>
      </c>
      <c r="E48" s="84">
        <v>0</v>
      </c>
      <c r="F48" s="86">
        <v>0</v>
      </c>
      <c r="G48" s="87"/>
      <c r="H48" s="84">
        <v>0</v>
      </c>
      <c r="I48" s="86">
        <v>0</v>
      </c>
      <c r="J48" s="23"/>
      <c r="K48" s="12"/>
    </row>
    <row r="49" spans="1:16" x14ac:dyDescent="0.35">
      <c r="A49" s="56" t="s">
        <v>81</v>
      </c>
      <c r="B49" s="13">
        <v>21558</v>
      </c>
      <c r="C49" s="18">
        <v>1.6369480387831699</v>
      </c>
      <c r="D49" s="64">
        <f t="shared" si="0"/>
        <v>-45.170151075843123</v>
      </c>
      <c r="E49" s="13">
        <v>39318</v>
      </c>
      <c r="F49" s="18">
        <v>2.6962159167120401</v>
      </c>
      <c r="G49" s="64">
        <v>17.521520803443337</v>
      </c>
      <c r="H49" s="13">
        <v>33456</v>
      </c>
      <c r="I49" s="18">
        <v>2.4211547090069621</v>
      </c>
      <c r="J49" s="23"/>
      <c r="K49" s="12"/>
    </row>
    <row r="50" spans="1:16" x14ac:dyDescent="0.35">
      <c r="A50" s="56" t="s">
        <v>83</v>
      </c>
      <c r="B50" s="59">
        <v>14654</v>
      </c>
      <c r="C50" s="65">
        <v>1.1127115947828452</v>
      </c>
      <c r="D50" s="66">
        <f t="shared" si="0"/>
        <v>-21.828656780113086</v>
      </c>
      <c r="E50" s="59">
        <v>18746</v>
      </c>
      <c r="F50" s="65">
        <v>1.2854993533415715</v>
      </c>
      <c r="G50" s="66">
        <v>9.8827667057444444</v>
      </c>
      <c r="H50" s="59">
        <v>17060</v>
      </c>
      <c r="I50" s="65">
        <v>1.2346036386794228</v>
      </c>
      <c r="J50" s="23"/>
      <c r="K50" s="12"/>
    </row>
    <row r="51" spans="1:16" x14ac:dyDescent="0.35">
      <c r="A51" s="55" t="s">
        <v>84</v>
      </c>
      <c r="B51" s="58">
        <v>10156</v>
      </c>
      <c r="C51" s="62">
        <v>0.77116821049642248</v>
      </c>
      <c r="D51" s="63">
        <f t="shared" si="0"/>
        <v>-35.71745047154883</v>
      </c>
      <c r="E51" s="58">
        <v>15799</v>
      </c>
      <c r="F51" s="62">
        <v>1.0834100225884715</v>
      </c>
      <c r="G51" s="63">
        <v>6.3118228921337618</v>
      </c>
      <c r="H51" s="58">
        <v>14861</v>
      </c>
      <c r="I51" s="62">
        <v>1.0754656901767234</v>
      </c>
      <c r="J51" s="23"/>
      <c r="K51" s="12"/>
    </row>
    <row r="52" spans="1:16" x14ac:dyDescent="0.35">
      <c r="A52" s="41" t="s">
        <v>19</v>
      </c>
      <c r="B52" s="37">
        <v>7974</v>
      </c>
      <c r="C52" s="38">
        <v>0.6054839809470729</v>
      </c>
      <c r="D52" s="39">
        <f t="shared" si="0"/>
        <v>-32.280254777070063</v>
      </c>
      <c r="E52" s="37">
        <v>11775</v>
      </c>
      <c r="F52" s="38">
        <v>0.8074658532805401</v>
      </c>
      <c r="G52" s="39">
        <v>3.9735099337748352</v>
      </c>
      <c r="H52" s="37">
        <v>11325</v>
      </c>
      <c r="I52" s="38">
        <v>0.81957129003777629</v>
      </c>
      <c r="J52" s="23"/>
      <c r="K52" s="12"/>
    </row>
    <row r="53" spans="1:16" x14ac:dyDescent="0.35">
      <c r="A53" s="30" t="s">
        <v>43</v>
      </c>
      <c r="B53" s="42">
        <v>2182</v>
      </c>
      <c r="C53" s="43">
        <v>0.16568422954934953</v>
      </c>
      <c r="D53" s="50">
        <f t="shared" si="0"/>
        <v>-45.775347912524857</v>
      </c>
      <c r="E53" s="42">
        <v>4024</v>
      </c>
      <c r="F53" s="43">
        <v>0.27594416930793148</v>
      </c>
      <c r="G53" s="50">
        <v>13.800904977375566</v>
      </c>
      <c r="H53" s="42">
        <v>3536</v>
      </c>
      <c r="I53" s="43">
        <v>0.25589440013894721</v>
      </c>
      <c r="J53" s="23"/>
      <c r="K53" s="12"/>
    </row>
    <row r="54" spans="1:16" x14ac:dyDescent="0.35">
      <c r="A54" s="56" t="s">
        <v>85</v>
      </c>
      <c r="B54" s="13">
        <v>9212</v>
      </c>
      <c r="C54" s="18">
        <v>0.6994881405172354</v>
      </c>
      <c r="D54" s="64">
        <f t="shared" si="0"/>
        <v>-25.703685781111385</v>
      </c>
      <c r="E54" s="13">
        <v>12399</v>
      </c>
      <c r="F54" s="18">
        <v>0.85025640040980177</v>
      </c>
      <c r="G54" s="64">
        <v>22.786690433749257</v>
      </c>
      <c r="H54" s="13">
        <v>10098</v>
      </c>
      <c r="I54" s="18">
        <v>0.73077535424295492</v>
      </c>
      <c r="J54" s="23"/>
      <c r="K54" s="12"/>
    </row>
    <row r="55" spans="1:16" x14ac:dyDescent="0.35">
      <c r="A55" s="56" t="s">
        <v>87</v>
      </c>
      <c r="B55" s="13">
        <v>7516</v>
      </c>
      <c r="C55" s="18">
        <v>0.57070699784276391</v>
      </c>
      <c r="D55" s="64">
        <f t="shared" si="0"/>
        <v>17.400812246173068</v>
      </c>
      <c r="E55" s="13">
        <v>6402</v>
      </c>
      <c r="F55" s="18">
        <v>0.43901455564348346</v>
      </c>
      <c r="G55" s="64">
        <v>-4.5332538025648574</v>
      </c>
      <c r="H55" s="13">
        <v>6706</v>
      </c>
      <c r="I55" s="18">
        <v>0.48530199302369337</v>
      </c>
      <c r="J55" s="23"/>
      <c r="K55" s="12"/>
    </row>
    <row r="56" spans="1:16" x14ac:dyDescent="0.35">
      <c r="A56" s="56" t="s">
        <v>92</v>
      </c>
      <c r="B56" s="13">
        <v>7371</v>
      </c>
      <c r="C56" s="18">
        <v>0.55969681760231682</v>
      </c>
      <c r="D56" s="64">
        <f t="shared" si="0"/>
        <v>698.5915492957746</v>
      </c>
      <c r="E56" s="13">
        <v>923</v>
      </c>
      <c r="F56" s="18">
        <v>6.3294350962032994E-2</v>
      </c>
      <c r="G56" s="64" t="s">
        <v>6</v>
      </c>
      <c r="H56" s="13">
        <v>0</v>
      </c>
      <c r="I56" s="18">
        <v>0</v>
      </c>
      <c r="J56" s="23"/>
      <c r="K56" s="12"/>
    </row>
    <row r="57" spans="1:16" x14ac:dyDescent="0.35">
      <c r="A57" s="56" t="s">
        <v>88</v>
      </c>
      <c r="B57" s="13">
        <v>5602</v>
      </c>
      <c r="C57" s="18">
        <v>0.42537261866886161</v>
      </c>
      <c r="D57" s="64">
        <f t="shared" si="0"/>
        <v>-7.4508508177763115</v>
      </c>
      <c r="E57" s="13">
        <v>6053</v>
      </c>
      <c r="F57" s="18">
        <v>0.4150820220727906</v>
      </c>
      <c r="G57" s="64">
        <v>58.829703489897668</v>
      </c>
      <c r="H57" s="13">
        <v>3811</v>
      </c>
      <c r="I57" s="18">
        <v>0.27579568974251351</v>
      </c>
      <c r="J57" s="23"/>
      <c r="K57" s="12"/>
    </row>
    <row r="58" spans="1:16" x14ac:dyDescent="0.35">
      <c r="A58" s="56" t="s">
        <v>91</v>
      </c>
      <c r="B58" s="13">
        <v>4414</v>
      </c>
      <c r="C58" s="18">
        <v>0.33516507297471532</v>
      </c>
      <c r="D58" s="64">
        <f t="shared" si="0"/>
        <v>310.22304832713752</v>
      </c>
      <c r="E58" s="13">
        <v>1076</v>
      </c>
      <c r="F58" s="18">
        <v>7.3786263960073123E-2</v>
      </c>
      <c r="G58" s="64" t="s">
        <v>6</v>
      </c>
      <c r="H58" s="13">
        <v>0</v>
      </c>
      <c r="I58" s="18">
        <v>0</v>
      </c>
      <c r="J58" s="23"/>
      <c r="K58" s="12"/>
    </row>
    <row r="59" spans="1:16" x14ac:dyDescent="0.35">
      <c r="A59" s="56" t="s">
        <v>89</v>
      </c>
      <c r="B59" s="13">
        <v>2242</v>
      </c>
      <c r="C59" s="18">
        <v>0.17024016620056903</v>
      </c>
      <c r="D59" s="64">
        <f t="shared" si="0"/>
        <v>-42.937134130822095</v>
      </c>
      <c r="E59" s="13">
        <v>3929</v>
      </c>
      <c r="F59" s="18">
        <v>0.26942958280588042</v>
      </c>
      <c r="G59" s="64">
        <v>-2.6511397423191312</v>
      </c>
      <c r="H59" s="13">
        <v>4036</v>
      </c>
      <c r="I59" s="18">
        <v>0.29207856305452229</v>
      </c>
      <c r="J59" s="23"/>
      <c r="K59" s="12"/>
    </row>
    <row r="60" spans="1:16" x14ac:dyDescent="0.35">
      <c r="A60" s="56" t="s">
        <v>90</v>
      </c>
      <c r="B60" s="13">
        <v>1753</v>
      </c>
      <c r="C60" s="18">
        <v>0.13310928249313003</v>
      </c>
      <c r="D60" s="64">
        <f t="shared" si="0"/>
        <v>-27.110187110187113</v>
      </c>
      <c r="E60" s="13">
        <v>2405</v>
      </c>
      <c r="F60" s="18">
        <v>0.16492190039402962</v>
      </c>
      <c r="G60" s="64">
        <v>14.41484300666032</v>
      </c>
      <c r="H60" s="13">
        <v>2102</v>
      </c>
      <c r="I60" s="18">
        <v>0.15211822089707777</v>
      </c>
      <c r="J60" s="23"/>
      <c r="K60" s="12"/>
    </row>
    <row r="61" spans="1:16" x14ac:dyDescent="0.35">
      <c r="A61" s="56" t="s">
        <v>39</v>
      </c>
      <c r="B61" s="13">
        <v>772</v>
      </c>
      <c r="C61" s="18">
        <v>5.8619718245691038E-2</v>
      </c>
      <c r="D61" s="64">
        <f t="shared" si="0"/>
        <v>-19.999999999999996</v>
      </c>
      <c r="E61" s="13">
        <v>965</v>
      </c>
      <c r="F61" s="18">
        <v>6.6174483941887144E-2</v>
      </c>
      <c r="G61" s="64">
        <v>-22.738190552441949</v>
      </c>
      <c r="H61" s="13">
        <v>1249</v>
      </c>
      <c r="I61" s="18">
        <v>9.0388038963106626E-2</v>
      </c>
      <c r="J61" s="23"/>
      <c r="K61" s="12"/>
    </row>
    <row r="62" spans="1:16" x14ac:dyDescent="0.35">
      <c r="A62" s="56" t="s">
        <v>94</v>
      </c>
      <c r="B62" s="13">
        <v>706</v>
      </c>
      <c r="C62" s="18">
        <v>5.3608187929349578E-2</v>
      </c>
      <c r="D62" s="64">
        <f t="shared" si="0"/>
        <v>21.934369602763383</v>
      </c>
      <c r="E62" s="13">
        <v>579</v>
      </c>
      <c r="F62" s="18">
        <v>3.9704690365132286E-2</v>
      </c>
      <c r="G62" s="64">
        <v>14.426877470355734</v>
      </c>
      <c r="H62" s="13">
        <v>506</v>
      </c>
      <c r="I62" s="18">
        <v>3.6618372870562008E-2</v>
      </c>
      <c r="J62" s="23"/>
      <c r="K62" s="12"/>
    </row>
    <row r="63" spans="1:16" x14ac:dyDescent="0.35">
      <c r="A63" s="56" t="s">
        <v>93</v>
      </c>
      <c r="B63" s="13">
        <v>368</v>
      </c>
      <c r="C63" s="18">
        <v>2.7943078127479665E-2</v>
      </c>
      <c r="D63" s="64">
        <f t="shared" si="0"/>
        <v>-54.957160342717259</v>
      </c>
      <c r="E63" s="13">
        <v>817</v>
      </c>
      <c r="F63" s="18">
        <v>5.6025443917639167E-2</v>
      </c>
      <c r="G63" s="64">
        <v>-28.956521739130437</v>
      </c>
      <c r="H63" s="13">
        <v>1150</v>
      </c>
      <c r="I63" s="18">
        <v>8.3223574705822756E-2</v>
      </c>
      <c r="J63" s="23"/>
      <c r="K63" s="12"/>
    </row>
    <row r="64" spans="1:16" x14ac:dyDescent="0.35">
      <c r="A64" s="56" t="s">
        <v>98</v>
      </c>
      <c r="B64" s="13">
        <v>823</v>
      </c>
      <c r="C64" s="18">
        <v>5.6873275862723553E-2</v>
      </c>
      <c r="D64" s="64">
        <f t="shared" si="0"/>
        <v>-24.21731123388582</v>
      </c>
      <c r="E64" s="13">
        <v>1086</v>
      </c>
      <c r="F64" s="18">
        <v>6.7271677458022067E-2</v>
      </c>
      <c r="G64" s="64">
        <v>80.33088235294116</v>
      </c>
      <c r="H64" s="13">
        <v>642</v>
      </c>
      <c r="I64" s="18">
        <v>3.9368369252145721E-2</v>
      </c>
      <c r="J64" s="23"/>
      <c r="K64"/>
      <c r="L64"/>
      <c r="M64"/>
      <c r="N64"/>
      <c r="O64"/>
      <c r="P64"/>
    </row>
    <row r="65" spans="1:16" ht="23.25" customHeight="1" x14ac:dyDescent="0.35">
      <c r="A65" s="53" t="s">
        <v>55</v>
      </c>
      <c r="B65" s="69">
        <v>1316963</v>
      </c>
      <c r="C65" s="68">
        <v>100</v>
      </c>
      <c r="D65" s="16">
        <f t="shared" si="0"/>
        <v>-9.6897959631507611</v>
      </c>
      <c r="E65" s="69">
        <v>1458266</v>
      </c>
      <c r="F65" s="68">
        <v>100</v>
      </c>
      <c r="G65" s="16">
        <f t="shared" ref="G65" si="1">((E65/H65)-1)*100</f>
        <v>5.5322690364881133</v>
      </c>
      <c r="H65" s="69">
        <v>1381820</v>
      </c>
      <c r="I65" s="68">
        <v>100</v>
      </c>
      <c r="J65" s="23"/>
      <c r="K65" s="6"/>
      <c r="L65" s="7"/>
      <c r="M65" s="6"/>
    </row>
    <row r="66" spans="1:16" x14ac:dyDescent="0.35">
      <c r="A66" s="88"/>
      <c r="B66" s="89"/>
      <c r="C66" s="90"/>
      <c r="D66" s="91"/>
      <c r="E66" s="89"/>
      <c r="F66" s="90"/>
      <c r="G66" s="91"/>
      <c r="H66" s="89"/>
      <c r="I66" s="90"/>
      <c r="J66" s="23"/>
      <c r="K66" s="6"/>
      <c r="L66" s="7"/>
      <c r="M66" s="6"/>
    </row>
    <row r="67" spans="1:16" ht="26.4" x14ac:dyDescent="0.35">
      <c r="A67" s="92" t="s">
        <v>103</v>
      </c>
      <c r="B67" s="93">
        <f>+B8+B11+B14+B16+B24+B47+B48</f>
        <v>272774</v>
      </c>
      <c r="C67" s="94">
        <f>(B67/B65)*100</f>
        <v>20.71235106832918</v>
      </c>
      <c r="D67" s="95">
        <f t="shared" ref="D67" si="2">((B67/E67)-1)*100</f>
        <v>-11.719624837371267</v>
      </c>
      <c r="E67" s="93">
        <f>+E8+E11+E14+E16+E24+E47+E48</f>
        <v>308986</v>
      </c>
      <c r="F67" s="94">
        <f>(E67/E65)*100</f>
        <v>21.188589736028955</v>
      </c>
      <c r="G67" s="95">
        <f t="shared" ref="G67" si="3">((E67/H67)-1)*100</f>
        <v>5.334819678390379</v>
      </c>
      <c r="H67" s="93">
        <f>+H8+H11+H14+H16+H24+H47+H48</f>
        <v>293337</v>
      </c>
      <c r="I67" s="94">
        <f>(H67/H65)*100</f>
        <v>21.228307594332112</v>
      </c>
      <c r="J67" s="23"/>
      <c r="K67" s="6"/>
      <c r="L67" s="7"/>
      <c r="M67" s="6"/>
    </row>
    <row r="68" spans="1:16" customFormat="1" ht="27" customHeight="1" x14ac:dyDescent="0.35">
      <c r="A68" s="102" t="s">
        <v>60</v>
      </c>
      <c r="B68" s="102"/>
      <c r="C68" s="102"/>
      <c r="D68" s="102"/>
      <c r="E68" s="102"/>
      <c r="F68" s="102"/>
      <c r="G68" s="102"/>
      <c r="H68" s="102"/>
      <c r="I68" s="102"/>
      <c r="K68" s="3"/>
      <c r="L68" s="3"/>
      <c r="M68" s="3"/>
      <c r="N68" s="3"/>
      <c r="O68" s="3"/>
      <c r="P68" s="3"/>
    </row>
    <row r="69" spans="1:16" customFormat="1" ht="22.5" customHeight="1" x14ac:dyDescent="0.35">
      <c r="A69" s="103" t="s">
        <v>101</v>
      </c>
      <c r="B69" s="103"/>
      <c r="C69" s="103"/>
      <c r="D69" s="103"/>
      <c r="E69" s="103"/>
      <c r="F69" s="103"/>
      <c r="G69" s="103"/>
      <c r="H69" s="103"/>
      <c r="I69" s="103"/>
      <c r="K69" s="3"/>
      <c r="L69" s="3"/>
      <c r="M69" s="3"/>
      <c r="N69" s="3"/>
      <c r="O69" s="3"/>
      <c r="P69" s="3"/>
    </row>
    <row r="70" spans="1:16" customFormat="1" ht="15" customHeight="1" x14ac:dyDescent="0.35">
      <c r="A70" s="104" t="s">
        <v>102</v>
      </c>
      <c r="B70" s="104"/>
      <c r="C70" s="104"/>
      <c r="D70" s="104"/>
      <c r="E70" s="104"/>
      <c r="F70" s="104"/>
      <c r="G70" s="104"/>
      <c r="H70" s="104"/>
      <c r="I70" s="104"/>
      <c r="K70" s="3"/>
      <c r="L70" s="3"/>
      <c r="M70" s="3"/>
      <c r="N70" s="3"/>
      <c r="O70" s="3"/>
      <c r="P70" s="3"/>
    </row>
    <row r="71" spans="1:16" x14ac:dyDescent="0.35">
      <c r="A71" s="6"/>
      <c r="B71" s="6"/>
      <c r="C71" s="6"/>
      <c r="D71" s="6"/>
      <c r="E71" s="6"/>
      <c r="F71" s="6"/>
      <c r="G71" s="6"/>
      <c r="H71" s="6"/>
      <c r="I71" s="6"/>
      <c r="J71" s="24"/>
    </row>
    <row r="72" spans="1:16" x14ac:dyDescent="0.35">
      <c r="A72" s="6"/>
      <c r="B72" s="6"/>
      <c r="C72" s="6"/>
      <c r="D72" s="6"/>
      <c r="E72" s="6"/>
      <c r="F72" s="6"/>
      <c r="G72" s="6"/>
      <c r="H72" s="6"/>
      <c r="I72" s="6"/>
      <c r="J72" s="6"/>
    </row>
    <row r="73" spans="1:16" x14ac:dyDescent="0.35">
      <c r="A73" s="6"/>
      <c r="B73" s="6"/>
      <c r="C73" s="6"/>
      <c r="D73" s="6"/>
      <c r="E73" s="6"/>
      <c r="F73" s="6"/>
      <c r="G73" s="6"/>
      <c r="H73" s="6"/>
      <c r="I73" s="6"/>
      <c r="J73" s="6"/>
    </row>
    <row r="74" spans="1:16" x14ac:dyDescent="0.35">
      <c r="A74" s="6"/>
      <c r="B74" s="6"/>
      <c r="C74" s="6"/>
      <c r="D74" s="6"/>
      <c r="E74" s="6"/>
      <c r="F74" s="6"/>
      <c r="G74" s="6"/>
      <c r="H74" s="6"/>
      <c r="I74" s="6"/>
      <c r="J74" s="6"/>
    </row>
    <row r="75" spans="1:16" x14ac:dyDescent="0.35">
      <c r="A75" s="6"/>
      <c r="B75" s="6"/>
      <c r="C75" s="6"/>
      <c r="D75" s="6"/>
      <c r="E75" s="6"/>
      <c r="F75" s="6"/>
      <c r="G75" s="6"/>
      <c r="H75" s="6"/>
      <c r="I75" s="6"/>
      <c r="J75" s="6"/>
    </row>
    <row r="76" spans="1:16" x14ac:dyDescent="0.35">
      <c r="A76" s="6"/>
      <c r="B76" s="6"/>
      <c r="C76" s="6"/>
      <c r="D76" s="6"/>
      <c r="E76" s="6"/>
      <c r="F76" s="6"/>
      <c r="G76" s="6"/>
      <c r="H76" s="6"/>
      <c r="I76" s="6"/>
      <c r="J76" s="6"/>
    </row>
    <row r="77" spans="1:16" x14ac:dyDescent="0.35">
      <c r="A77" s="6"/>
      <c r="B77" s="6"/>
      <c r="C77" s="6"/>
      <c r="D77" s="6"/>
      <c r="E77" s="6"/>
      <c r="F77" s="6"/>
      <c r="G77" s="6"/>
      <c r="H77" s="6"/>
      <c r="I77" s="6"/>
      <c r="J77" s="6"/>
    </row>
    <row r="78" spans="1:16" x14ac:dyDescent="0.35">
      <c r="E78" s="6"/>
      <c r="F78" s="6"/>
      <c r="G78" s="6"/>
      <c r="H78" s="6"/>
      <c r="I78" s="6"/>
      <c r="J78" s="6"/>
    </row>
    <row r="79" spans="1:16" x14ac:dyDescent="0.35">
      <c r="E79" s="6"/>
      <c r="F79" s="6"/>
      <c r="G79" s="6"/>
      <c r="H79" s="6"/>
      <c r="I79" s="6"/>
      <c r="J79" s="6"/>
    </row>
    <row r="80" spans="1:16" x14ac:dyDescent="0.35">
      <c r="E80" s="6"/>
      <c r="F80" s="6"/>
      <c r="G80" s="6"/>
      <c r="H80" s="6"/>
      <c r="I80" s="6"/>
      <c r="J80" s="6"/>
    </row>
    <row r="81" spans="5:10" x14ac:dyDescent="0.35">
      <c r="E81" s="6"/>
      <c r="F81" s="6"/>
      <c r="G81" s="6"/>
      <c r="H81" s="6"/>
      <c r="I81" s="6"/>
      <c r="J81" s="6"/>
    </row>
    <row r="82" spans="5:10" x14ac:dyDescent="0.35">
      <c r="E82" s="6"/>
      <c r="F82" s="6"/>
      <c r="G82" s="6"/>
      <c r="H82" s="6"/>
      <c r="I82" s="6"/>
      <c r="J82" s="6"/>
    </row>
    <row r="83" spans="5:10" x14ac:dyDescent="0.35">
      <c r="E83" s="6"/>
      <c r="F83" s="6"/>
      <c r="G83" s="6"/>
      <c r="H83" s="6"/>
      <c r="I83" s="6"/>
      <c r="J83" s="6"/>
    </row>
    <row r="84" spans="5:10" x14ac:dyDescent="0.35">
      <c r="E84" s="6"/>
      <c r="F84" s="6"/>
      <c r="G84" s="6"/>
      <c r="H84" s="6"/>
      <c r="I84" s="6"/>
      <c r="J84" s="6"/>
    </row>
    <row r="85" spans="5:10" x14ac:dyDescent="0.35">
      <c r="E85" s="6"/>
      <c r="F85" s="6"/>
      <c r="G85" s="6"/>
      <c r="H85" s="6"/>
      <c r="I85" s="6"/>
      <c r="J85" s="6"/>
    </row>
    <row r="86" spans="5:10" x14ac:dyDescent="0.35">
      <c r="E86" s="6"/>
      <c r="F86" s="6"/>
      <c r="G86" s="6"/>
      <c r="H86" s="6"/>
      <c r="I86" s="6"/>
      <c r="J86" s="6"/>
    </row>
    <row r="87" spans="5:10" x14ac:dyDescent="0.35">
      <c r="E87" s="6"/>
      <c r="F87" s="6"/>
      <c r="G87" s="6"/>
      <c r="H87" s="6"/>
      <c r="I87" s="6"/>
      <c r="J87" s="6"/>
    </row>
    <row r="88" spans="5:10" x14ac:dyDescent="0.35">
      <c r="E88" s="6"/>
      <c r="F88" s="6"/>
      <c r="G88" s="6"/>
      <c r="H88" s="6"/>
      <c r="I88" s="6"/>
      <c r="J88" s="6"/>
    </row>
    <row r="89" spans="5:10" x14ac:dyDescent="0.35">
      <c r="E89" s="6"/>
      <c r="F89" s="6"/>
      <c r="G89" s="6"/>
      <c r="H89" s="6"/>
      <c r="I89" s="6"/>
      <c r="J89" s="6"/>
    </row>
    <row r="90" spans="5:10" x14ac:dyDescent="0.35">
      <c r="E90" s="6"/>
      <c r="F90" s="6"/>
      <c r="G90" s="6"/>
      <c r="H90" s="6"/>
      <c r="I90" s="6"/>
      <c r="J90" s="6"/>
    </row>
    <row r="91" spans="5:10" x14ac:dyDescent="0.35">
      <c r="E91" s="6"/>
      <c r="F91" s="6"/>
      <c r="G91" s="6"/>
      <c r="H91" s="6"/>
      <c r="I91" s="6"/>
      <c r="J91" s="6"/>
    </row>
    <row r="92" spans="5:10" x14ac:dyDescent="0.35">
      <c r="E92" s="6"/>
      <c r="F92" s="6"/>
      <c r="G92" s="6"/>
      <c r="H92" s="6"/>
      <c r="I92" s="6"/>
      <c r="J92" s="6"/>
    </row>
    <row r="93" spans="5:10" x14ac:dyDescent="0.35">
      <c r="E93" s="6"/>
      <c r="F93" s="6"/>
      <c r="G93" s="6"/>
      <c r="H93" s="6"/>
      <c r="I93" s="6"/>
      <c r="J93" s="6"/>
    </row>
    <row r="94" spans="5:10" x14ac:dyDescent="0.35">
      <c r="E94" s="6"/>
      <c r="F94" s="6"/>
      <c r="G94" s="6"/>
      <c r="H94" s="6"/>
      <c r="I94" s="6"/>
      <c r="J94" s="6"/>
    </row>
    <row r="95" spans="5:10" x14ac:dyDescent="0.35">
      <c r="E95" s="6"/>
      <c r="F95" s="6"/>
      <c r="G95" s="6"/>
      <c r="H95" s="6"/>
      <c r="I95" s="6"/>
      <c r="J95" s="6"/>
    </row>
    <row r="96" spans="5:10" x14ac:dyDescent="0.35">
      <c r="E96" s="6"/>
      <c r="F96" s="6"/>
      <c r="G96" s="6"/>
      <c r="H96" s="6"/>
      <c r="I96" s="6"/>
      <c r="J96" s="6"/>
    </row>
    <row r="97" spans="5:10" x14ac:dyDescent="0.35">
      <c r="E97" s="6"/>
      <c r="F97" s="6"/>
      <c r="G97" s="6"/>
      <c r="H97" s="6"/>
      <c r="I97" s="6"/>
      <c r="J97" s="6"/>
    </row>
    <row r="98" spans="5:10" x14ac:dyDescent="0.35">
      <c r="E98" s="6"/>
      <c r="F98" s="6"/>
      <c r="G98" s="6"/>
      <c r="H98" s="6"/>
      <c r="I98" s="6"/>
      <c r="J98" s="6"/>
    </row>
    <row r="99" spans="5:10" x14ac:dyDescent="0.35">
      <c r="E99" s="6"/>
      <c r="F99" s="6"/>
      <c r="G99" s="6"/>
      <c r="H99" s="6"/>
      <c r="I99" s="6"/>
      <c r="J99" s="6"/>
    </row>
    <row r="100" spans="5:10" x14ac:dyDescent="0.35">
      <c r="E100" s="6"/>
      <c r="F100" s="6"/>
      <c r="G100" s="6"/>
      <c r="H100" s="6"/>
      <c r="I100" s="6"/>
      <c r="J100" s="6"/>
    </row>
    <row r="101" spans="5:10" x14ac:dyDescent="0.35">
      <c r="E101" s="6"/>
      <c r="F101" s="6"/>
      <c r="G101" s="6"/>
      <c r="H101" s="6"/>
      <c r="I101" s="6"/>
      <c r="J101" s="6"/>
    </row>
    <row r="102" spans="5:10" x14ac:dyDescent="0.35">
      <c r="E102" s="6"/>
      <c r="F102" s="6"/>
      <c r="G102" s="6"/>
      <c r="H102" s="6"/>
      <c r="I102" s="6"/>
      <c r="J102" s="6"/>
    </row>
    <row r="103" spans="5:10" x14ac:dyDescent="0.35">
      <c r="E103" s="6"/>
      <c r="F103" s="6"/>
      <c r="G103" s="6"/>
      <c r="H103" s="6"/>
      <c r="I103" s="6"/>
      <c r="J103" s="6"/>
    </row>
    <row r="104" spans="5:10" x14ac:dyDescent="0.35">
      <c r="E104" s="6"/>
      <c r="F104" s="6"/>
      <c r="G104" s="6"/>
      <c r="H104" s="6"/>
      <c r="I104" s="6"/>
      <c r="J104" s="6"/>
    </row>
    <row r="105" spans="5:10" x14ac:dyDescent="0.35">
      <c r="E105" s="6"/>
      <c r="F105" s="6"/>
      <c r="G105" s="6"/>
      <c r="H105" s="6"/>
      <c r="I105" s="6"/>
      <c r="J105" s="6"/>
    </row>
    <row r="106" spans="5:10" x14ac:dyDescent="0.35">
      <c r="E106" s="6"/>
      <c r="F106" s="6"/>
      <c r="G106" s="6"/>
      <c r="H106" s="6"/>
      <c r="I106" s="6"/>
      <c r="J106" s="6"/>
    </row>
    <row r="107" spans="5:10" x14ac:dyDescent="0.35">
      <c r="E107" s="6"/>
      <c r="F107" s="6"/>
      <c r="G107" s="6"/>
      <c r="H107" s="6"/>
      <c r="I107" s="6"/>
      <c r="J107" s="6"/>
    </row>
    <row r="108" spans="5:10" x14ac:dyDescent="0.35">
      <c r="E108" s="6"/>
      <c r="F108" s="6"/>
      <c r="G108" s="6"/>
      <c r="H108" s="6"/>
      <c r="I108" s="6"/>
    </row>
  </sheetData>
  <mergeCells count="8">
    <mergeCell ref="K19:R19"/>
    <mergeCell ref="A68:I68"/>
    <mergeCell ref="A69:I69"/>
    <mergeCell ref="A70:I70"/>
    <mergeCell ref="A5:A6"/>
    <mergeCell ref="E5:F5"/>
    <mergeCell ref="H5:I5"/>
    <mergeCell ref="B5:C5"/>
  </mergeCells>
  <pageMargins left="0.31496062992125984" right="0.31496062992125984" top="0.74803149606299213" bottom="0.74803149606299213" header="0.31496062992125984" footer="0.31496062992125984"/>
  <pageSetup paperSize="9" scale="67" orientation="portrait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95"/>
  <sheetViews>
    <sheetView showGridLines="0" zoomScaleNormal="100" workbookViewId="0">
      <pane ySplit="6" topLeftCell="A7" activePane="bottomLeft" state="frozenSplit"/>
      <selection pane="bottomLeft" activeCell="A5" sqref="A5:A6"/>
    </sheetView>
  </sheetViews>
  <sheetFormatPr defaultColWidth="9.109375" defaultRowHeight="14.4" x14ac:dyDescent="0.35"/>
  <cols>
    <col min="1" max="1" width="20.33203125" style="3" bestFit="1" customWidth="1"/>
    <col min="2" max="2" width="10.33203125" style="3" bestFit="1" customWidth="1"/>
    <col min="3" max="3" width="5.5546875" style="3" bestFit="1" customWidth="1"/>
    <col min="4" max="4" width="9.5546875" style="3" customWidth="1"/>
    <col min="5" max="5" width="10.33203125" style="3" bestFit="1" customWidth="1"/>
    <col min="6" max="6" width="5.5546875" style="3" bestFit="1" customWidth="1"/>
    <col min="7" max="7" width="9.5546875" style="3" customWidth="1"/>
    <col min="8" max="8" width="10.33203125" style="3" bestFit="1" customWidth="1"/>
    <col min="9" max="9" width="5.5546875" style="3" bestFit="1" customWidth="1"/>
    <col min="10" max="10" width="9.5546875" style="3" bestFit="1" customWidth="1"/>
    <col min="11" max="11" width="10.33203125" style="3" bestFit="1" customWidth="1"/>
    <col min="12" max="12" width="5.5546875" style="3" bestFit="1" customWidth="1"/>
    <col min="13" max="13" width="9.5546875" style="3" bestFit="1" customWidth="1"/>
    <col min="14" max="14" width="10.33203125" style="3" bestFit="1" customWidth="1"/>
    <col min="15" max="15" width="5.5546875" style="3" bestFit="1" customWidth="1"/>
    <col min="16" max="16" width="9.5546875" style="3" bestFit="1" customWidth="1"/>
    <col min="17" max="17" width="10.33203125" style="3" bestFit="1" customWidth="1"/>
    <col min="18" max="18" width="5.5546875" style="3" bestFit="1" customWidth="1"/>
    <col min="19" max="19" width="9.5546875" style="3" bestFit="1" customWidth="1"/>
    <col min="20" max="20" width="10.33203125" style="3" hidden="1" customWidth="1"/>
    <col min="21" max="21" width="5.5546875" style="3" hidden="1" customWidth="1"/>
    <col min="22" max="22" width="5.5546875" style="3" customWidth="1"/>
    <col min="23" max="16384" width="9.109375" style="3"/>
  </cols>
  <sheetData>
    <row r="1" spans="1:24" x14ac:dyDescent="0.35">
      <c r="B1" s="1"/>
      <c r="C1" s="1"/>
      <c r="D1" s="1"/>
      <c r="E1" s="1"/>
      <c r="F1" s="1"/>
      <c r="G1" s="1"/>
      <c r="H1" s="1"/>
      <c r="I1" s="1"/>
      <c r="J1" s="1"/>
      <c r="K1" s="2"/>
      <c r="L1" s="1"/>
      <c r="M1" s="1"/>
      <c r="N1" s="2"/>
      <c r="O1" s="1"/>
      <c r="P1" s="1"/>
      <c r="Q1" s="2"/>
      <c r="R1" s="1"/>
      <c r="S1" s="1"/>
      <c r="U1" s="1"/>
      <c r="V1" s="1"/>
    </row>
    <row r="2" spans="1:24" x14ac:dyDescent="0.35">
      <c r="A2" s="109" t="s">
        <v>0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5"/>
    </row>
    <row r="3" spans="1:24" x14ac:dyDescent="0.35">
      <c r="A3" s="110" t="s">
        <v>1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4"/>
    </row>
    <row r="4" spans="1:24" x14ac:dyDescent="0.35">
      <c r="P4" s="21"/>
      <c r="V4" s="22"/>
    </row>
    <row r="5" spans="1:24" x14ac:dyDescent="0.35">
      <c r="A5" s="105" t="s">
        <v>52</v>
      </c>
      <c r="B5" s="107" t="s">
        <v>61</v>
      </c>
      <c r="C5" s="108"/>
      <c r="D5" s="9" t="s">
        <v>58</v>
      </c>
      <c r="E5" s="107">
        <v>2018</v>
      </c>
      <c r="F5" s="108"/>
      <c r="G5" s="9" t="s">
        <v>58</v>
      </c>
      <c r="H5" s="107">
        <v>2017</v>
      </c>
      <c r="I5" s="108"/>
      <c r="J5" s="9" t="s">
        <v>58</v>
      </c>
      <c r="K5" s="107">
        <v>2016</v>
      </c>
      <c r="L5" s="108"/>
      <c r="M5" s="9" t="s">
        <v>58</v>
      </c>
      <c r="N5" s="107">
        <v>2015</v>
      </c>
      <c r="O5" s="108"/>
      <c r="P5" s="9" t="s">
        <v>58</v>
      </c>
      <c r="Q5" s="107">
        <v>2014</v>
      </c>
      <c r="R5" s="108"/>
      <c r="S5" s="9" t="s">
        <v>58</v>
      </c>
      <c r="T5" s="111">
        <v>2013</v>
      </c>
      <c r="U5" s="108"/>
      <c r="V5" s="25"/>
    </row>
    <row r="6" spans="1:24" x14ac:dyDescent="0.35">
      <c r="A6" s="106"/>
      <c r="B6" s="8" t="s">
        <v>56</v>
      </c>
      <c r="C6" s="10" t="s">
        <v>2</v>
      </c>
      <c r="D6" s="11" t="s">
        <v>59</v>
      </c>
      <c r="E6" s="8" t="s">
        <v>56</v>
      </c>
      <c r="F6" s="10" t="s">
        <v>2</v>
      </c>
      <c r="G6" s="11" t="s">
        <v>49</v>
      </c>
      <c r="H6" s="8" t="s">
        <v>56</v>
      </c>
      <c r="I6" s="10" t="s">
        <v>2</v>
      </c>
      <c r="J6" s="11" t="s">
        <v>48</v>
      </c>
      <c r="K6" s="8" t="s">
        <v>56</v>
      </c>
      <c r="L6" s="10" t="s">
        <v>2</v>
      </c>
      <c r="M6" s="11" t="s">
        <v>46</v>
      </c>
      <c r="N6" s="8" t="s">
        <v>56</v>
      </c>
      <c r="O6" s="10" t="s">
        <v>2</v>
      </c>
      <c r="P6" s="11" t="s">
        <v>41</v>
      </c>
      <c r="Q6" s="8" t="s">
        <v>56</v>
      </c>
      <c r="R6" s="10" t="s">
        <v>2</v>
      </c>
      <c r="S6" s="11" t="s">
        <v>40</v>
      </c>
      <c r="T6" s="10" t="s">
        <v>56</v>
      </c>
      <c r="U6" s="10" t="s">
        <v>2</v>
      </c>
      <c r="V6" s="25"/>
    </row>
    <row r="7" spans="1:24" s="6" customFormat="1" x14ac:dyDescent="0.35">
      <c r="A7" s="31" t="s">
        <v>47</v>
      </c>
      <c r="B7" s="32">
        <f>SUM(B8:B12)</f>
        <v>454213</v>
      </c>
      <c r="C7" s="33">
        <f t="shared" ref="C7:C52" si="0">B7/B$54*100</f>
        <v>23.692638800358456</v>
      </c>
      <c r="D7" s="34">
        <f>B7/E7*100-100</f>
        <v>-9.5981991807944382</v>
      </c>
      <c r="E7" s="32">
        <f>SUM(E8:E12)</f>
        <v>502438</v>
      </c>
      <c r="F7" s="33">
        <f t="shared" ref="F7:F52" si="1">E7/E$54*100</f>
        <v>26.291118627606934</v>
      </c>
      <c r="G7" s="34">
        <f>E7/H7*100-100</f>
        <v>-10.38502629922074</v>
      </c>
      <c r="H7" s="32">
        <f>SUM(H8:H12)</f>
        <v>560663</v>
      </c>
      <c r="I7" s="33">
        <f t="shared" ref="I7:I52" si="2">H7/H$54*100</f>
        <v>28.43629130178541</v>
      </c>
      <c r="J7" s="34">
        <f>H7/K7*100-100</f>
        <v>5.6981211753305701</v>
      </c>
      <c r="K7" s="32">
        <f>SUM(K8:K12)</f>
        <v>530438</v>
      </c>
      <c r="L7" s="33">
        <f t="shared" ref="L7:L52" si="3">K7/K$54*100</f>
        <v>29.047094649836186</v>
      </c>
      <c r="M7" s="34">
        <f t="shared" ref="M7:M54" si="4">K7/N7*100-100</f>
        <v>18.51985914485914</v>
      </c>
      <c r="N7" s="32">
        <f>SUM(N8:N12)</f>
        <v>447552</v>
      </c>
      <c r="O7" s="33">
        <f t="shared" ref="O7:O52" si="5">N7/N$54*100</f>
        <v>28.398798442086509</v>
      </c>
      <c r="P7" s="34">
        <f>N7/Q7*100-100</f>
        <v>18.349904802200129</v>
      </c>
      <c r="Q7" s="32">
        <f>SUM(Q8:Q12)</f>
        <v>378160</v>
      </c>
      <c r="R7" s="33">
        <f t="shared" ref="R7:R52" si="6">Q7/Q$54*100</f>
        <v>27.790005269048489</v>
      </c>
      <c r="S7" s="34">
        <f>Q7/T7*100-100</f>
        <v>1.1296050661075725</v>
      </c>
      <c r="T7" s="35">
        <f>SUM(T8:T11)</f>
        <v>373936</v>
      </c>
      <c r="U7" s="33">
        <f t="shared" ref="U7:U52" si="7">T7/T$54*100</f>
        <v>28.663236709939721</v>
      </c>
      <c r="V7" s="23"/>
    </row>
    <row r="8" spans="1:24" x14ac:dyDescent="0.35">
      <c r="A8" s="36" t="s">
        <v>3</v>
      </c>
      <c r="B8" s="37">
        <v>285966</v>
      </c>
      <c r="C8" s="38">
        <f t="shared" si="0"/>
        <v>14.916546085610291</v>
      </c>
      <c r="D8" s="39">
        <f t="shared" ref="D8:D20" si="8">B8/E8*100-100</f>
        <v>-11.583614433990547</v>
      </c>
      <c r="E8" s="37">
        <v>323431</v>
      </c>
      <c r="F8" s="38">
        <f t="shared" si="1"/>
        <v>16.924203163067958</v>
      </c>
      <c r="G8" s="39">
        <f t="shared" ref="G8:G20" si="9">E8/H8*100-100</f>
        <v>-19.63688497299124</v>
      </c>
      <c r="H8" s="37">
        <v>402462</v>
      </c>
      <c r="I8" s="38">
        <f t="shared" si="2"/>
        <v>20.412487840109229</v>
      </c>
      <c r="J8" s="39">
        <f t="shared" ref="J8:J54" si="10">H8/K8*100-100</f>
        <v>4.3074626401480316</v>
      </c>
      <c r="K8" s="37">
        <v>385842</v>
      </c>
      <c r="L8" s="38">
        <f t="shared" si="3"/>
        <v>21.128933247395722</v>
      </c>
      <c r="M8" s="39">
        <f t="shared" si="4"/>
        <v>17.148660588229944</v>
      </c>
      <c r="N8" s="37">
        <v>329361</v>
      </c>
      <c r="O8" s="38">
        <f t="shared" si="5"/>
        <v>20.899150609725918</v>
      </c>
      <c r="P8" s="39">
        <f t="shared" ref="P8:P54" si="11">N8/Q8*100-100</f>
        <v>16.891261219376304</v>
      </c>
      <c r="Q8" s="37">
        <v>281767</v>
      </c>
      <c r="R8" s="38">
        <f t="shared" si="6"/>
        <v>20.706331750169205</v>
      </c>
      <c r="S8" s="39">
        <f t="shared" ref="S8:S54" si="12">Q8/T8*100-100</f>
        <v>0.84211957883285038</v>
      </c>
      <c r="T8" s="37">
        <v>279414</v>
      </c>
      <c r="U8" s="38">
        <f t="shared" si="7"/>
        <v>21.417861939131555</v>
      </c>
      <c r="V8" s="23"/>
      <c r="W8" s="12"/>
    </row>
    <row r="9" spans="1:24" x14ac:dyDescent="0.35">
      <c r="A9" s="36" t="s">
        <v>4</v>
      </c>
      <c r="B9" s="37">
        <v>25876</v>
      </c>
      <c r="C9" s="38">
        <f t="shared" si="0"/>
        <v>1.3497427893919272</v>
      </c>
      <c r="D9" s="39">
        <f t="shared" si="8"/>
        <v>-39.978195820092324</v>
      </c>
      <c r="E9" s="37">
        <v>43111</v>
      </c>
      <c r="F9" s="38">
        <f t="shared" si="1"/>
        <v>2.2558731926222988</v>
      </c>
      <c r="G9" s="39">
        <f t="shared" si="9"/>
        <v>-5.0815737907043257</v>
      </c>
      <c r="H9" s="37">
        <v>45419</v>
      </c>
      <c r="I9" s="38">
        <f t="shared" si="2"/>
        <v>2.303608254220078</v>
      </c>
      <c r="J9" s="39">
        <f t="shared" si="10"/>
        <v>24.859797668792609</v>
      </c>
      <c r="K9" s="37">
        <v>36376</v>
      </c>
      <c r="L9" s="38">
        <f t="shared" si="3"/>
        <v>1.9919710031755664</v>
      </c>
      <c r="M9" s="39">
        <f t="shared" si="4"/>
        <v>19.242116304989182</v>
      </c>
      <c r="N9" s="37">
        <v>30506</v>
      </c>
      <c r="O9" s="38">
        <f t="shared" si="5"/>
        <v>1.935716397813642</v>
      </c>
      <c r="P9" s="39">
        <f t="shared" si="11"/>
        <v>7.6923076923076934</v>
      </c>
      <c r="Q9" s="37">
        <v>28327</v>
      </c>
      <c r="R9" s="38">
        <f t="shared" si="6"/>
        <v>2.0816783352452313</v>
      </c>
      <c r="S9" s="39">
        <f t="shared" si="12"/>
        <v>-10.485068731237163</v>
      </c>
      <c r="T9" s="37">
        <v>31645</v>
      </c>
      <c r="U9" s="38">
        <f t="shared" si="7"/>
        <v>2.4256774573350586</v>
      </c>
      <c r="V9" s="23"/>
      <c r="W9" s="12"/>
    </row>
    <row r="10" spans="1:24" x14ac:dyDescent="0.35">
      <c r="A10" s="36" t="s">
        <v>50</v>
      </c>
      <c r="B10" s="37">
        <v>58757</v>
      </c>
      <c r="C10" s="38">
        <f t="shared" si="0"/>
        <v>3.0648800848779358</v>
      </c>
      <c r="D10" s="39">
        <f t="shared" si="8"/>
        <v>20.991289664971276</v>
      </c>
      <c r="E10" s="37">
        <v>48563</v>
      </c>
      <c r="F10" s="38">
        <f t="shared" si="1"/>
        <v>2.5411604892792257</v>
      </c>
      <c r="G10" s="39">
        <f t="shared" si="9"/>
        <v>-19.521734086803775</v>
      </c>
      <c r="H10" s="37">
        <v>60343</v>
      </c>
      <c r="I10" s="38">
        <f t="shared" si="2"/>
        <v>3.0605392651622045</v>
      </c>
      <c r="J10" s="39">
        <f t="shared" si="10"/>
        <v>-8.1677065895601828</v>
      </c>
      <c r="K10" s="37">
        <v>65710</v>
      </c>
      <c r="L10" s="38">
        <f t="shared" si="3"/>
        <v>3.5983179739022009</v>
      </c>
      <c r="M10" s="39">
        <f t="shared" si="4"/>
        <v>16.552555961545281</v>
      </c>
      <c r="N10" s="37">
        <v>56378</v>
      </c>
      <c r="O10" s="38">
        <f t="shared" si="5"/>
        <v>3.5773886801264503</v>
      </c>
      <c r="P10" s="39">
        <f t="shared" si="11"/>
        <v>1.6094439938722189</v>
      </c>
      <c r="Q10" s="37">
        <v>55485</v>
      </c>
      <c r="R10" s="38">
        <f t="shared" si="6"/>
        <v>4.0774498687147123</v>
      </c>
      <c r="S10" s="39">
        <f t="shared" si="12"/>
        <v>-2.744912446758164</v>
      </c>
      <c r="T10" s="37">
        <v>57051</v>
      </c>
      <c r="U10" s="38">
        <f t="shared" si="7"/>
        <v>4.3731181740692824</v>
      </c>
      <c r="V10" s="23"/>
      <c r="W10" s="12"/>
    </row>
    <row r="11" spans="1:24" x14ac:dyDescent="0.35">
      <c r="A11" s="36" t="s">
        <v>5</v>
      </c>
      <c r="B11" s="40">
        <v>81530</v>
      </c>
      <c r="C11" s="38">
        <f t="shared" si="0"/>
        <v>4.252764322890858</v>
      </c>
      <c r="D11" s="39">
        <f t="shared" si="8"/>
        <v>-3.5946553151235605</v>
      </c>
      <c r="E11" s="40">
        <v>84570</v>
      </c>
      <c r="F11" s="38">
        <f t="shared" si="1"/>
        <v>4.4253020319655727</v>
      </c>
      <c r="G11" s="39">
        <f t="shared" si="9"/>
        <v>70.782931803954028</v>
      </c>
      <c r="H11" s="40">
        <v>49519</v>
      </c>
      <c r="I11" s="38">
        <f t="shared" si="2"/>
        <v>2.5115563341492337</v>
      </c>
      <c r="J11" s="39">
        <f t="shared" si="10"/>
        <v>22.399090392268334</v>
      </c>
      <c r="K11" s="40">
        <v>40457</v>
      </c>
      <c r="L11" s="38">
        <f t="shared" si="3"/>
        <v>2.2154489464337441</v>
      </c>
      <c r="M11" s="39">
        <f t="shared" si="4"/>
        <v>35.090824095098156</v>
      </c>
      <c r="N11" s="40">
        <v>29948</v>
      </c>
      <c r="O11" s="38">
        <f t="shared" si="5"/>
        <v>1.9003092729863942</v>
      </c>
      <c r="P11" s="39">
        <f t="shared" si="11"/>
        <v>163.99858956276449</v>
      </c>
      <c r="Q11" s="40">
        <v>11344</v>
      </c>
      <c r="R11" s="38">
        <f t="shared" si="6"/>
        <v>0.83364136813011991</v>
      </c>
      <c r="S11" s="39">
        <f t="shared" si="12"/>
        <v>94.713353930655671</v>
      </c>
      <c r="T11" s="37">
        <v>5826</v>
      </c>
      <c r="U11" s="38">
        <f t="shared" si="7"/>
        <v>0.44657913940382526</v>
      </c>
      <c r="V11" s="23"/>
      <c r="W11" s="12"/>
    </row>
    <row r="12" spans="1:24" x14ac:dyDescent="0.35">
      <c r="A12" s="36" t="s">
        <v>8</v>
      </c>
      <c r="B12" s="37">
        <v>2084</v>
      </c>
      <c r="C12" s="38">
        <f t="shared" si="0"/>
        <v>0.1087055175874469</v>
      </c>
      <c r="D12" s="39">
        <f>B12/E12*100-100</f>
        <v>-24.574737604053567</v>
      </c>
      <c r="E12" s="37">
        <v>2763</v>
      </c>
      <c r="F12" s="38">
        <f t="shared" si="1"/>
        <v>0.14457975067187984</v>
      </c>
      <c r="G12" s="39">
        <f>E12/H12*100-100</f>
        <v>-5.3767123287671126</v>
      </c>
      <c r="H12" s="37">
        <v>2920</v>
      </c>
      <c r="I12" s="38">
        <f t="shared" si="2"/>
        <v>0.14809960814466694</v>
      </c>
      <c r="J12" s="39">
        <f>H12/K12*100-100</f>
        <v>42.230881636629306</v>
      </c>
      <c r="K12" s="37">
        <v>2053</v>
      </c>
      <c r="L12" s="38">
        <f t="shared" si="3"/>
        <v>0.11242347892894869</v>
      </c>
      <c r="M12" s="39">
        <f>K12/N12*100-100</f>
        <v>51.06696100073583</v>
      </c>
      <c r="N12" s="37">
        <v>1359</v>
      </c>
      <c r="O12" s="38">
        <f t="shared" si="5"/>
        <v>8.6233481434102768E-2</v>
      </c>
      <c r="P12" s="39">
        <f>N12/Q12*100-100</f>
        <v>9.8625707356507775</v>
      </c>
      <c r="Q12" s="37">
        <v>1237</v>
      </c>
      <c r="R12" s="38">
        <f t="shared" si="6"/>
        <v>9.0903946789224088E-2</v>
      </c>
      <c r="S12" s="39">
        <f>Q12/T12*100-100</f>
        <v>379.45736434108522</v>
      </c>
      <c r="T12" s="37">
        <v>258</v>
      </c>
      <c r="U12" s="38">
        <f t="shared" si="7"/>
        <v>1.9776419149705959E-2</v>
      </c>
      <c r="V12" s="23"/>
      <c r="W12" s="12"/>
    </row>
    <row r="13" spans="1:24" x14ac:dyDescent="0.35">
      <c r="A13" s="41" t="s">
        <v>7</v>
      </c>
      <c r="B13" s="37">
        <v>495</v>
      </c>
      <c r="C13" s="38">
        <f t="shared" si="0"/>
        <v>2.5820168524849436E-2</v>
      </c>
      <c r="D13" s="39">
        <f t="shared" si="8"/>
        <v>24.060150375939855</v>
      </c>
      <c r="E13" s="37">
        <v>399</v>
      </c>
      <c r="F13" s="38">
        <f t="shared" si="1"/>
        <v>2.0878509054679716E-2</v>
      </c>
      <c r="G13" s="39">
        <f t="shared" si="9"/>
        <v>15.988372093023258</v>
      </c>
      <c r="H13" s="37">
        <v>344</v>
      </c>
      <c r="I13" s="38">
        <f t="shared" si="2"/>
        <v>1.744735109649501E-2</v>
      </c>
      <c r="J13" s="39">
        <f t="shared" si="10"/>
        <v>-7.5268817204301115</v>
      </c>
      <c r="K13" s="37">
        <v>372</v>
      </c>
      <c r="L13" s="38">
        <f t="shared" si="3"/>
        <v>2.0370937243823144E-2</v>
      </c>
      <c r="M13" s="39">
        <f t="shared" si="4"/>
        <v>49.397590361445765</v>
      </c>
      <c r="N13" s="37">
        <v>249</v>
      </c>
      <c r="O13" s="38">
        <f t="shared" si="5"/>
        <v>1.5799953551943774E-2</v>
      </c>
      <c r="P13" s="39">
        <f t="shared" si="11"/>
        <v>9.6916299559471497</v>
      </c>
      <c r="Q13" s="37">
        <v>227</v>
      </c>
      <c r="R13" s="38">
        <f t="shared" si="6"/>
        <v>1.6681645853802645E-2</v>
      </c>
      <c r="S13" s="39">
        <f t="shared" si="12"/>
        <v>20.105820105820115</v>
      </c>
      <c r="T13" s="37">
        <v>189</v>
      </c>
      <c r="U13" s="38">
        <f t="shared" si="7"/>
        <v>1.4487376818970646E-2</v>
      </c>
      <c r="V13" s="23"/>
      <c r="W13" s="12"/>
    </row>
    <row r="14" spans="1:24" x14ac:dyDescent="0.35">
      <c r="A14" s="41" t="s">
        <v>42</v>
      </c>
      <c r="B14" s="40">
        <v>3793</v>
      </c>
      <c r="C14" s="38">
        <f t="shared" si="0"/>
        <v>0.1978503014439473</v>
      </c>
      <c r="D14" s="39">
        <f t="shared" si="8"/>
        <v>152.36194278110443</v>
      </c>
      <c r="E14" s="40">
        <v>1503</v>
      </c>
      <c r="F14" s="38">
        <f t="shared" si="1"/>
        <v>7.8647616814996518E-2</v>
      </c>
      <c r="G14" s="39">
        <f t="shared" si="9"/>
        <v>261.29807692307691</v>
      </c>
      <c r="H14" s="40">
        <v>416</v>
      </c>
      <c r="I14" s="38">
        <f t="shared" si="2"/>
        <v>2.1099122256226521E-2</v>
      </c>
      <c r="J14" s="39">
        <f t="shared" si="10"/>
        <v>-12.970711297071119</v>
      </c>
      <c r="K14" s="40">
        <v>478</v>
      </c>
      <c r="L14" s="38">
        <f t="shared" si="3"/>
        <v>2.6175559146632964E-2</v>
      </c>
      <c r="M14" s="39">
        <f t="shared" si="4"/>
        <v>6.9351230425055803</v>
      </c>
      <c r="N14" s="40">
        <v>447</v>
      </c>
      <c r="O14" s="38">
        <f t="shared" si="5"/>
        <v>2.8363772039031596E-2</v>
      </c>
      <c r="P14" s="39">
        <f t="shared" si="11"/>
        <v>23.822714681440431</v>
      </c>
      <c r="Q14" s="40">
        <v>361</v>
      </c>
      <c r="R14" s="38">
        <f t="shared" si="6"/>
        <v>2.6528961027413017E-2</v>
      </c>
      <c r="S14" s="39">
        <f t="shared" si="12"/>
        <v>-22.863247863247864</v>
      </c>
      <c r="T14" s="37">
        <v>468</v>
      </c>
      <c r="U14" s="38">
        <f t="shared" si="7"/>
        <v>3.587350450411779E-2</v>
      </c>
      <c r="V14" s="23"/>
      <c r="W14" s="12"/>
      <c r="X14" s="20"/>
    </row>
    <row r="15" spans="1:24" x14ac:dyDescent="0.35">
      <c r="A15" s="41" t="s">
        <v>9</v>
      </c>
      <c r="B15" s="37">
        <v>313</v>
      </c>
      <c r="C15" s="38">
        <f t="shared" si="0"/>
        <v>1.6326692420763379E-2</v>
      </c>
      <c r="D15" s="39">
        <f t="shared" si="8"/>
        <v>47.641509433962256</v>
      </c>
      <c r="E15" s="37">
        <v>212</v>
      </c>
      <c r="F15" s="38">
        <f t="shared" si="1"/>
        <v>1.109334315687243E-2</v>
      </c>
      <c r="G15" s="39">
        <f t="shared" si="9"/>
        <v>59.398496240601503</v>
      </c>
      <c r="H15" s="37">
        <v>133</v>
      </c>
      <c r="I15" s="38">
        <f t="shared" si="2"/>
        <v>6.7456328367262687E-3</v>
      </c>
      <c r="J15" s="39">
        <f t="shared" si="10"/>
        <v>41.489361702127667</v>
      </c>
      <c r="K15" s="37">
        <v>94</v>
      </c>
      <c r="L15" s="38">
        <f t="shared" si="3"/>
        <v>5.1474948949445576E-3</v>
      </c>
      <c r="M15" s="39">
        <f t="shared" si="4"/>
        <v>62.068965517241367</v>
      </c>
      <c r="N15" s="37">
        <v>58</v>
      </c>
      <c r="O15" s="38">
        <f t="shared" si="5"/>
        <v>3.6803104659146142E-3</v>
      </c>
      <c r="P15" s="39">
        <f t="shared" si="11"/>
        <v>23.40425531914893</v>
      </c>
      <c r="Q15" s="37">
        <v>47</v>
      </c>
      <c r="R15" s="38">
        <f t="shared" si="6"/>
        <v>3.4539090534305029E-3</v>
      </c>
      <c r="S15" s="39">
        <f t="shared" si="12"/>
        <v>-9.6153846153846132</v>
      </c>
      <c r="T15" s="37">
        <v>52</v>
      </c>
      <c r="U15" s="38">
        <f t="shared" si="7"/>
        <v>3.9859449449019761E-3</v>
      </c>
      <c r="V15" s="23"/>
      <c r="W15" s="12"/>
    </row>
    <row r="16" spans="1:24" x14ac:dyDescent="0.35">
      <c r="A16" s="30" t="s">
        <v>57</v>
      </c>
      <c r="B16" s="42">
        <v>43</v>
      </c>
      <c r="C16" s="43">
        <f t="shared" si="0"/>
        <v>2.2429641344818702E-3</v>
      </c>
      <c r="D16" s="44">
        <f t="shared" si="8"/>
        <v>-23.214285714285708</v>
      </c>
      <c r="E16" s="42">
        <v>56</v>
      </c>
      <c r="F16" s="43">
        <f t="shared" si="1"/>
        <v>2.9303170603059252E-3</v>
      </c>
      <c r="G16" s="44">
        <f t="shared" si="9"/>
        <v>166.66666666666663</v>
      </c>
      <c r="H16" s="42">
        <v>21</v>
      </c>
      <c r="I16" s="43">
        <f t="shared" si="2"/>
        <v>1.0650999215883581E-3</v>
      </c>
      <c r="J16" s="44">
        <f t="shared" si="10"/>
        <v>-27.58620689655173</v>
      </c>
      <c r="K16" s="42">
        <v>29</v>
      </c>
      <c r="L16" s="43">
        <f t="shared" si="3"/>
        <v>1.5880569356743848E-3</v>
      </c>
      <c r="M16" s="44">
        <f t="shared" si="4"/>
        <v>190</v>
      </c>
      <c r="N16" s="42">
        <v>10</v>
      </c>
      <c r="O16" s="43">
        <f t="shared" si="5"/>
        <v>6.345362872266576E-4</v>
      </c>
      <c r="P16" s="44">
        <f t="shared" si="11"/>
        <v>-23.076923076923066</v>
      </c>
      <c r="Q16" s="42">
        <v>13</v>
      </c>
      <c r="R16" s="43">
        <f t="shared" si="6"/>
        <v>9.5533654669354351E-4</v>
      </c>
      <c r="S16" s="44">
        <f t="shared" si="12"/>
        <v>-51.851851851851855</v>
      </c>
      <c r="T16" s="42">
        <v>27</v>
      </c>
      <c r="U16" s="43">
        <f t="shared" si="7"/>
        <v>2.0696252598529493E-3</v>
      </c>
      <c r="V16" s="23"/>
      <c r="W16" s="12"/>
    </row>
    <row r="17" spans="1:23" ht="24" x14ac:dyDescent="0.35">
      <c r="A17" s="26" t="s">
        <v>51</v>
      </c>
      <c r="B17" s="13">
        <f>SUM(B7,B13:B16)</f>
        <v>458857</v>
      </c>
      <c r="C17" s="14">
        <f t="shared" si="0"/>
        <v>23.934878926882501</v>
      </c>
      <c r="D17" s="15">
        <f>B17/E17*100-100</f>
        <v>-9.0666418289048067</v>
      </c>
      <c r="E17" s="13">
        <f>SUM(E7,E13:E16)</f>
        <v>504608</v>
      </c>
      <c r="F17" s="14">
        <f t="shared" si="1"/>
        <v>26.404668413693788</v>
      </c>
      <c r="G17" s="15">
        <f>E17/H17*100-100</f>
        <v>-10.144468167321662</v>
      </c>
      <c r="H17" s="13">
        <f>SUM(H7,H13:H16)</f>
        <v>561577</v>
      </c>
      <c r="I17" s="14">
        <f t="shared" si="2"/>
        <v>28.482648507896446</v>
      </c>
      <c r="J17" s="15">
        <f t="shared" si="10"/>
        <v>5.6765855430166141</v>
      </c>
      <c r="K17" s="13">
        <f>SUM(K7,K13:K16)</f>
        <v>531411</v>
      </c>
      <c r="L17" s="14">
        <f t="shared" si="3"/>
        <v>29.100376698057257</v>
      </c>
      <c r="M17" s="15">
        <f t="shared" si="4"/>
        <v>18.534917335094008</v>
      </c>
      <c r="N17" s="13">
        <f>SUM(N7,N13:N16)</f>
        <v>448316</v>
      </c>
      <c r="O17" s="14">
        <f t="shared" si="5"/>
        <v>28.447277014430622</v>
      </c>
      <c r="P17" s="15">
        <f t="shared" si="11"/>
        <v>18.349137293826942</v>
      </c>
      <c r="Q17" s="13">
        <f>SUM(Q7,Q13:Q16)</f>
        <v>378808</v>
      </c>
      <c r="R17" s="14">
        <f t="shared" si="6"/>
        <v>27.837625121529829</v>
      </c>
      <c r="S17" s="15">
        <f t="shared" si="12"/>
        <v>1.1038988768843154</v>
      </c>
      <c r="T17" s="13">
        <f>SUM(T13:T16,T7)</f>
        <v>374672</v>
      </c>
      <c r="U17" s="14">
        <f t="shared" si="7"/>
        <v>28.719653161467562</v>
      </c>
      <c r="V17" s="24"/>
      <c r="W17" s="12"/>
    </row>
    <row r="18" spans="1:23" x14ac:dyDescent="0.35">
      <c r="A18" s="45" t="s">
        <v>12</v>
      </c>
      <c r="B18" s="46">
        <v>53</v>
      </c>
      <c r="C18" s="33">
        <f t="shared" si="0"/>
        <v>2.7645837006404447E-3</v>
      </c>
      <c r="D18" s="34">
        <f t="shared" si="8"/>
        <v>82.758620689655174</v>
      </c>
      <c r="E18" s="46">
        <v>29</v>
      </c>
      <c r="F18" s="33">
        <f t="shared" si="1"/>
        <v>1.5174856205155682E-3</v>
      </c>
      <c r="G18" s="34">
        <f t="shared" si="9"/>
        <v>-29.268292682926827</v>
      </c>
      <c r="H18" s="46">
        <v>41</v>
      </c>
      <c r="I18" s="33">
        <f t="shared" si="2"/>
        <v>2.0794807992915564E-3</v>
      </c>
      <c r="J18" s="34">
        <f t="shared" si="10"/>
        <v>141.17647058823528</v>
      </c>
      <c r="K18" s="46">
        <v>17</v>
      </c>
      <c r="L18" s="33">
        <f t="shared" si="3"/>
        <v>9.3092992780912211E-4</v>
      </c>
      <c r="M18" s="34">
        <f t="shared" si="4"/>
        <v>-48.484848484848484</v>
      </c>
      <c r="N18" s="47">
        <v>33</v>
      </c>
      <c r="O18" s="33">
        <f t="shared" si="5"/>
        <v>2.09396974784797E-3</v>
      </c>
      <c r="P18" s="34">
        <f t="shared" si="11"/>
        <v>26.92307692307692</v>
      </c>
      <c r="Q18" s="47">
        <v>26</v>
      </c>
      <c r="R18" s="33">
        <f t="shared" si="6"/>
        <v>1.910673093387087E-3</v>
      </c>
      <c r="S18" s="34">
        <f t="shared" si="12"/>
        <v>-54.385964912280706</v>
      </c>
      <c r="T18" s="46">
        <v>57</v>
      </c>
      <c r="U18" s="33">
        <f t="shared" si="7"/>
        <v>4.3692088819117817E-3</v>
      </c>
      <c r="V18" s="23"/>
      <c r="W18" s="12"/>
    </row>
    <row r="19" spans="1:23" x14ac:dyDescent="0.35">
      <c r="A19" s="41" t="s">
        <v>10</v>
      </c>
      <c r="B19" s="37">
        <v>64473</v>
      </c>
      <c r="C19" s="38">
        <f t="shared" si="0"/>
        <v>3.3630378288941767</v>
      </c>
      <c r="D19" s="39">
        <f t="shared" si="8"/>
        <v>2.6869047239830479</v>
      </c>
      <c r="E19" s="37">
        <v>62786</v>
      </c>
      <c r="F19" s="38">
        <f t="shared" si="1"/>
        <v>3.2854086955065682</v>
      </c>
      <c r="G19" s="39">
        <f t="shared" si="9"/>
        <v>-6.4570917759237147</v>
      </c>
      <c r="H19" s="37">
        <v>67120</v>
      </c>
      <c r="I19" s="38">
        <f t="shared" si="2"/>
        <v>3.4042622255719337</v>
      </c>
      <c r="J19" s="39">
        <f t="shared" si="10"/>
        <v>4.8848329530893437</v>
      </c>
      <c r="K19" s="37">
        <v>63994</v>
      </c>
      <c r="L19" s="38">
        <f t="shared" si="3"/>
        <v>3.5043488117774682</v>
      </c>
      <c r="M19" s="39">
        <f t="shared" si="4"/>
        <v>16.717735463631712</v>
      </c>
      <c r="N19" s="40">
        <v>54828</v>
      </c>
      <c r="O19" s="38">
        <f t="shared" si="5"/>
        <v>3.4790355556063184</v>
      </c>
      <c r="P19" s="39">
        <f t="shared" si="11"/>
        <v>9.6911011523687591</v>
      </c>
      <c r="Q19" s="40">
        <v>49984</v>
      </c>
      <c r="R19" s="38">
        <f t="shared" si="6"/>
        <v>3.6731955346100063</v>
      </c>
      <c r="S19" s="39">
        <f t="shared" si="12"/>
        <v>4.6347079757169638</v>
      </c>
      <c r="T19" s="37">
        <v>47770</v>
      </c>
      <c r="U19" s="38">
        <f t="shared" si="7"/>
        <v>3.661703654191681</v>
      </c>
      <c r="V19" s="23"/>
      <c r="W19" s="12"/>
    </row>
    <row r="20" spans="1:23" x14ac:dyDescent="0.35">
      <c r="A20" s="41" t="s">
        <v>11</v>
      </c>
      <c r="B20" s="37">
        <v>58152</v>
      </c>
      <c r="C20" s="38">
        <f t="shared" si="0"/>
        <v>3.033322101125342</v>
      </c>
      <c r="D20" s="39">
        <f t="shared" si="8"/>
        <v>1.7425992021834986</v>
      </c>
      <c r="E20" s="37">
        <v>57156</v>
      </c>
      <c r="F20" s="38">
        <f t="shared" si="1"/>
        <v>2.9908071767650974</v>
      </c>
      <c r="G20" s="39">
        <f t="shared" si="9"/>
        <v>-6.1678131105018679</v>
      </c>
      <c r="H20" s="37">
        <v>60913</v>
      </c>
      <c r="I20" s="38">
        <f t="shared" si="2"/>
        <v>3.0894491201767456</v>
      </c>
      <c r="J20" s="39">
        <f t="shared" si="10"/>
        <v>1.7319126194134498</v>
      </c>
      <c r="K20" s="37">
        <v>59876</v>
      </c>
      <c r="L20" s="38">
        <f t="shared" si="3"/>
        <v>3.2788447269117054</v>
      </c>
      <c r="M20" s="39">
        <f t="shared" si="4"/>
        <v>20.288486650461053</v>
      </c>
      <c r="N20" s="40">
        <v>49777</v>
      </c>
      <c r="O20" s="38">
        <f t="shared" si="5"/>
        <v>3.1585312769281337</v>
      </c>
      <c r="P20" s="39">
        <f t="shared" si="11"/>
        <v>14.128166915052162</v>
      </c>
      <c r="Q20" s="40">
        <v>43615</v>
      </c>
      <c r="R20" s="38">
        <f t="shared" si="6"/>
        <v>3.2051541141568385</v>
      </c>
      <c r="S20" s="39">
        <f t="shared" si="12"/>
        <v>2.4620010806493298</v>
      </c>
      <c r="T20" s="37">
        <v>42567</v>
      </c>
      <c r="U20" s="38">
        <f t="shared" si="7"/>
        <v>3.2628792013392776</v>
      </c>
      <c r="V20" s="23"/>
      <c r="W20" s="12"/>
    </row>
    <row r="21" spans="1:23" x14ac:dyDescent="0.35">
      <c r="A21" s="41" t="s">
        <v>45</v>
      </c>
      <c r="B21" s="37">
        <v>90952</v>
      </c>
      <c r="C21" s="38">
        <f t="shared" si="0"/>
        <v>4.7442342781254663</v>
      </c>
      <c r="D21" s="39">
        <f>B21/E21*100-100</f>
        <v>6.2399252423782201</v>
      </c>
      <c r="E21" s="37">
        <v>85610</v>
      </c>
      <c r="F21" s="38">
        <f t="shared" si="1"/>
        <v>4.4797222059426831</v>
      </c>
      <c r="G21" s="39">
        <f>E21/H21*100-100</f>
        <v>5.8350846829027034</v>
      </c>
      <c r="H21" s="37">
        <v>80890</v>
      </c>
      <c r="I21" s="38">
        <f t="shared" si="2"/>
        <v>4.1026634598705858</v>
      </c>
      <c r="J21" s="39">
        <f t="shared" si="10"/>
        <v>25.95568427772848</v>
      </c>
      <c r="K21" s="37">
        <v>64221</v>
      </c>
      <c r="L21" s="38">
        <f t="shared" si="3"/>
        <v>3.5167794643429193</v>
      </c>
      <c r="M21" s="39">
        <f t="shared" si="4"/>
        <v>9.5435472316037391</v>
      </c>
      <c r="N21" s="40">
        <v>58626</v>
      </c>
      <c r="O21" s="38">
        <f t="shared" si="5"/>
        <v>3.7200324374950031</v>
      </c>
      <c r="P21" s="39">
        <f t="shared" si="11"/>
        <v>10.32159726011929</v>
      </c>
      <c r="Q21" s="40">
        <v>53141</v>
      </c>
      <c r="R21" s="38">
        <f t="shared" si="6"/>
        <v>3.9051953406031994</v>
      </c>
      <c r="S21" s="39">
        <f t="shared" si="12"/>
        <v>-8.1733510739403101</v>
      </c>
      <c r="T21" s="37">
        <v>57871</v>
      </c>
      <c r="U21" s="38">
        <f t="shared" si="7"/>
        <v>4.4359734597388902</v>
      </c>
      <c r="V21" s="23"/>
      <c r="W21" s="12"/>
    </row>
    <row r="22" spans="1:23" x14ac:dyDescent="0.35">
      <c r="A22" s="41" t="s">
        <v>13</v>
      </c>
      <c r="B22" s="37">
        <v>84118</v>
      </c>
      <c r="C22" s="38">
        <f t="shared" si="0"/>
        <v>4.3877594666126969</v>
      </c>
      <c r="D22" s="39">
        <f>B22/E22*100-100</f>
        <v>36.462152428538985</v>
      </c>
      <c r="E22" s="37">
        <v>61642</v>
      </c>
      <c r="F22" s="38">
        <f t="shared" si="1"/>
        <v>3.2255465041317466</v>
      </c>
      <c r="G22" s="39">
        <f>E22/H22*100-100</f>
        <v>6.2371818072143697</v>
      </c>
      <c r="H22" s="37">
        <v>58023</v>
      </c>
      <c r="I22" s="38">
        <f t="shared" si="2"/>
        <v>2.9428710833486336</v>
      </c>
      <c r="J22" s="39">
        <f t="shared" si="10"/>
        <v>20.901400233372243</v>
      </c>
      <c r="K22" s="37">
        <v>47992</v>
      </c>
      <c r="L22" s="38">
        <f t="shared" si="3"/>
        <v>2.6280699467891404</v>
      </c>
      <c r="M22" s="39">
        <f t="shared" si="4"/>
        <v>9.1024824952259564</v>
      </c>
      <c r="N22" s="40">
        <v>43988</v>
      </c>
      <c r="O22" s="38">
        <f t="shared" si="5"/>
        <v>2.7911982202526215</v>
      </c>
      <c r="P22" s="39">
        <f t="shared" si="11"/>
        <v>15.378360655737694</v>
      </c>
      <c r="Q22" s="40">
        <v>38125</v>
      </c>
      <c r="R22" s="38">
        <f t="shared" si="6"/>
        <v>2.8017081417454879</v>
      </c>
      <c r="S22" s="39">
        <f t="shared" si="12"/>
        <v>41.057421932810399</v>
      </c>
      <c r="T22" s="37">
        <v>27028</v>
      </c>
      <c r="U22" s="38">
        <f t="shared" si="7"/>
        <v>2.0717715379002044</v>
      </c>
      <c r="V22" s="23"/>
      <c r="W22" s="12"/>
    </row>
    <row r="23" spans="1:23" x14ac:dyDescent="0.35">
      <c r="A23" s="41" t="s">
        <v>14</v>
      </c>
      <c r="B23" s="37">
        <v>122581</v>
      </c>
      <c r="C23" s="38">
        <f t="shared" si="0"/>
        <v>6.3940648039284218</v>
      </c>
      <c r="D23" s="39">
        <f>B23/E23*100-100</f>
        <v>-5.4421611280817075</v>
      </c>
      <c r="E23" s="37">
        <v>129636</v>
      </c>
      <c r="F23" s="38">
        <f t="shared" si="1"/>
        <v>6.783474686246767</v>
      </c>
      <c r="G23" s="39">
        <f>E23/H23*100-100</f>
        <v>-3.3598473271061522</v>
      </c>
      <c r="H23" s="37">
        <v>134143</v>
      </c>
      <c r="I23" s="38">
        <f t="shared" si="2"/>
        <v>6.8036047038870064</v>
      </c>
      <c r="J23" s="39">
        <f t="shared" si="10"/>
        <v>7.9065913734575304</v>
      </c>
      <c r="K23" s="37">
        <v>124314</v>
      </c>
      <c r="L23" s="38">
        <f t="shared" si="3"/>
        <v>6.8075072379801886</v>
      </c>
      <c r="M23" s="39">
        <f t="shared" si="4"/>
        <v>13.724019320843084</v>
      </c>
      <c r="N23" s="40">
        <v>109312</v>
      </c>
      <c r="O23" s="38">
        <f t="shared" si="5"/>
        <v>6.9362430629320402</v>
      </c>
      <c r="P23" s="39">
        <f t="shared" si="11"/>
        <v>19.311496523646838</v>
      </c>
      <c r="Q23" s="40">
        <v>91619</v>
      </c>
      <c r="R23" s="38">
        <f t="shared" si="6"/>
        <v>6.7328445439627504</v>
      </c>
      <c r="S23" s="39">
        <f t="shared" si="12"/>
        <v>4.7074285714285651</v>
      </c>
      <c r="T23" s="37">
        <v>87500</v>
      </c>
      <c r="U23" s="38">
        <f t="shared" si="7"/>
        <v>6.7071188976715952</v>
      </c>
      <c r="V23" s="23"/>
      <c r="W23" s="12"/>
    </row>
    <row r="24" spans="1:23" x14ac:dyDescent="0.35">
      <c r="A24" s="41" t="s">
        <v>16</v>
      </c>
      <c r="B24" s="37">
        <v>8669</v>
      </c>
      <c r="C24" s="38">
        <f t="shared" si="0"/>
        <v>0.45219200190286818</v>
      </c>
      <c r="D24" s="39">
        <f t="shared" ref="D24:D54" si="13">B24/E24*100-100</f>
        <v>-2.1557562076749406</v>
      </c>
      <c r="E24" s="37">
        <v>8860</v>
      </c>
      <c r="F24" s="38">
        <f t="shared" si="1"/>
        <v>0.46361802061268742</v>
      </c>
      <c r="G24" s="39">
        <f t="shared" ref="G24:G46" si="14">E24/H24*100-100</f>
        <v>-10.278481012658219</v>
      </c>
      <c r="H24" s="37">
        <v>9875</v>
      </c>
      <c r="I24" s="38">
        <f t="shared" si="2"/>
        <v>0.50085055836595416</v>
      </c>
      <c r="J24" s="39">
        <f t="shared" si="10"/>
        <v>2.9074614422676177</v>
      </c>
      <c r="K24" s="37">
        <v>9596</v>
      </c>
      <c r="L24" s="38">
        <f t="shared" si="3"/>
        <v>0.52548256395625503</v>
      </c>
      <c r="M24" s="39">
        <f t="shared" si="4"/>
        <v>98.141647739004753</v>
      </c>
      <c r="N24" s="40">
        <v>4843</v>
      </c>
      <c r="O24" s="38">
        <f t="shared" si="5"/>
        <v>0.30730592390387029</v>
      </c>
      <c r="P24" s="39">
        <f t="shared" si="11"/>
        <v>10.268670309653928</v>
      </c>
      <c r="Q24" s="40">
        <v>4392</v>
      </c>
      <c r="R24" s="38">
        <f t="shared" si="6"/>
        <v>0.3227567779290802</v>
      </c>
      <c r="S24" s="39">
        <f t="shared" si="12"/>
        <v>0.34270047978066032</v>
      </c>
      <c r="T24" s="37">
        <v>4377</v>
      </c>
      <c r="U24" s="38">
        <f t="shared" si="7"/>
        <v>0.33550925045838365</v>
      </c>
      <c r="V24" s="23"/>
      <c r="W24" s="12"/>
    </row>
    <row r="25" spans="1:23" x14ac:dyDescent="0.35">
      <c r="A25" s="41" t="s">
        <v>17</v>
      </c>
      <c r="B25" s="37">
        <v>50370</v>
      </c>
      <c r="C25" s="38">
        <f t="shared" si="0"/>
        <v>2.6273977547407394</v>
      </c>
      <c r="D25" s="39">
        <f t="shared" si="13"/>
        <v>-5.7976435384327658</v>
      </c>
      <c r="E25" s="37">
        <v>53470</v>
      </c>
      <c r="F25" s="38">
        <f t="shared" si="1"/>
        <v>2.7979295216885323</v>
      </c>
      <c r="G25" s="39">
        <f t="shared" si="14"/>
        <v>-9.2852416741597779</v>
      </c>
      <c r="H25" s="37">
        <v>58943</v>
      </c>
      <c r="I25" s="38">
        <f t="shared" si="2"/>
        <v>2.9895326037229806</v>
      </c>
      <c r="J25" s="39">
        <f t="shared" si="10"/>
        <v>4.5088652482269538</v>
      </c>
      <c r="K25" s="37">
        <v>56400</v>
      </c>
      <c r="L25" s="38">
        <f t="shared" si="3"/>
        <v>3.0884969369667346</v>
      </c>
      <c r="M25" s="39">
        <f t="shared" si="4"/>
        <v>19.057671198176138</v>
      </c>
      <c r="N25" s="40">
        <v>47372</v>
      </c>
      <c r="O25" s="38">
        <f t="shared" si="5"/>
        <v>3.0059252998501225</v>
      </c>
      <c r="P25" s="39">
        <f t="shared" si="11"/>
        <v>13.389822394561719</v>
      </c>
      <c r="Q25" s="40">
        <v>41778</v>
      </c>
      <c r="R25" s="38">
        <f t="shared" si="6"/>
        <v>3.0701577113663738</v>
      </c>
      <c r="S25" s="39">
        <f t="shared" si="12"/>
        <v>8.9671361502347509</v>
      </c>
      <c r="T25" s="37">
        <v>38340</v>
      </c>
      <c r="U25" s="38">
        <f t="shared" si="7"/>
        <v>2.938867868991188</v>
      </c>
      <c r="V25" s="23"/>
      <c r="W25" s="12"/>
    </row>
    <row r="26" spans="1:23" x14ac:dyDescent="0.35">
      <c r="A26" s="41" t="s">
        <v>43</v>
      </c>
      <c r="B26" s="37">
        <v>8068</v>
      </c>
      <c r="C26" s="38">
        <f t="shared" si="0"/>
        <v>0.42084266597673781</v>
      </c>
      <c r="D26" s="39">
        <f t="shared" si="13"/>
        <v>-12.985332182916309</v>
      </c>
      <c r="E26" s="37">
        <v>9272</v>
      </c>
      <c r="F26" s="38">
        <f t="shared" si="1"/>
        <v>0.48517678184208102</v>
      </c>
      <c r="G26" s="39">
        <f t="shared" si="14"/>
        <v>74.318480917465678</v>
      </c>
      <c r="H26" s="37">
        <v>5319</v>
      </c>
      <c r="I26" s="38">
        <f t="shared" si="2"/>
        <v>0.26977459442516555</v>
      </c>
      <c r="J26" s="39">
        <f t="shared" si="10"/>
        <v>8.1537210248068277</v>
      </c>
      <c r="K26" s="37">
        <v>4918</v>
      </c>
      <c r="L26" s="38">
        <f t="shared" si="3"/>
        <v>0.26931255205678017</v>
      </c>
      <c r="M26" s="39">
        <f t="shared" si="4"/>
        <v>197.69975786924937</v>
      </c>
      <c r="N26" s="40">
        <v>1652</v>
      </c>
      <c r="O26" s="38">
        <f t="shared" si="5"/>
        <v>0.10482539464984385</v>
      </c>
      <c r="P26" s="39">
        <f t="shared" si="11"/>
        <v>65.199999999999989</v>
      </c>
      <c r="Q26" s="40">
        <v>1000</v>
      </c>
      <c r="R26" s="38">
        <f t="shared" si="6"/>
        <v>7.3487426668734104E-2</v>
      </c>
      <c r="S26" s="39">
        <f t="shared" si="12"/>
        <v>0.80645161290323131</v>
      </c>
      <c r="T26" s="37">
        <v>992</v>
      </c>
      <c r="U26" s="38">
        <f t="shared" si="7"/>
        <v>7.6039565102745399E-2</v>
      </c>
      <c r="V26" s="23"/>
      <c r="W26" s="12"/>
    </row>
    <row r="27" spans="1:23" x14ac:dyDescent="0.35">
      <c r="A27" s="41" t="s">
        <v>18</v>
      </c>
      <c r="B27" s="37">
        <v>47772</v>
      </c>
      <c r="C27" s="38">
        <f t="shared" si="0"/>
        <v>2.4918809914527418</v>
      </c>
      <c r="D27" s="39">
        <f t="shared" si="13"/>
        <v>1.2561236025618427E-2</v>
      </c>
      <c r="E27" s="37">
        <v>47766</v>
      </c>
      <c r="F27" s="38">
        <f t="shared" si="1"/>
        <v>2.4994557982602288</v>
      </c>
      <c r="G27" s="39">
        <f t="shared" si="14"/>
        <v>-0.41280960720540349</v>
      </c>
      <c r="H27" s="37">
        <v>47964</v>
      </c>
      <c r="I27" s="38">
        <f t="shared" si="2"/>
        <v>2.43268822090781</v>
      </c>
      <c r="J27" s="39">
        <f t="shared" si="10"/>
        <v>6.2043310747973806</v>
      </c>
      <c r="K27" s="37">
        <v>45162</v>
      </c>
      <c r="L27" s="38">
        <f t="shared" si="3"/>
        <v>2.4730974941009163</v>
      </c>
      <c r="M27" s="39">
        <f t="shared" si="4"/>
        <v>15.583651114580405</v>
      </c>
      <c r="N27" s="40">
        <v>39073</v>
      </c>
      <c r="O27" s="38">
        <f t="shared" si="5"/>
        <v>2.4793236350807191</v>
      </c>
      <c r="P27" s="39">
        <f t="shared" si="11"/>
        <v>19.33602101276648</v>
      </c>
      <c r="Q27" s="40">
        <v>32742</v>
      </c>
      <c r="R27" s="38">
        <f t="shared" si="6"/>
        <v>2.4061253239876921</v>
      </c>
      <c r="S27" s="39">
        <f t="shared" si="12"/>
        <v>9.4025661587810845</v>
      </c>
      <c r="T27" s="37">
        <v>29928</v>
      </c>
      <c r="U27" s="38">
        <f t="shared" si="7"/>
        <v>2.2940646213658913</v>
      </c>
      <c r="V27" s="23"/>
      <c r="W27" s="12"/>
    </row>
    <row r="28" spans="1:23" x14ac:dyDescent="0.35">
      <c r="A28" s="41" t="s">
        <v>25</v>
      </c>
      <c r="B28" s="37">
        <v>38</v>
      </c>
      <c r="C28" s="38">
        <f t="shared" si="0"/>
        <v>1.9821543514025827E-3</v>
      </c>
      <c r="D28" s="39">
        <f t="shared" si="13"/>
        <v>-36.666666666666671</v>
      </c>
      <c r="E28" s="37">
        <v>60</v>
      </c>
      <c r="F28" s="38">
        <f t="shared" si="1"/>
        <v>3.1396254217563486E-3</v>
      </c>
      <c r="G28" s="39">
        <f t="shared" si="14"/>
        <v>66.666666666666686</v>
      </c>
      <c r="H28" s="37">
        <v>36</v>
      </c>
      <c r="I28" s="38">
        <f t="shared" si="2"/>
        <v>1.8258855798657567E-3</v>
      </c>
      <c r="J28" s="39">
        <f t="shared" si="10"/>
        <v>414.28571428571433</v>
      </c>
      <c r="K28" s="37">
        <v>7</v>
      </c>
      <c r="L28" s="38">
        <f t="shared" si="3"/>
        <v>3.8332408792140322E-4</v>
      </c>
      <c r="M28" s="39">
        <f t="shared" si="4"/>
        <v>-41.666666666666664</v>
      </c>
      <c r="N28" s="40">
        <v>12</v>
      </c>
      <c r="O28" s="38">
        <f t="shared" si="5"/>
        <v>7.6144354467198915E-4</v>
      </c>
      <c r="P28" s="39">
        <f t="shared" si="11"/>
        <v>-52</v>
      </c>
      <c r="Q28" s="40">
        <v>25</v>
      </c>
      <c r="R28" s="38">
        <f t="shared" si="6"/>
        <v>1.8371856667183529E-3</v>
      </c>
      <c r="S28" s="39">
        <f t="shared" si="12"/>
        <v>-24.242424242424249</v>
      </c>
      <c r="T28" s="37">
        <v>33</v>
      </c>
      <c r="U28" s="38">
        <f t="shared" si="7"/>
        <v>2.5295419842647155E-3</v>
      </c>
      <c r="V28" s="23"/>
      <c r="W28" s="12"/>
    </row>
    <row r="29" spans="1:23" x14ac:dyDescent="0.35">
      <c r="A29" s="41" t="s">
        <v>19</v>
      </c>
      <c r="B29" s="37">
        <v>16434</v>
      </c>
      <c r="C29" s="38">
        <f t="shared" si="0"/>
        <v>0.85722959502500129</v>
      </c>
      <c r="D29" s="39">
        <f t="shared" si="13"/>
        <v>-5.3613590555715547</v>
      </c>
      <c r="E29" s="37">
        <v>17365</v>
      </c>
      <c r="F29" s="38">
        <f t="shared" si="1"/>
        <v>0.90865992414664987</v>
      </c>
      <c r="G29" s="39">
        <f t="shared" si="14"/>
        <v>-7.06449023280706</v>
      </c>
      <c r="H29" s="37">
        <v>18685</v>
      </c>
      <c r="I29" s="38">
        <f t="shared" si="2"/>
        <v>0.94768533499421292</v>
      </c>
      <c r="J29" s="39">
        <f t="shared" si="10"/>
        <v>-0.64869463497633717</v>
      </c>
      <c r="K29" s="37">
        <v>18807</v>
      </c>
      <c r="L29" s="38">
        <f t="shared" si="3"/>
        <v>1.0298823030768329</v>
      </c>
      <c r="M29" s="39">
        <f t="shared" si="4"/>
        <v>18.551437216338869</v>
      </c>
      <c r="N29" s="40">
        <v>15864</v>
      </c>
      <c r="O29" s="38">
        <f t="shared" si="5"/>
        <v>1.0066283660563697</v>
      </c>
      <c r="P29" s="39">
        <f t="shared" si="11"/>
        <v>23.272981583650633</v>
      </c>
      <c r="Q29" s="40">
        <v>12869</v>
      </c>
      <c r="R29" s="38">
        <f t="shared" si="6"/>
        <v>0.9457096937999393</v>
      </c>
      <c r="S29" s="39">
        <f t="shared" si="12"/>
        <v>2.4194190210903344</v>
      </c>
      <c r="T29" s="37">
        <v>12565</v>
      </c>
      <c r="U29" s="38">
        <f t="shared" si="7"/>
        <v>0.96314227370564098</v>
      </c>
      <c r="V29" s="23"/>
      <c r="W29" s="12"/>
    </row>
    <row r="30" spans="1:23" x14ac:dyDescent="0.35">
      <c r="A30" s="41" t="s">
        <v>38</v>
      </c>
      <c r="B30" s="37">
        <v>87</v>
      </c>
      <c r="C30" s="38">
        <f t="shared" si="0"/>
        <v>4.5380902255795974E-3</v>
      </c>
      <c r="D30" s="39">
        <f t="shared" si="13"/>
        <v>-3.3333333333333286</v>
      </c>
      <c r="E30" s="37">
        <v>90</v>
      </c>
      <c r="F30" s="38">
        <f t="shared" si="1"/>
        <v>4.7094381326345221E-3</v>
      </c>
      <c r="G30" s="39">
        <f t="shared" si="14"/>
        <v>16.883116883116884</v>
      </c>
      <c r="H30" s="37">
        <v>77</v>
      </c>
      <c r="I30" s="38">
        <f t="shared" si="2"/>
        <v>3.9053663791573136E-3</v>
      </c>
      <c r="J30" s="39">
        <f t="shared" si="10"/>
        <v>24.193548387096769</v>
      </c>
      <c r="K30" s="37">
        <v>62</v>
      </c>
      <c r="L30" s="38">
        <f t="shared" si="3"/>
        <v>3.3951562073038571E-3</v>
      </c>
      <c r="M30" s="39">
        <f t="shared" si="4"/>
        <v>10.714285714285722</v>
      </c>
      <c r="N30" s="40">
        <v>56</v>
      </c>
      <c r="O30" s="38">
        <f t="shared" si="5"/>
        <v>3.5534032084692828E-3</v>
      </c>
      <c r="P30" s="39">
        <f t="shared" si="11"/>
        <v>43.589743589743591</v>
      </c>
      <c r="Q30" s="40">
        <v>39</v>
      </c>
      <c r="R30" s="38">
        <f t="shared" si="6"/>
        <v>2.8660096400806305E-3</v>
      </c>
      <c r="S30" s="39">
        <f t="shared" si="12"/>
        <v>2.6315789473684248</v>
      </c>
      <c r="T30" s="37">
        <v>38</v>
      </c>
      <c r="U30" s="38">
        <f t="shared" si="7"/>
        <v>2.9128059212745212E-3</v>
      </c>
      <c r="V30" s="23"/>
      <c r="W30" s="12"/>
    </row>
    <row r="31" spans="1:23" x14ac:dyDescent="0.35">
      <c r="A31" s="41" t="s">
        <v>39</v>
      </c>
      <c r="B31" s="37">
        <v>1006</v>
      </c>
      <c r="C31" s="38">
        <f t="shared" si="0"/>
        <v>5.2474928355552584E-2</v>
      </c>
      <c r="D31" s="39">
        <f t="shared" si="13"/>
        <v>11.653718091009992</v>
      </c>
      <c r="E31" s="37">
        <v>901</v>
      </c>
      <c r="F31" s="38">
        <f t="shared" si="1"/>
        <v>4.714670841670783E-2</v>
      </c>
      <c r="G31" s="39">
        <f t="shared" si="14"/>
        <v>218.37455830388694</v>
      </c>
      <c r="H31" s="37">
        <v>283</v>
      </c>
      <c r="I31" s="38">
        <f t="shared" si="2"/>
        <v>1.4353489419500256E-2</v>
      </c>
      <c r="J31" s="39">
        <f t="shared" si="10"/>
        <v>7.6045627376425813</v>
      </c>
      <c r="K31" s="37">
        <v>263</v>
      </c>
      <c r="L31" s="38">
        <f t="shared" si="3"/>
        <v>1.4402033589047007E-2</v>
      </c>
      <c r="M31" s="39">
        <f t="shared" si="4"/>
        <v>-12.040133779264224</v>
      </c>
      <c r="N31" s="40">
        <v>299</v>
      </c>
      <c r="O31" s="38">
        <f t="shared" si="5"/>
        <v>1.8972634988077063E-2</v>
      </c>
      <c r="P31" s="39">
        <f t="shared" si="11"/>
        <v>72.832369942196522</v>
      </c>
      <c r="Q31" s="40">
        <v>173</v>
      </c>
      <c r="R31" s="38">
        <f t="shared" si="6"/>
        <v>1.2713324813691E-2</v>
      </c>
      <c r="S31" s="39">
        <f t="shared" si="12"/>
        <v>-17.61904761904762</v>
      </c>
      <c r="T31" s="37">
        <v>210</v>
      </c>
      <c r="U31" s="38">
        <f t="shared" si="7"/>
        <v>1.6097085354411827E-2</v>
      </c>
      <c r="V31" s="23"/>
      <c r="W31" s="12"/>
    </row>
    <row r="32" spans="1:23" x14ac:dyDescent="0.35">
      <c r="A32" s="41" t="s">
        <v>20</v>
      </c>
      <c r="B32" s="37">
        <v>13405</v>
      </c>
      <c r="C32" s="38">
        <f t="shared" si="0"/>
        <v>0.69923102843556895</v>
      </c>
      <c r="D32" s="39">
        <f t="shared" si="13"/>
        <v>23.343761501656246</v>
      </c>
      <c r="E32" s="37">
        <v>10868</v>
      </c>
      <c r="F32" s="38">
        <f t="shared" si="1"/>
        <v>0.56869081806079991</v>
      </c>
      <c r="G32" s="39">
        <f t="shared" si="14"/>
        <v>3.200075966195044</v>
      </c>
      <c r="H32" s="37">
        <v>10531</v>
      </c>
      <c r="I32" s="38">
        <f t="shared" si="2"/>
        <v>0.53412225115461909</v>
      </c>
      <c r="J32" s="39">
        <f t="shared" si="10"/>
        <v>-3.9317642765918634</v>
      </c>
      <c r="K32" s="37">
        <v>10962</v>
      </c>
      <c r="L32" s="38">
        <f t="shared" si="3"/>
        <v>0.60028552168491744</v>
      </c>
      <c r="M32" s="39">
        <f t="shared" si="4"/>
        <v>47.596606974552316</v>
      </c>
      <c r="N32" s="40">
        <v>7427</v>
      </c>
      <c r="O32" s="38">
        <f t="shared" si="5"/>
        <v>0.47127010052323864</v>
      </c>
      <c r="P32" s="39">
        <f t="shared" si="11"/>
        <v>35.975833028194813</v>
      </c>
      <c r="Q32" s="40">
        <v>5462</v>
      </c>
      <c r="R32" s="38">
        <f t="shared" si="6"/>
        <v>0.40138832446462575</v>
      </c>
      <c r="S32" s="39">
        <f t="shared" si="12"/>
        <v>15.378115758343895</v>
      </c>
      <c r="T32" s="37">
        <v>4734</v>
      </c>
      <c r="U32" s="38">
        <f t="shared" si="7"/>
        <v>0.36287429556088374</v>
      </c>
      <c r="V32" s="23"/>
      <c r="W32" s="12"/>
    </row>
    <row r="33" spans="1:23" x14ac:dyDescent="0.35">
      <c r="A33" s="41" t="s">
        <v>21</v>
      </c>
      <c r="B33" s="37">
        <v>35283</v>
      </c>
      <c r="C33" s="38">
        <f t="shared" si="0"/>
        <v>1.8404303152772983</v>
      </c>
      <c r="D33" s="39">
        <f t="shared" si="13"/>
        <v>43.292856272590683</v>
      </c>
      <c r="E33" s="37">
        <v>24623</v>
      </c>
      <c r="F33" s="38">
        <f t="shared" si="1"/>
        <v>1.2884499459984429</v>
      </c>
      <c r="G33" s="39">
        <f t="shared" si="14"/>
        <v>-7.6683665816709095</v>
      </c>
      <c r="H33" s="37">
        <v>26668</v>
      </c>
      <c r="I33" s="38">
        <f t="shared" si="2"/>
        <v>1.3525754623294444</v>
      </c>
      <c r="J33" s="39">
        <f t="shared" si="10"/>
        <v>-5.8532796723857956</v>
      </c>
      <c r="K33" s="37">
        <v>28326</v>
      </c>
      <c r="L33" s="38">
        <f t="shared" si="3"/>
        <v>1.5511483020659527</v>
      </c>
      <c r="M33" s="39">
        <f t="shared" si="4"/>
        <v>17.389142146705353</v>
      </c>
      <c r="N33" s="40">
        <v>24130</v>
      </c>
      <c r="O33" s="38">
        <f t="shared" si="5"/>
        <v>1.5311360610779248</v>
      </c>
      <c r="P33" s="39">
        <f t="shared" si="11"/>
        <v>52.057470540046637</v>
      </c>
      <c r="Q33" s="40">
        <v>15869</v>
      </c>
      <c r="R33" s="38">
        <f t="shared" si="6"/>
        <v>1.1661719738061416</v>
      </c>
      <c r="S33" s="39">
        <f t="shared" si="12"/>
        <v>-22.389592605272171</v>
      </c>
      <c r="T33" s="37">
        <v>20447</v>
      </c>
      <c r="U33" s="38">
        <f t="shared" si="7"/>
        <v>1.5673195440078984</v>
      </c>
      <c r="V33" s="23"/>
      <c r="W33" s="12"/>
    </row>
    <row r="34" spans="1:23" x14ac:dyDescent="0.35">
      <c r="A34" s="41" t="s">
        <v>22</v>
      </c>
      <c r="B34" s="37">
        <v>62917</v>
      </c>
      <c r="C34" s="38">
        <f t="shared" si="0"/>
        <v>3.2818738243999031</v>
      </c>
      <c r="D34" s="39">
        <f t="shared" si="13"/>
        <v>2.4389846790081151</v>
      </c>
      <c r="E34" s="37">
        <v>61419</v>
      </c>
      <c r="F34" s="38">
        <f t="shared" si="1"/>
        <v>3.213877562980886</v>
      </c>
      <c r="G34" s="39">
        <f t="shared" si="14"/>
        <v>-6.9437289779097568</v>
      </c>
      <c r="H34" s="37">
        <v>66002</v>
      </c>
      <c r="I34" s="38">
        <f t="shared" si="2"/>
        <v>3.3475583345083244</v>
      </c>
      <c r="J34" s="39">
        <f t="shared" si="10"/>
        <v>2.3651844843897862</v>
      </c>
      <c r="K34" s="37">
        <v>64477</v>
      </c>
      <c r="L34" s="38">
        <f t="shared" si="3"/>
        <v>3.5307981738440448</v>
      </c>
      <c r="M34" s="39">
        <f t="shared" si="4"/>
        <v>20.086791328317076</v>
      </c>
      <c r="N34" s="40">
        <v>53692</v>
      </c>
      <c r="O34" s="38">
        <f t="shared" si="5"/>
        <v>3.4069522333773703</v>
      </c>
      <c r="P34" s="39">
        <f t="shared" si="11"/>
        <v>15.67064500840192</v>
      </c>
      <c r="Q34" s="40">
        <v>46418</v>
      </c>
      <c r="R34" s="38">
        <f t="shared" si="6"/>
        <v>3.4111393711093001</v>
      </c>
      <c r="S34" s="39">
        <f t="shared" si="12"/>
        <v>1.6756839638139951</v>
      </c>
      <c r="T34" s="37">
        <v>45653</v>
      </c>
      <c r="U34" s="38">
        <f t="shared" si="7"/>
        <v>3.499429703261729</v>
      </c>
      <c r="V34" s="23"/>
      <c r="W34" s="12"/>
    </row>
    <row r="35" spans="1:23" x14ac:dyDescent="0.35">
      <c r="A35" s="41" t="s">
        <v>23</v>
      </c>
      <c r="B35" s="37">
        <v>21666</v>
      </c>
      <c r="C35" s="38">
        <f t="shared" si="0"/>
        <v>1.1301409520391674</v>
      </c>
      <c r="D35" s="39">
        <f t="shared" si="13"/>
        <v>5.4717164833024867</v>
      </c>
      <c r="E35" s="37">
        <v>20542</v>
      </c>
      <c r="F35" s="38">
        <f t="shared" si="1"/>
        <v>1.0749030902286485</v>
      </c>
      <c r="G35" s="39">
        <f t="shared" si="14"/>
        <v>-16.951687891651503</v>
      </c>
      <c r="H35" s="37">
        <v>24735</v>
      </c>
      <c r="I35" s="38">
        <f t="shared" si="2"/>
        <v>1.2545355504994304</v>
      </c>
      <c r="J35" s="39">
        <f t="shared" si="10"/>
        <v>1.2028967718178478</v>
      </c>
      <c r="K35" s="37">
        <v>24441</v>
      </c>
      <c r="L35" s="38">
        <f t="shared" si="3"/>
        <v>1.3384034332695738</v>
      </c>
      <c r="M35" s="39">
        <f t="shared" si="4"/>
        <v>11.009674342553495</v>
      </c>
      <c r="N35" s="40">
        <v>22017</v>
      </c>
      <c r="O35" s="38">
        <f t="shared" si="5"/>
        <v>1.397058543586932</v>
      </c>
      <c r="P35" s="39">
        <f t="shared" si="11"/>
        <v>14.959273182957403</v>
      </c>
      <c r="Q35" s="40">
        <v>19152</v>
      </c>
      <c r="R35" s="38">
        <f t="shared" si="6"/>
        <v>1.4074311955595957</v>
      </c>
      <c r="S35" s="39">
        <f t="shared" si="12"/>
        <v>10.519937676726869</v>
      </c>
      <c r="T35" s="37">
        <v>17329</v>
      </c>
      <c r="U35" s="38">
        <f t="shared" si="7"/>
        <v>1.3283161528885836</v>
      </c>
      <c r="V35" s="23"/>
      <c r="W35" s="12"/>
    </row>
    <row r="36" spans="1:23" x14ac:dyDescent="0.35">
      <c r="A36" s="41" t="s">
        <v>24</v>
      </c>
      <c r="B36" s="37">
        <v>7904</v>
      </c>
      <c r="C36" s="38">
        <f t="shared" si="0"/>
        <v>0.41228810509173719</v>
      </c>
      <c r="D36" s="39">
        <f t="shared" si="13"/>
        <v>31.38297872340425</v>
      </c>
      <c r="E36" s="37">
        <v>6016</v>
      </c>
      <c r="F36" s="38">
        <f t="shared" si="1"/>
        <v>0.31479977562143657</v>
      </c>
      <c r="G36" s="39">
        <f t="shared" si="14"/>
        <v>60.213049267643157</v>
      </c>
      <c r="H36" s="37">
        <v>3755</v>
      </c>
      <c r="I36" s="38">
        <f t="shared" si="2"/>
        <v>0.19045000978877547</v>
      </c>
      <c r="J36" s="39">
        <f t="shared" si="10"/>
        <v>-11.040037905709539</v>
      </c>
      <c r="K36" s="37">
        <v>4221</v>
      </c>
      <c r="L36" s="38">
        <f t="shared" si="3"/>
        <v>0.23114442501660618</v>
      </c>
      <c r="M36" s="39">
        <f t="shared" si="4"/>
        <v>-8.0191762911309752</v>
      </c>
      <c r="N36" s="40">
        <v>4589</v>
      </c>
      <c r="O36" s="38">
        <f t="shared" si="5"/>
        <v>0.29118870220831317</v>
      </c>
      <c r="P36" s="39">
        <f t="shared" si="11"/>
        <v>31.264302059496572</v>
      </c>
      <c r="Q36" s="40">
        <v>3496</v>
      </c>
      <c r="R36" s="38">
        <f t="shared" si="6"/>
        <v>0.25691204363389442</v>
      </c>
      <c r="S36" s="39">
        <f t="shared" si="12"/>
        <v>25.259763525618055</v>
      </c>
      <c r="T36" s="37">
        <v>2791</v>
      </c>
      <c r="U36" s="38">
        <f t="shared" si="7"/>
        <v>0.21393792963887337</v>
      </c>
      <c r="V36" s="23"/>
      <c r="W36" s="12"/>
    </row>
    <row r="37" spans="1:23" x14ac:dyDescent="0.35">
      <c r="A37" s="41" t="s">
        <v>36</v>
      </c>
      <c r="B37" s="37">
        <v>43383</v>
      </c>
      <c r="C37" s="38">
        <f t="shared" si="0"/>
        <v>2.2629421638657434</v>
      </c>
      <c r="D37" s="39">
        <f t="shared" si="13"/>
        <v>-21.453143105446117</v>
      </c>
      <c r="E37" s="37">
        <v>55232</v>
      </c>
      <c r="F37" s="38">
        <f t="shared" si="1"/>
        <v>2.8901298549074439</v>
      </c>
      <c r="G37" s="39">
        <f t="shared" si="14"/>
        <v>-14.459174823441955</v>
      </c>
      <c r="H37" s="37">
        <v>64568</v>
      </c>
      <c r="I37" s="38">
        <f t="shared" si="2"/>
        <v>3.2748272255770052</v>
      </c>
      <c r="J37" s="39">
        <f t="shared" si="10"/>
        <v>13.305022286175557</v>
      </c>
      <c r="K37" s="37">
        <v>56986</v>
      </c>
      <c r="L37" s="38">
        <f t="shared" si="3"/>
        <v>3.1205866391841548</v>
      </c>
      <c r="M37" s="39">
        <f t="shared" si="4"/>
        <v>-1.5258601323679386</v>
      </c>
      <c r="N37" s="40">
        <v>57869</v>
      </c>
      <c r="O37" s="38">
        <f t="shared" si="5"/>
        <v>3.6719980405519452</v>
      </c>
      <c r="P37" s="39">
        <f t="shared" si="11"/>
        <v>19.037725758012101</v>
      </c>
      <c r="Q37" s="40">
        <v>48614</v>
      </c>
      <c r="R37" s="38">
        <f t="shared" si="6"/>
        <v>3.5725177600738398</v>
      </c>
      <c r="S37" s="39">
        <f t="shared" si="12"/>
        <v>4.0806714053267115</v>
      </c>
      <c r="T37" s="37">
        <v>46708</v>
      </c>
      <c r="U37" s="38">
        <f t="shared" si="7"/>
        <v>3.5802983939707982</v>
      </c>
      <c r="V37" s="23"/>
      <c r="W37" s="12"/>
    </row>
    <row r="38" spans="1:23" x14ac:dyDescent="0.35">
      <c r="A38" s="41" t="s">
        <v>15</v>
      </c>
      <c r="B38" s="37">
        <v>96590</v>
      </c>
      <c r="C38" s="38">
        <f t="shared" si="0"/>
        <v>5.0383233895256705</v>
      </c>
      <c r="D38" s="39">
        <f t="shared" si="13"/>
        <v>1.3174733043824745</v>
      </c>
      <c r="E38" s="37">
        <v>95334</v>
      </c>
      <c r="F38" s="38">
        <f t="shared" si="1"/>
        <v>4.9885508326286621</v>
      </c>
      <c r="G38" s="39">
        <f t="shared" si="14"/>
        <v>-3.6962209449152965</v>
      </c>
      <c r="H38" s="37">
        <v>98993</v>
      </c>
      <c r="I38" s="38">
        <f t="shared" si="2"/>
        <v>5.0208303113236354</v>
      </c>
      <c r="J38" s="39">
        <f t="shared" si="10"/>
        <v>4.1220522961061761</v>
      </c>
      <c r="K38" s="37">
        <v>95074</v>
      </c>
      <c r="L38" s="38">
        <f t="shared" si="3"/>
        <v>5.2063077621484988</v>
      </c>
      <c r="M38" s="39">
        <f t="shared" si="4"/>
        <v>6.8247191011235913</v>
      </c>
      <c r="N38" s="40">
        <v>89000</v>
      </c>
      <c r="O38" s="38">
        <f t="shared" si="5"/>
        <v>5.6473729563172528</v>
      </c>
      <c r="P38" s="39">
        <f t="shared" si="11"/>
        <v>17.587992812599083</v>
      </c>
      <c r="Q38" s="40">
        <v>75688</v>
      </c>
      <c r="R38" s="38">
        <f t="shared" si="6"/>
        <v>5.5621163497031469</v>
      </c>
      <c r="S38" s="39">
        <f t="shared" si="12"/>
        <v>7.0824255114456207</v>
      </c>
      <c r="T38" s="37">
        <v>70682</v>
      </c>
      <c r="U38" s="38">
        <f t="shared" si="7"/>
        <v>5.4179723191454139</v>
      </c>
      <c r="V38" s="23"/>
      <c r="W38" s="12"/>
    </row>
    <row r="39" spans="1:23" x14ac:dyDescent="0.35">
      <c r="A39" s="41" t="s">
        <v>26</v>
      </c>
      <c r="B39" s="37">
        <v>110060</v>
      </c>
      <c r="C39" s="38">
        <f t="shared" si="0"/>
        <v>5.74094494514127</v>
      </c>
      <c r="D39" s="39">
        <f t="shared" si="13"/>
        <v>1.4162896344553673</v>
      </c>
      <c r="E39" s="37">
        <v>108523</v>
      </c>
      <c r="F39" s="38">
        <f t="shared" si="1"/>
        <v>5.6786928274210693</v>
      </c>
      <c r="G39" s="39">
        <f t="shared" si="14"/>
        <v>4.0658592483914049</v>
      </c>
      <c r="H39" s="37">
        <v>104283</v>
      </c>
      <c r="I39" s="38">
        <f t="shared" si="2"/>
        <v>5.2891340534761317</v>
      </c>
      <c r="J39" s="39">
        <f t="shared" si="10"/>
        <v>10.772025238469539</v>
      </c>
      <c r="K39" s="37">
        <v>94142</v>
      </c>
      <c r="L39" s="38">
        <f t="shared" si="3"/>
        <v>5.1552708978709632</v>
      </c>
      <c r="M39" s="39">
        <f t="shared" si="4"/>
        <v>11.54397563952179</v>
      </c>
      <c r="N39" s="40">
        <v>84399</v>
      </c>
      <c r="O39" s="38">
        <f t="shared" si="5"/>
        <v>5.3554228105642681</v>
      </c>
      <c r="P39" s="39">
        <f t="shared" si="11"/>
        <v>18.263854830799417</v>
      </c>
      <c r="Q39" s="40">
        <v>71365</v>
      </c>
      <c r="R39" s="38">
        <f t="shared" si="6"/>
        <v>5.2444302042142104</v>
      </c>
      <c r="S39" s="39">
        <f t="shared" si="12"/>
        <v>13.553550686588054</v>
      </c>
      <c r="T39" s="37">
        <v>62847</v>
      </c>
      <c r="U39" s="38">
        <f t="shared" si="7"/>
        <v>4.8173977298510477</v>
      </c>
      <c r="V39" s="23"/>
      <c r="W39" s="12"/>
    </row>
    <row r="40" spans="1:23" x14ac:dyDescent="0.35">
      <c r="A40" s="41" t="s">
        <v>27</v>
      </c>
      <c r="B40" s="37">
        <v>6735</v>
      </c>
      <c r="C40" s="38">
        <f t="shared" si="0"/>
        <v>0.3513107778077999</v>
      </c>
      <c r="D40" s="39">
        <f t="shared" si="13"/>
        <v>27.195467422096314</v>
      </c>
      <c r="E40" s="37">
        <v>5295</v>
      </c>
      <c r="F40" s="38">
        <f t="shared" si="1"/>
        <v>0.27707194346999775</v>
      </c>
      <c r="G40" s="39">
        <f t="shared" si="14"/>
        <v>-3.8147138964577607</v>
      </c>
      <c r="H40" s="37">
        <v>5505</v>
      </c>
      <c r="I40" s="38">
        <f t="shared" si="2"/>
        <v>0.27920833658780531</v>
      </c>
      <c r="J40" s="39">
        <f t="shared" si="10"/>
        <v>7.2054527750730273</v>
      </c>
      <c r="K40" s="37">
        <v>5135</v>
      </c>
      <c r="L40" s="38">
        <f t="shared" si="3"/>
        <v>0.28119559878234363</v>
      </c>
      <c r="M40" s="39">
        <f t="shared" si="4"/>
        <v>2.4950099800399244</v>
      </c>
      <c r="N40" s="40">
        <v>5010</v>
      </c>
      <c r="O40" s="38">
        <f t="shared" si="5"/>
        <v>0.31790267990055548</v>
      </c>
      <c r="P40" s="39">
        <f t="shared" si="11"/>
        <v>21.868158598881053</v>
      </c>
      <c r="Q40" s="40">
        <v>4111</v>
      </c>
      <c r="R40" s="38">
        <f t="shared" si="6"/>
        <v>0.3021068110351659</v>
      </c>
      <c r="S40" s="39">
        <f t="shared" si="12"/>
        <v>50.973191333088494</v>
      </c>
      <c r="T40" s="37">
        <v>2723</v>
      </c>
      <c r="U40" s="38">
        <f t="shared" si="7"/>
        <v>0.20872554009554006</v>
      </c>
      <c r="V40" s="23"/>
      <c r="W40" s="12"/>
    </row>
    <row r="41" spans="1:23" x14ac:dyDescent="0.35">
      <c r="A41" s="41" t="s">
        <v>28</v>
      </c>
      <c r="B41" s="37">
        <v>113977</v>
      </c>
      <c r="C41" s="38">
        <f t="shared" si="0"/>
        <v>5.9452633292055834</v>
      </c>
      <c r="D41" s="39">
        <f t="shared" si="13"/>
        <v>-8.9676929835070496</v>
      </c>
      <c r="E41" s="37">
        <v>125205</v>
      </c>
      <c r="F41" s="38">
        <f t="shared" si="1"/>
        <v>6.5516133488500605</v>
      </c>
      <c r="G41" s="39">
        <f t="shared" si="14"/>
        <v>-6.3838855117651008</v>
      </c>
      <c r="H41" s="37">
        <v>133743</v>
      </c>
      <c r="I41" s="38">
        <f t="shared" si="2"/>
        <v>6.7833170863329419</v>
      </c>
      <c r="J41" s="39">
        <f t="shared" si="10"/>
        <v>12.931907994730977</v>
      </c>
      <c r="K41" s="37">
        <v>118428</v>
      </c>
      <c r="L41" s="38">
        <f t="shared" si="3"/>
        <v>6.485186440622277</v>
      </c>
      <c r="M41" s="39">
        <f t="shared" si="4"/>
        <v>24.731952899542904</v>
      </c>
      <c r="N41" s="40">
        <v>94946</v>
      </c>
      <c r="O41" s="38">
        <f t="shared" si="5"/>
        <v>6.0246682327022238</v>
      </c>
      <c r="P41" s="39">
        <f t="shared" si="11"/>
        <v>16.46100630473714</v>
      </c>
      <c r="Q41" s="40">
        <v>81526</v>
      </c>
      <c r="R41" s="38">
        <f t="shared" si="6"/>
        <v>5.9911359465952172</v>
      </c>
      <c r="S41" s="39">
        <f t="shared" si="12"/>
        <v>23.907228402942437</v>
      </c>
      <c r="T41" s="37">
        <v>65796</v>
      </c>
      <c r="U41" s="38">
        <f t="shared" si="7"/>
        <v>5.0434467998994315</v>
      </c>
      <c r="V41" s="23"/>
      <c r="W41" s="12"/>
    </row>
    <row r="42" spans="1:23" x14ac:dyDescent="0.35">
      <c r="A42" s="41" t="s">
        <v>29</v>
      </c>
      <c r="B42" s="37">
        <v>26828</v>
      </c>
      <c r="C42" s="38">
        <f t="shared" si="0"/>
        <v>1.3994009720902236</v>
      </c>
      <c r="D42" s="39">
        <f t="shared" si="13"/>
        <v>34.422286802284816</v>
      </c>
      <c r="E42" s="37">
        <v>19958</v>
      </c>
      <c r="F42" s="38">
        <f t="shared" si="1"/>
        <v>1.0443440694568866</v>
      </c>
      <c r="G42" s="39">
        <f t="shared" si="14"/>
        <v>13.857036910262991</v>
      </c>
      <c r="H42" s="37">
        <v>17529</v>
      </c>
      <c r="I42" s="38">
        <f t="shared" si="2"/>
        <v>0.88905412026296804</v>
      </c>
      <c r="J42" s="39">
        <f t="shared" si="10"/>
        <v>13.265701731713619</v>
      </c>
      <c r="K42" s="37">
        <v>15476</v>
      </c>
      <c r="L42" s="38">
        <f t="shared" si="3"/>
        <v>0.84747479781023383</v>
      </c>
      <c r="M42" s="39">
        <f t="shared" si="4"/>
        <v>3.5114708046284591</v>
      </c>
      <c r="N42" s="40">
        <v>14951</v>
      </c>
      <c r="O42" s="38">
        <f t="shared" si="5"/>
        <v>0.94869520303257571</v>
      </c>
      <c r="P42" s="39">
        <f t="shared" si="11"/>
        <v>18.998726520216508</v>
      </c>
      <c r="Q42" s="40">
        <v>12564</v>
      </c>
      <c r="R42" s="38">
        <f t="shared" si="6"/>
        <v>0.92329602866597538</v>
      </c>
      <c r="S42" s="39">
        <f t="shared" si="12"/>
        <v>27.527405602923267</v>
      </c>
      <c r="T42" s="37">
        <v>9852</v>
      </c>
      <c r="U42" s="38">
        <f t="shared" si="7"/>
        <v>0.75518326148412063</v>
      </c>
      <c r="V42" s="23"/>
      <c r="W42" s="12"/>
    </row>
    <row r="43" spans="1:23" x14ac:dyDescent="0.35">
      <c r="A43" s="41" t="s">
        <v>30</v>
      </c>
      <c r="B43" s="37">
        <v>26641</v>
      </c>
      <c r="C43" s="38">
        <f t="shared" si="0"/>
        <v>1.3896466862030583</v>
      </c>
      <c r="D43" s="39">
        <f t="shared" si="13"/>
        <v>4.8899562974920201</v>
      </c>
      <c r="E43" s="37">
        <v>25399</v>
      </c>
      <c r="F43" s="38">
        <f t="shared" si="1"/>
        <v>1.329055768119825</v>
      </c>
      <c r="G43" s="39">
        <f t="shared" si="14"/>
        <v>9.8002766730070903</v>
      </c>
      <c r="H43" s="37">
        <v>23132</v>
      </c>
      <c r="I43" s="38">
        <f t="shared" si="2"/>
        <v>1.1732329231515191</v>
      </c>
      <c r="J43" s="39">
        <f t="shared" si="10"/>
        <v>17.792035848864444</v>
      </c>
      <c r="K43" s="37">
        <v>19638</v>
      </c>
      <c r="L43" s="38">
        <f t="shared" si="3"/>
        <v>1.0753883483715023</v>
      </c>
      <c r="M43" s="39">
        <f t="shared" si="4"/>
        <v>28.110118076847812</v>
      </c>
      <c r="N43" s="40">
        <v>15329</v>
      </c>
      <c r="O43" s="38">
        <f t="shared" si="5"/>
        <v>0.97268067468974351</v>
      </c>
      <c r="P43" s="39">
        <f t="shared" si="11"/>
        <v>16.181597695922378</v>
      </c>
      <c r="Q43" s="40">
        <v>13194</v>
      </c>
      <c r="R43" s="38">
        <f t="shared" si="6"/>
        <v>0.96959310746727778</v>
      </c>
      <c r="S43" s="39">
        <f t="shared" si="12"/>
        <v>24.436480241441089</v>
      </c>
      <c r="T43" s="37">
        <v>10603</v>
      </c>
      <c r="U43" s="38">
        <f t="shared" si="7"/>
        <v>0.81274950482299346</v>
      </c>
      <c r="V43" s="23"/>
      <c r="W43" s="12"/>
    </row>
    <row r="44" spans="1:23" x14ac:dyDescent="0.35">
      <c r="A44" s="41" t="s">
        <v>31</v>
      </c>
      <c r="B44" s="37">
        <v>2306</v>
      </c>
      <c r="C44" s="38">
        <f t="shared" si="0"/>
        <v>0.12028547195616726</v>
      </c>
      <c r="D44" s="39">
        <f t="shared" si="13"/>
        <v>-6.5261451155249262</v>
      </c>
      <c r="E44" s="37">
        <v>2467</v>
      </c>
      <c r="F44" s="38">
        <f t="shared" si="1"/>
        <v>0.12909093192454854</v>
      </c>
      <c r="G44" s="39">
        <f t="shared" si="14"/>
        <v>9.8886414253897641</v>
      </c>
      <c r="H44" s="37">
        <v>2245</v>
      </c>
      <c r="I44" s="38">
        <f t="shared" si="2"/>
        <v>0.113864253522184</v>
      </c>
      <c r="J44" s="39">
        <f t="shared" si="10"/>
        <v>-20.106761565836294</v>
      </c>
      <c r="K44" s="37">
        <v>2810</v>
      </c>
      <c r="L44" s="38">
        <f t="shared" si="3"/>
        <v>0.15387724100844902</v>
      </c>
      <c r="M44" s="39">
        <f t="shared" si="4"/>
        <v>59.297052154195001</v>
      </c>
      <c r="N44" s="40">
        <v>1764</v>
      </c>
      <c r="O44" s="38">
        <f t="shared" si="5"/>
        <v>0.11193220106678241</v>
      </c>
      <c r="P44" s="39">
        <f t="shared" si="11"/>
        <v>60.948905109489061</v>
      </c>
      <c r="Q44" s="40">
        <v>1096</v>
      </c>
      <c r="R44" s="38">
        <f t="shared" si="6"/>
        <v>8.0542219628932585E-2</v>
      </c>
      <c r="S44" s="39">
        <f t="shared" si="12"/>
        <v>-2.6642984014209645</v>
      </c>
      <c r="T44" s="37">
        <v>1126</v>
      </c>
      <c r="U44" s="38">
        <f t="shared" si="7"/>
        <v>8.631103861460819E-2</v>
      </c>
      <c r="V44" s="23"/>
      <c r="W44" s="12"/>
    </row>
    <row r="45" spans="1:23" x14ac:dyDescent="0.35">
      <c r="A45" s="41" t="s">
        <v>32</v>
      </c>
      <c r="B45" s="37">
        <v>2803</v>
      </c>
      <c r="C45" s="38">
        <f t="shared" si="0"/>
        <v>0.14620996439424841</v>
      </c>
      <c r="D45" s="39">
        <f t="shared" si="13"/>
        <v>-17.291236352906452</v>
      </c>
      <c r="E45" s="37">
        <v>3389</v>
      </c>
      <c r="F45" s="38">
        <f t="shared" si="1"/>
        <v>0.17733650923887107</v>
      </c>
      <c r="G45" s="39">
        <f t="shared" si="14"/>
        <v>9.782960803368951</v>
      </c>
      <c r="H45" s="37">
        <v>3087</v>
      </c>
      <c r="I45" s="38">
        <f t="shared" si="2"/>
        <v>0.15656968847348865</v>
      </c>
      <c r="J45" s="39">
        <f t="shared" si="10"/>
        <v>-12.151394422310759</v>
      </c>
      <c r="K45" s="37">
        <v>3514</v>
      </c>
      <c r="L45" s="38">
        <f t="shared" si="3"/>
        <v>0.1924286921365444</v>
      </c>
      <c r="M45" s="39">
        <f t="shared" si="4"/>
        <v>13.464643203099769</v>
      </c>
      <c r="N45" s="40">
        <v>3097</v>
      </c>
      <c r="O45" s="38">
        <f t="shared" si="5"/>
        <v>0.19651588815409585</v>
      </c>
      <c r="P45" s="39">
        <f t="shared" si="11"/>
        <v>16.823840060354584</v>
      </c>
      <c r="Q45" s="40">
        <v>2651</v>
      </c>
      <c r="R45" s="38">
        <f t="shared" si="6"/>
        <v>0.19481516809881413</v>
      </c>
      <c r="S45" s="39">
        <f t="shared" si="12"/>
        <v>-18.20425794507868</v>
      </c>
      <c r="T45" s="37">
        <v>3241</v>
      </c>
      <c r="U45" s="38">
        <f t="shared" si="7"/>
        <v>0.24843168396975587</v>
      </c>
      <c r="V45" s="23"/>
      <c r="W45" s="12"/>
    </row>
    <row r="46" spans="1:23" x14ac:dyDescent="0.35">
      <c r="A46" s="41" t="s">
        <v>33</v>
      </c>
      <c r="B46" s="37">
        <v>38271</v>
      </c>
      <c r="C46" s="38">
        <f t="shared" si="0"/>
        <v>1.9962902416454802</v>
      </c>
      <c r="D46" s="39">
        <f t="shared" si="13"/>
        <v>16.180443823806186</v>
      </c>
      <c r="E46" s="37">
        <v>32941</v>
      </c>
      <c r="F46" s="38">
        <f t="shared" si="1"/>
        <v>1.7237066836345978</v>
      </c>
      <c r="G46" s="39">
        <f t="shared" si="14"/>
        <v>5.9809536065890114</v>
      </c>
      <c r="H46" s="37">
        <v>31082</v>
      </c>
      <c r="I46" s="38">
        <f t="shared" si="2"/>
        <v>1.5764493220385405</v>
      </c>
      <c r="J46" s="39">
        <f t="shared" si="10"/>
        <v>37.379005524861896</v>
      </c>
      <c r="K46" s="37">
        <v>22625</v>
      </c>
      <c r="L46" s="38">
        <f t="shared" si="3"/>
        <v>1.238958212745964</v>
      </c>
      <c r="M46" s="39">
        <f t="shared" si="4"/>
        <v>21.021663546402777</v>
      </c>
      <c r="N46" s="40">
        <v>18695</v>
      </c>
      <c r="O46" s="38">
        <f t="shared" si="5"/>
        <v>1.1862655889702363</v>
      </c>
      <c r="P46" s="39">
        <f t="shared" si="11"/>
        <v>17.217380400025078</v>
      </c>
      <c r="Q46" s="40">
        <v>15949</v>
      </c>
      <c r="R46" s="38">
        <f t="shared" si="6"/>
        <v>1.1720509679396405</v>
      </c>
      <c r="S46" s="39">
        <f t="shared" si="12"/>
        <v>14.362541230460351</v>
      </c>
      <c r="T46" s="37">
        <v>13946</v>
      </c>
      <c r="U46" s="38">
        <f t="shared" si="7"/>
        <v>1.0689997731077494</v>
      </c>
      <c r="V46" s="23"/>
      <c r="W46" s="12"/>
    </row>
    <row r="47" spans="1:23" x14ac:dyDescent="0.35">
      <c r="A47" s="41" t="s">
        <v>37</v>
      </c>
      <c r="B47" s="37">
        <v>2462</v>
      </c>
      <c r="C47" s="38">
        <f t="shared" si="0"/>
        <v>0.12842273718824102</v>
      </c>
      <c r="D47" s="39">
        <f t="shared" si="13"/>
        <v>427.19486081370451</v>
      </c>
      <c r="E47" s="37">
        <v>467</v>
      </c>
      <c r="F47" s="38">
        <f t="shared" si="1"/>
        <v>2.4436751199336908E-2</v>
      </c>
      <c r="G47" s="39">
        <f t="shared" ref="G47:G54" si="15">E47/H47*100-100</f>
        <v>-12.710280373831779</v>
      </c>
      <c r="H47" s="37">
        <v>535</v>
      </c>
      <c r="I47" s="38">
        <f t="shared" si="2"/>
        <v>2.7134688478560553E-2</v>
      </c>
      <c r="J47" s="39">
        <f t="shared" si="10"/>
        <v>121.07438016528926</v>
      </c>
      <c r="K47" s="37">
        <v>242</v>
      </c>
      <c r="L47" s="38">
        <f t="shared" si="3"/>
        <v>1.3252061325282798E-2</v>
      </c>
      <c r="M47" s="39">
        <f t="shared" si="4"/>
        <v>80.597014925373145</v>
      </c>
      <c r="N47" s="40">
        <v>134</v>
      </c>
      <c r="O47" s="38">
        <f t="shared" si="5"/>
        <v>8.502786248837213E-3</v>
      </c>
      <c r="P47" s="39">
        <f t="shared" si="11"/>
        <v>148.14814814814815</v>
      </c>
      <c r="Q47" s="40">
        <v>54</v>
      </c>
      <c r="R47" s="38">
        <f t="shared" si="6"/>
        <v>3.9683210401116427E-3</v>
      </c>
      <c r="S47" s="39" t="s">
        <v>6</v>
      </c>
      <c r="T47" s="37">
        <v>19</v>
      </c>
      <c r="U47" s="38">
        <f t="shared" si="7"/>
        <v>1.4564029606372606E-3</v>
      </c>
      <c r="V47" s="23"/>
      <c r="W47" s="12"/>
    </row>
    <row r="48" spans="1:23" x14ac:dyDescent="0.35">
      <c r="A48" s="41" t="s">
        <v>44</v>
      </c>
      <c r="B48" s="37">
        <v>96004</v>
      </c>
      <c r="C48" s="38">
        <f t="shared" si="0"/>
        <v>5.0077564829487784</v>
      </c>
      <c r="D48" s="39">
        <f t="shared" si="13"/>
        <v>4.4157313147133124</v>
      </c>
      <c r="E48" s="37">
        <v>91944</v>
      </c>
      <c r="F48" s="38">
        <f t="shared" si="1"/>
        <v>4.8111619962994281</v>
      </c>
      <c r="G48" s="39">
        <f t="shared" si="15"/>
        <v>2.9861780057796921</v>
      </c>
      <c r="H48" s="37">
        <v>89278</v>
      </c>
      <c r="I48" s="38">
        <f t="shared" si="2"/>
        <v>4.5280947999793071</v>
      </c>
      <c r="J48" s="39">
        <f t="shared" si="10"/>
        <v>17.325938970221031</v>
      </c>
      <c r="K48" s="37">
        <v>76094</v>
      </c>
      <c r="L48" s="38">
        <f t="shared" si="3"/>
        <v>4.1669518780416084</v>
      </c>
      <c r="M48" s="39">
        <f t="shared" si="4"/>
        <v>10.452440741439631</v>
      </c>
      <c r="N48" s="40">
        <v>68893</v>
      </c>
      <c r="O48" s="38">
        <f t="shared" si="5"/>
        <v>4.3715108435906123</v>
      </c>
      <c r="P48" s="39">
        <f t="shared" si="11"/>
        <v>9.5330460912285133</v>
      </c>
      <c r="Q48" s="40">
        <v>62897</v>
      </c>
      <c r="R48" s="38">
        <f t="shared" si="6"/>
        <v>4.6221386751833693</v>
      </c>
      <c r="S48" s="39">
        <f t="shared" si="12"/>
        <v>12.666141224519038</v>
      </c>
      <c r="T48" s="37">
        <v>55826</v>
      </c>
      <c r="U48" s="38">
        <f t="shared" si="7"/>
        <v>4.2792185095018791</v>
      </c>
      <c r="V48" s="23"/>
      <c r="W48" s="12"/>
    </row>
    <row r="49" spans="1:25" x14ac:dyDescent="0.35">
      <c r="A49" s="41" t="s">
        <v>34</v>
      </c>
      <c r="B49" s="37">
        <v>176875</v>
      </c>
      <c r="C49" s="38">
        <f t="shared" si="0"/>
        <v>9.2261460764297851</v>
      </c>
      <c r="D49" s="39">
        <f t="shared" si="13"/>
        <v>8.5855485296826117</v>
      </c>
      <c r="E49" s="37">
        <v>162890</v>
      </c>
      <c r="F49" s="38">
        <f t="shared" si="1"/>
        <v>8.5235597491648587</v>
      </c>
      <c r="G49" s="39">
        <f t="shared" si="15"/>
        <v>12.408477044213953</v>
      </c>
      <c r="H49" s="37">
        <v>144909</v>
      </c>
      <c r="I49" s="38">
        <f t="shared" si="2"/>
        <v>7.3496459303546384</v>
      </c>
      <c r="J49" s="39">
        <f t="shared" si="10"/>
        <v>4.1364541188475954</v>
      </c>
      <c r="K49" s="37">
        <v>139153</v>
      </c>
      <c r="L49" s="38">
        <f t="shared" si="3"/>
        <v>7.620099543789574</v>
      </c>
      <c r="M49" s="39">
        <f t="shared" si="4"/>
        <v>16.848884858256085</v>
      </c>
      <c r="N49" s="40">
        <v>119088</v>
      </c>
      <c r="O49" s="38">
        <f t="shared" si="5"/>
        <v>7.5565657373248207</v>
      </c>
      <c r="P49" s="39">
        <f t="shared" si="11"/>
        <v>7.9262656105562712</v>
      </c>
      <c r="Q49" s="40">
        <v>110342</v>
      </c>
      <c r="R49" s="38">
        <f t="shared" si="6"/>
        <v>8.1087496334814606</v>
      </c>
      <c r="S49" s="39">
        <f t="shared" si="12"/>
        <v>4.653059676011992</v>
      </c>
      <c r="T49" s="37">
        <v>105436</v>
      </c>
      <c r="U49" s="38">
        <f t="shared" si="7"/>
        <v>8.0819632925131693</v>
      </c>
      <c r="V49" s="23"/>
      <c r="W49" s="12"/>
    </row>
    <row r="50" spans="1:25" x14ac:dyDescent="0.35">
      <c r="A50" s="41" t="s">
        <v>35</v>
      </c>
      <c r="B50" s="37">
        <v>20900</v>
      </c>
      <c r="C50" s="38">
        <f t="shared" si="0"/>
        <v>1.0901848932714204</v>
      </c>
      <c r="D50" s="39">
        <f t="shared" si="13"/>
        <v>9.5215636954357308</v>
      </c>
      <c r="E50" s="37">
        <v>19083</v>
      </c>
      <c r="F50" s="38">
        <f t="shared" si="1"/>
        <v>0.99855786538960656</v>
      </c>
      <c r="G50" s="39">
        <f t="shared" si="15"/>
        <v>12.444758706027926</v>
      </c>
      <c r="H50" s="37">
        <v>16971</v>
      </c>
      <c r="I50" s="38">
        <f t="shared" si="2"/>
        <v>0.86075289377504882</v>
      </c>
      <c r="J50" s="39">
        <f t="shared" si="10"/>
        <v>-0.17058823529411882</v>
      </c>
      <c r="K50" s="37">
        <v>17000</v>
      </c>
      <c r="L50" s="38">
        <f t="shared" si="3"/>
        <v>0.9309299278091222</v>
      </c>
      <c r="M50" s="39">
        <f t="shared" si="4"/>
        <v>5.8003485187951185</v>
      </c>
      <c r="N50" s="48">
        <v>16068</v>
      </c>
      <c r="O50" s="38">
        <f t="shared" si="5"/>
        <v>1.0195729063157934</v>
      </c>
      <c r="P50" s="39">
        <f t="shared" si="11"/>
        <v>13.378492802709573</v>
      </c>
      <c r="Q50" s="48">
        <v>14172</v>
      </c>
      <c r="R50" s="38">
        <f t="shared" si="6"/>
        <v>1.0414638107492999</v>
      </c>
      <c r="S50" s="39">
        <f t="shared" si="12"/>
        <v>4.9311417147934264</v>
      </c>
      <c r="T50" s="49">
        <v>13506</v>
      </c>
      <c r="U50" s="38">
        <f t="shared" si="7"/>
        <v>1.0352725466508865</v>
      </c>
      <c r="V50" s="23"/>
      <c r="W50" s="12"/>
    </row>
    <row r="51" spans="1:25" x14ac:dyDescent="0.35">
      <c r="A51" s="30" t="s">
        <v>57</v>
      </c>
      <c r="B51" s="42">
        <v>458</v>
      </c>
      <c r="C51" s="43">
        <f t="shared" si="0"/>
        <v>2.389017613006271E-2</v>
      </c>
      <c r="D51" s="50">
        <f t="shared" si="13"/>
        <v>220.27972027972027</v>
      </c>
      <c r="E51" s="42">
        <v>143</v>
      </c>
      <c r="F51" s="43">
        <f t="shared" si="1"/>
        <v>7.4827739218526297E-3</v>
      </c>
      <c r="G51" s="50">
        <f t="shared" si="15"/>
        <v>-6.5359477124183059</v>
      </c>
      <c r="H51" s="42">
        <v>153</v>
      </c>
      <c r="I51" s="43">
        <f t="shared" si="2"/>
        <v>7.7600137144294666E-3</v>
      </c>
      <c r="J51" s="50">
        <f t="shared" si="10"/>
        <v>-41.379310344827594</v>
      </c>
      <c r="K51" s="42">
        <v>261</v>
      </c>
      <c r="L51" s="43">
        <f t="shared" si="3"/>
        <v>1.4292512421069464E-2</v>
      </c>
      <c r="M51" s="50">
        <f t="shared" si="4"/>
        <v>-66.409266409266408</v>
      </c>
      <c r="N51" s="51">
        <v>777</v>
      </c>
      <c r="O51" s="43">
        <f t="shared" si="5"/>
        <v>4.9303469517511293E-2</v>
      </c>
      <c r="P51" s="50">
        <f t="shared" si="11"/>
        <v>-89.993560849967807</v>
      </c>
      <c r="Q51" s="51">
        <v>7765</v>
      </c>
      <c r="R51" s="43">
        <f t="shared" si="6"/>
        <v>0.57062986808272043</v>
      </c>
      <c r="S51" s="50">
        <f t="shared" si="12"/>
        <v>-71.576558439181525</v>
      </c>
      <c r="T51" s="52">
        <v>27319</v>
      </c>
      <c r="U51" s="43">
        <f t="shared" si="7"/>
        <v>2.0940774990341748</v>
      </c>
      <c r="V51" s="23"/>
      <c r="W51" s="12"/>
    </row>
    <row r="52" spans="1:25" ht="26.4" x14ac:dyDescent="0.35">
      <c r="A52" s="27" t="s">
        <v>53</v>
      </c>
      <c r="B52" s="13">
        <f>SUM(B18:B51)</f>
        <v>1458241</v>
      </c>
      <c r="C52" s="14">
        <f t="shared" si="0"/>
        <v>76.064703777464572</v>
      </c>
      <c r="D52" s="16">
        <f t="shared" si="13"/>
        <v>3.6874787130940945</v>
      </c>
      <c r="E52" s="13">
        <f>SUM(E18:E51)</f>
        <v>1406381</v>
      </c>
      <c r="F52" s="14">
        <f t="shared" si="1"/>
        <v>73.591825671251925</v>
      </c>
      <c r="G52" s="16">
        <f t="shared" si="15"/>
        <v>-0.25779849306674407</v>
      </c>
      <c r="H52" s="13">
        <f>SUM(H18:H51)</f>
        <v>1410016</v>
      </c>
      <c r="I52" s="14">
        <f t="shared" si="2"/>
        <v>71.514663382777641</v>
      </c>
      <c r="J52" s="16">
        <f t="shared" si="10"/>
        <v>8.9123258001875456</v>
      </c>
      <c r="K52" s="13">
        <f>SUM(K18:K51)</f>
        <v>1294634</v>
      </c>
      <c r="L52" s="14">
        <f t="shared" si="3"/>
        <v>70.894913891719696</v>
      </c>
      <c r="M52" s="16">
        <f t="shared" si="4"/>
        <v>14.812213442590959</v>
      </c>
      <c r="N52" s="13">
        <f>SUM(N18:N51)</f>
        <v>1127610</v>
      </c>
      <c r="O52" s="14">
        <f t="shared" si="5"/>
        <v>71.550946283965146</v>
      </c>
      <c r="P52" s="16">
        <f t="shared" si="11"/>
        <v>14.838076285780915</v>
      </c>
      <c r="Q52" s="13">
        <f>SUM(Q18:Q51)</f>
        <v>981913</v>
      </c>
      <c r="R52" s="14">
        <f t="shared" si="6"/>
        <v>72.158259582576719</v>
      </c>
      <c r="S52" s="16">
        <f t="shared" si="12"/>
        <v>5.5979394747596416</v>
      </c>
      <c r="T52" s="13">
        <f>SUM(T18:T51)</f>
        <v>929860</v>
      </c>
      <c r="U52" s="14">
        <f t="shared" si="7"/>
        <v>71.276360893587537</v>
      </c>
      <c r="V52" s="23"/>
    </row>
    <row r="53" spans="1:25" x14ac:dyDescent="0.35">
      <c r="A53" s="28" t="s">
        <v>54</v>
      </c>
      <c r="B53" s="13">
        <v>8</v>
      </c>
      <c r="C53" s="17" t="s">
        <v>6</v>
      </c>
      <c r="D53" s="16">
        <f t="shared" si="13"/>
        <v>-88.059701492537314</v>
      </c>
      <c r="E53" s="13">
        <v>67</v>
      </c>
      <c r="F53" s="17" t="s">
        <v>6</v>
      </c>
      <c r="G53" s="16">
        <f t="shared" si="15"/>
        <v>26.415094339622641</v>
      </c>
      <c r="H53" s="13">
        <v>53</v>
      </c>
      <c r="I53" s="17" t="s">
        <v>6</v>
      </c>
      <c r="J53" s="16">
        <f t="shared" si="10"/>
        <v>-38.372093023255815</v>
      </c>
      <c r="K53" s="13">
        <v>86</v>
      </c>
      <c r="L53" s="17" t="s">
        <v>6</v>
      </c>
      <c r="M53" s="16">
        <f t="shared" si="4"/>
        <v>207.14285714285717</v>
      </c>
      <c r="N53" s="13">
        <v>28</v>
      </c>
      <c r="O53" s="17" t="s">
        <v>6</v>
      </c>
      <c r="P53" s="16">
        <f t="shared" si="11"/>
        <v>-50</v>
      </c>
      <c r="Q53" s="13">
        <v>56</v>
      </c>
      <c r="R53" s="17" t="s">
        <v>6</v>
      </c>
      <c r="S53" s="16">
        <f t="shared" si="12"/>
        <v>7.6923076923076934</v>
      </c>
      <c r="T53" s="13">
        <v>52</v>
      </c>
      <c r="U53" s="17" t="s">
        <v>6</v>
      </c>
      <c r="V53" s="23"/>
    </row>
    <row r="54" spans="1:25" ht="23.25" customHeight="1" x14ac:dyDescent="0.35">
      <c r="A54" s="29" t="s">
        <v>55</v>
      </c>
      <c r="B54" s="13">
        <f>SUM(B53,B52,B17)</f>
        <v>1917106</v>
      </c>
      <c r="C54" s="18">
        <f t="shared" ref="C54" si="16">B54/B$54*100</f>
        <v>100</v>
      </c>
      <c r="D54" s="19">
        <f t="shared" si="13"/>
        <v>0.31657889669376971</v>
      </c>
      <c r="E54" s="13">
        <f>SUM(E53,E52,E17)</f>
        <v>1911056</v>
      </c>
      <c r="F54" s="18">
        <f>E54/E$54*100</f>
        <v>100</v>
      </c>
      <c r="G54" s="19">
        <f t="shared" si="15"/>
        <v>-3.0730668690018348</v>
      </c>
      <c r="H54" s="13">
        <f>SUM(H53,H52,H17)</f>
        <v>1971646</v>
      </c>
      <c r="I54" s="18">
        <f>H54/H$54*100</f>
        <v>100</v>
      </c>
      <c r="J54" s="19">
        <f t="shared" si="10"/>
        <v>7.9684863791261478</v>
      </c>
      <c r="K54" s="13">
        <f>SUM(K53,K52,K17)</f>
        <v>1826131</v>
      </c>
      <c r="L54" s="18">
        <f>K54/K$54*100</f>
        <v>100</v>
      </c>
      <c r="M54" s="19">
        <f t="shared" si="4"/>
        <v>15.874638472950338</v>
      </c>
      <c r="N54" s="13">
        <f>SUM(N53,N52,N17)</f>
        <v>1575954</v>
      </c>
      <c r="O54" s="18">
        <f>N54/N$54*100</f>
        <v>100</v>
      </c>
      <c r="P54" s="19">
        <f t="shared" si="11"/>
        <v>15.812804008298215</v>
      </c>
      <c r="Q54" s="13">
        <f>SUM(Q53,Q52,Q17)</f>
        <v>1360777</v>
      </c>
      <c r="R54" s="18">
        <f>Q54/Q$54*100</f>
        <v>100</v>
      </c>
      <c r="S54" s="19">
        <f t="shared" si="12"/>
        <v>4.3073500824783935</v>
      </c>
      <c r="T54" s="13">
        <f>SUM(T53,T52,T17)</f>
        <v>1304584</v>
      </c>
      <c r="U54" s="18">
        <f>T54/T$54*100</f>
        <v>100</v>
      </c>
      <c r="V54" s="23"/>
    </row>
    <row r="55" spans="1:25" customFormat="1" ht="27" customHeight="1" x14ac:dyDescent="0.3">
      <c r="A55" s="102" t="s">
        <v>60</v>
      </c>
      <c r="B55" s="102"/>
      <c r="C55" s="102"/>
      <c r="D55" s="102"/>
      <c r="E55" s="102"/>
      <c r="F55" s="102"/>
      <c r="G55" s="102"/>
      <c r="H55" s="102"/>
      <c r="I55" s="102"/>
      <c r="J55" s="102"/>
      <c r="K55" s="102"/>
      <c r="L55" s="102"/>
      <c r="M55" s="102"/>
      <c r="N55" s="102"/>
      <c r="O55" s="102"/>
      <c r="P55" s="102"/>
      <c r="Q55" s="102"/>
      <c r="R55" s="102"/>
      <c r="S55" s="102"/>
      <c r="T55" s="102"/>
      <c r="U55" s="102"/>
    </row>
    <row r="56" spans="1:25" customFormat="1" ht="22.5" customHeight="1" x14ac:dyDescent="0.3">
      <c r="A56" s="103" t="s">
        <v>62</v>
      </c>
      <c r="B56" s="103"/>
      <c r="C56" s="103"/>
      <c r="D56" s="103"/>
      <c r="E56" s="103"/>
      <c r="F56" s="103"/>
      <c r="G56" s="103"/>
      <c r="H56" s="103"/>
      <c r="I56" s="103"/>
      <c r="J56" s="103"/>
      <c r="K56" s="103"/>
      <c r="L56" s="103"/>
      <c r="M56" s="103"/>
      <c r="N56" s="103"/>
      <c r="O56" s="103"/>
      <c r="P56" s="103"/>
      <c r="Q56" s="103"/>
      <c r="R56" s="103"/>
      <c r="S56" s="103"/>
      <c r="T56" s="103"/>
      <c r="U56" s="103"/>
    </row>
    <row r="57" spans="1:25" customFormat="1" ht="15" customHeight="1" x14ac:dyDescent="0.25">
      <c r="A57" s="104" t="s">
        <v>63</v>
      </c>
      <c r="B57" s="104"/>
      <c r="C57" s="104"/>
      <c r="D57" s="104"/>
      <c r="E57" s="104"/>
      <c r="F57" s="104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</row>
    <row r="58" spans="1:25" x14ac:dyDescent="0.3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24"/>
      <c r="W58" s="6"/>
      <c r="X58" s="7"/>
      <c r="Y58" s="6"/>
    </row>
    <row r="59" spans="1:25" x14ac:dyDescent="0.3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</row>
    <row r="60" spans="1:25" x14ac:dyDescent="0.3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</row>
    <row r="61" spans="1:25" x14ac:dyDescent="0.3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</row>
    <row r="62" spans="1:25" x14ac:dyDescent="0.3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</row>
    <row r="63" spans="1:25" x14ac:dyDescent="0.3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</row>
    <row r="64" spans="1:25" x14ac:dyDescent="0.3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</row>
    <row r="65" spans="2:22" x14ac:dyDescent="0.35"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</row>
    <row r="66" spans="2:22" x14ac:dyDescent="0.35"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</row>
    <row r="67" spans="2:22" x14ac:dyDescent="0.35"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</row>
    <row r="68" spans="2:22" x14ac:dyDescent="0.35"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</row>
    <row r="69" spans="2:22" x14ac:dyDescent="0.35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</row>
    <row r="70" spans="2:22" x14ac:dyDescent="0.35"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</row>
    <row r="71" spans="2:22" x14ac:dyDescent="0.35"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</row>
    <row r="72" spans="2:22" x14ac:dyDescent="0.35"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</row>
    <row r="73" spans="2:22" x14ac:dyDescent="0.35"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</row>
    <row r="74" spans="2:22" x14ac:dyDescent="0.35"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</row>
    <row r="75" spans="2:22" x14ac:dyDescent="0.35"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2:22" x14ac:dyDescent="0.35"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2:22" x14ac:dyDescent="0.35"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2:22" x14ac:dyDescent="0.35"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2:22" x14ac:dyDescent="0.35"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2:22" x14ac:dyDescent="0.35"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2:22" x14ac:dyDescent="0.35"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2:22" x14ac:dyDescent="0.35"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2:22" x14ac:dyDescent="0.35"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2:22" x14ac:dyDescent="0.35"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2:22" x14ac:dyDescent="0.35"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2:22" x14ac:dyDescent="0.35"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2:22" x14ac:dyDescent="0.35"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2:22" x14ac:dyDescent="0.35"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2:22" x14ac:dyDescent="0.35"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2:22" x14ac:dyDescent="0.35"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2:22" x14ac:dyDescent="0.35"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V91" s="6"/>
    </row>
    <row r="92" spans="2:22" x14ac:dyDescent="0.35"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V92" s="6"/>
    </row>
    <row r="93" spans="2:22" x14ac:dyDescent="0.35"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V93" s="6"/>
    </row>
    <row r="94" spans="2:22" x14ac:dyDescent="0.35"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V94" s="6"/>
    </row>
    <row r="95" spans="2:22" x14ac:dyDescent="0.35"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</row>
  </sheetData>
  <mergeCells count="13">
    <mergeCell ref="A55:U55"/>
    <mergeCell ref="A56:U56"/>
    <mergeCell ref="A57:U57"/>
    <mergeCell ref="A2:U2"/>
    <mergeCell ref="A3:U3"/>
    <mergeCell ref="E5:F5"/>
    <mergeCell ref="K5:L5"/>
    <mergeCell ref="H5:I5"/>
    <mergeCell ref="Q5:R5"/>
    <mergeCell ref="A5:A6"/>
    <mergeCell ref="T5:U5"/>
    <mergeCell ref="N5:O5"/>
    <mergeCell ref="B5:C5"/>
  </mergeCells>
  <phoneticPr fontId="18" type="noConversion"/>
  <pageMargins left="0.31496062992125984" right="0.31496062992125984" top="0.74803149606299213" bottom="0.74803149606299213" header="0.31496062992125984" footer="0.31496062992125984"/>
  <pageSetup paperSize="9" scale="67" orientation="portrait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colBreaks count="1" manualBreakCount="1">
    <brk id="19" max="56" man="1"/>
  </colBreaks>
  <ignoredErrors>
    <ignoredError sqref="F13:U13 E17 J7:K7 B17 H17:U17 F8:U11 F14:U16 B7 L7:N7 O7:Q7 R7:U7 E7 H7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4.marche (2022-2020)</vt:lpstr>
      <vt:lpstr>4.marche (2019-2014)</vt:lpstr>
      <vt:lpstr>'4.marche (2019-2014)'!Area_stampa</vt:lpstr>
      <vt:lpstr>'4.marche (2022-2020)'!Area_stampa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Alessio Irene</cp:lastModifiedBy>
  <cp:lastPrinted>2019-06-11T09:07:20Z</cp:lastPrinted>
  <dcterms:created xsi:type="dcterms:W3CDTF">2012-11-29T15:50:39Z</dcterms:created>
  <dcterms:modified xsi:type="dcterms:W3CDTF">2023-06-23T14:50:01Z</dcterms:modified>
</cp:coreProperties>
</file>