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24226"/>
  <mc:AlternateContent xmlns:mc="http://schemas.openxmlformats.org/markup-compatibility/2006">
    <mc:Choice Requires="x15">
      <x15ac:absPath xmlns:x15ac="http://schemas.microsoft.com/office/spreadsheetml/2010/11/ac" url="L:\07.Automobile_in_Cifre\2023\StatisticheItalia\Immat\CapitoloB\DaAggiornare\"/>
    </mc:Choice>
  </mc:AlternateContent>
  <xr:revisionPtr revIDLastSave="0" documentId="13_ncr:1_{30EEBC4B-424E-42E3-B712-8526DC60454E}" xr6:coauthVersionLast="47" xr6:coauthVersionMax="47" xr10:uidLastSave="{00000000-0000-0000-0000-000000000000}"/>
  <bookViews>
    <workbookView xWindow="-120" yWindow="-120" windowWidth="29040" windowHeight="15720" tabRatio="878" xr2:uid="{00000000-000D-0000-FFFF-FFFF00000000}"/>
  </bookViews>
  <sheets>
    <sheet name="8.AB_marca (21-22)" sheetId="11" r:id="rId1"/>
    <sheet name="8.AB_marca_segmento (21-22)" sheetId="12" r:id="rId2"/>
    <sheet name="8.AB_segmento (22-14)" sheetId="1" r:id="rId3"/>
    <sheet name="8.AB_graph_segmento (14-22)" sheetId="2" r:id="rId4"/>
    <sheet name="8.AB_marca (20-21)" sheetId="8" r:id="rId5"/>
    <sheet name="8.AB_marca_segmento (20-21)" sheetId="10" r:id="rId6"/>
    <sheet name="8.AB_marca (19-14)" sheetId="3" r:id="rId7"/>
    <sheet name="8.AB_marca_segmento (18-19)" sheetId="6" r:id="rId8"/>
    <sheet name="8.AB_marca_segmento_2016-2017" sheetId="4" r:id="rId9"/>
    <sheet name="8.AB_marca_segmento_2014-2015" sheetId="7" r:id="rId10"/>
  </sheets>
  <definedNames>
    <definedName name="_xlnm.Print_Area" localSheetId="3">'8.AB_graph_segmento (14-22)'!$A$1:$N$31</definedName>
    <definedName name="_xlnm.Print_Area" localSheetId="6">'8.AB_marca (19-14)'!$A$1:$M$34</definedName>
    <definedName name="_xlnm.Print_Area" localSheetId="4">'8.AB_marca (20-21)'!$A$1:$E$34</definedName>
    <definedName name="_xlnm.Print_Area" localSheetId="0">'8.AB_marca (21-22)'!$A$1:$E$35</definedName>
    <definedName name="_xlnm.Print_Area" localSheetId="7">'8.AB_marca_segmento (18-19)'!$A$1:$Y$35</definedName>
    <definedName name="_xlnm.Print_Area" localSheetId="5">'8.AB_marca_segmento (20-21)'!$A$1:$Q$35</definedName>
    <definedName name="_xlnm.Print_Area" localSheetId="1">'8.AB_marca_segmento (21-22)'!$A$1:$Q$42</definedName>
    <definedName name="_xlnm.Print_Area" localSheetId="9">'8.AB_marca_segmento_2014-2015'!$A$1:$Q$34</definedName>
    <definedName name="_xlnm.Print_Area" localSheetId="8">'8.AB_marca_segmento_2016-2017'!$A$1:$Q$32</definedName>
    <definedName name="_xlnm.Print_Area" localSheetId="2">'8.AB_segmento (22-14)'!$A$1:$AA$25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0" i="1" l="1"/>
  <c r="AJ10" i="1"/>
  <c r="AK10" i="1"/>
  <c r="AL10" i="1"/>
  <c r="AM10" i="1"/>
  <c r="AN10" i="1"/>
  <c r="AO10" i="1"/>
  <c r="AP10" i="1"/>
  <c r="AH10" i="1"/>
  <c r="P16" i="12"/>
  <c r="P17" i="12"/>
  <c r="P18" i="12"/>
  <c r="P19" i="12"/>
  <c r="P20" i="12"/>
  <c r="P21" i="12"/>
  <c r="P22" i="12"/>
  <c r="P23" i="12"/>
  <c r="P24" i="12"/>
  <c r="P25" i="12"/>
  <c r="L16" i="12"/>
  <c r="L17" i="12"/>
  <c r="L18" i="12"/>
  <c r="L19" i="12"/>
  <c r="L20" i="12"/>
  <c r="L21" i="12"/>
  <c r="L22" i="12"/>
  <c r="L23" i="12"/>
  <c r="L24" i="12"/>
  <c r="L25" i="12"/>
  <c r="L26" i="12"/>
  <c r="L27" i="12"/>
  <c r="L28" i="12"/>
  <c r="I10" i="12"/>
  <c r="I11" i="12"/>
  <c r="I12" i="12"/>
  <c r="I13" i="12"/>
  <c r="I14" i="12"/>
  <c r="I15" i="12"/>
  <c r="I16" i="12"/>
  <c r="I17" i="12"/>
  <c r="I18" i="12"/>
  <c r="I19" i="12"/>
  <c r="I20" i="12"/>
  <c r="I21" i="12"/>
  <c r="I22" i="12"/>
  <c r="I23" i="12"/>
  <c r="I24" i="12"/>
  <c r="I25" i="12"/>
  <c r="I26" i="12"/>
  <c r="I27" i="12"/>
  <c r="I28" i="12"/>
  <c r="I9" i="12"/>
  <c r="H16" i="12"/>
  <c r="H17" i="12"/>
  <c r="H18" i="12"/>
  <c r="H19" i="12"/>
  <c r="H20" i="12"/>
  <c r="H21" i="12"/>
  <c r="H22" i="12"/>
  <c r="H23" i="12"/>
  <c r="H24" i="12"/>
  <c r="H25" i="12"/>
  <c r="H26" i="12"/>
  <c r="D16" i="12"/>
  <c r="D17" i="12"/>
  <c r="D18" i="12"/>
  <c r="D19" i="12"/>
  <c r="D20" i="12"/>
  <c r="D21" i="12"/>
  <c r="D22" i="12"/>
  <c r="D23" i="12"/>
  <c r="D24" i="12"/>
  <c r="U8" i="1" l="1"/>
  <c r="T14" i="1"/>
  <c r="T13" i="1"/>
  <c r="T11" i="1"/>
  <c r="T9" i="1"/>
  <c r="T8" i="1"/>
  <c r="B10" i="1"/>
  <c r="B12" i="1" s="1"/>
  <c r="B15" i="1" s="1"/>
  <c r="L38" i="12"/>
  <c r="P38" i="12" s="1"/>
  <c r="C13" i="1" l="1"/>
  <c r="C14" i="1"/>
  <c r="C10" i="1"/>
  <c r="C9" i="1"/>
  <c r="C11" i="1"/>
  <c r="C8" i="1"/>
  <c r="C12" i="1"/>
  <c r="D38" i="12"/>
  <c r="H38" i="12" s="1"/>
  <c r="D37" i="12"/>
  <c r="H37" i="12" s="1"/>
  <c r="D36" i="12"/>
  <c r="H36" i="12" s="1"/>
  <c r="D35" i="12"/>
  <c r="H35" i="12" s="1"/>
  <c r="D34" i="12"/>
  <c r="H34" i="12" s="1"/>
  <c r="D33" i="12"/>
  <c r="H33" i="12" s="1"/>
  <c r="D32" i="12"/>
  <c r="H32" i="12" s="1"/>
  <c r="D31" i="12"/>
  <c r="H31" i="12" s="1"/>
  <c r="D30" i="12"/>
  <c r="H30" i="12" s="1"/>
  <c r="D29" i="12"/>
  <c r="H29" i="12" s="1"/>
  <c r="D28" i="12"/>
  <c r="H28" i="12" s="1"/>
  <c r="D27" i="12"/>
  <c r="H27" i="12" s="1"/>
  <c r="D26" i="12"/>
  <c r="D25" i="12"/>
  <c r="D15" i="12"/>
  <c r="H15" i="12" s="1"/>
  <c r="D14" i="12"/>
  <c r="H14" i="12" s="1"/>
  <c r="D13" i="12"/>
  <c r="H13" i="12" s="1"/>
  <c r="D12" i="12"/>
  <c r="H12" i="12" s="1"/>
  <c r="D11" i="12"/>
  <c r="H11" i="12" s="1"/>
  <c r="D10" i="12"/>
  <c r="H10" i="12" s="1"/>
  <c r="D9" i="12"/>
  <c r="H9" i="12" s="1"/>
  <c r="D8" i="12"/>
  <c r="H8" i="12" s="1"/>
  <c r="D32" i="11"/>
  <c r="E30" i="11" s="1"/>
  <c r="C15" i="1" l="1"/>
  <c r="D39" i="12"/>
  <c r="O39" i="12"/>
  <c r="N39" i="12"/>
  <c r="M39" i="12"/>
  <c r="K39" i="12"/>
  <c r="J39" i="12"/>
  <c r="G39" i="12"/>
  <c r="F39" i="12"/>
  <c r="E39" i="12"/>
  <c r="C39" i="12"/>
  <c r="B39" i="12"/>
  <c r="L37" i="12"/>
  <c r="P37" i="12" s="1"/>
  <c r="L36" i="12"/>
  <c r="P36" i="12" s="1"/>
  <c r="L35" i="12"/>
  <c r="P35" i="12" s="1"/>
  <c r="L34" i="12"/>
  <c r="P34" i="12" s="1"/>
  <c r="L33" i="12"/>
  <c r="P33" i="12" s="1"/>
  <c r="L32" i="12"/>
  <c r="P32" i="12" s="1"/>
  <c r="L31" i="12"/>
  <c r="P31" i="12" s="1"/>
  <c r="L30" i="12"/>
  <c r="P30" i="12" s="1"/>
  <c r="L29" i="12"/>
  <c r="P29" i="12" s="1"/>
  <c r="P28" i="12"/>
  <c r="P27" i="12"/>
  <c r="P26" i="12"/>
  <c r="L15" i="12"/>
  <c r="P15" i="12" s="1"/>
  <c r="L14" i="12"/>
  <c r="P14" i="12" s="1"/>
  <c r="L13" i="12"/>
  <c r="P13" i="12" s="1"/>
  <c r="L12" i="12"/>
  <c r="P12" i="12" s="1"/>
  <c r="L11" i="12"/>
  <c r="P11" i="12" s="1"/>
  <c r="L10" i="12"/>
  <c r="P10" i="12" s="1"/>
  <c r="L9" i="12"/>
  <c r="P9" i="12" s="1"/>
  <c r="L8" i="12"/>
  <c r="P8" i="12" s="1"/>
  <c r="E32" i="11"/>
  <c r="B32" i="11"/>
  <c r="D31" i="10"/>
  <c r="H31" i="10" s="1"/>
  <c r="O32" i="10"/>
  <c r="N32" i="10"/>
  <c r="M32" i="10"/>
  <c r="K32" i="10"/>
  <c r="J32" i="10"/>
  <c r="G32" i="10"/>
  <c r="F32" i="10"/>
  <c r="E32" i="10"/>
  <c r="C32" i="10"/>
  <c r="B32" i="10"/>
  <c r="L31" i="10"/>
  <c r="P31" i="10" s="1"/>
  <c r="L30" i="10"/>
  <c r="P30" i="10" s="1"/>
  <c r="D30" i="10"/>
  <c r="H30" i="10" s="1"/>
  <c r="L29" i="10"/>
  <c r="P29" i="10" s="1"/>
  <c r="D29" i="10"/>
  <c r="H29" i="10" s="1"/>
  <c r="L28" i="10"/>
  <c r="P28" i="10" s="1"/>
  <c r="D28" i="10"/>
  <c r="H28" i="10" s="1"/>
  <c r="L27" i="10"/>
  <c r="P27" i="10" s="1"/>
  <c r="D27" i="10"/>
  <c r="H27" i="10" s="1"/>
  <c r="L26" i="10"/>
  <c r="P26" i="10" s="1"/>
  <c r="D26" i="10"/>
  <c r="H26" i="10" s="1"/>
  <c r="L25" i="10"/>
  <c r="P25" i="10" s="1"/>
  <c r="D25" i="10"/>
  <c r="H25" i="10" s="1"/>
  <c r="L24" i="10"/>
  <c r="P24" i="10" s="1"/>
  <c r="D24" i="10"/>
  <c r="H24" i="10" s="1"/>
  <c r="L23" i="10"/>
  <c r="P23" i="10" s="1"/>
  <c r="D23" i="10"/>
  <c r="H23" i="10" s="1"/>
  <c r="L22" i="10"/>
  <c r="P22" i="10" s="1"/>
  <c r="D22" i="10"/>
  <c r="H22" i="10" s="1"/>
  <c r="L21" i="10"/>
  <c r="P21" i="10" s="1"/>
  <c r="D21" i="10"/>
  <c r="H21" i="10" s="1"/>
  <c r="L20" i="10"/>
  <c r="P20" i="10" s="1"/>
  <c r="D20" i="10"/>
  <c r="H20" i="10" s="1"/>
  <c r="L19" i="10"/>
  <c r="P19" i="10" s="1"/>
  <c r="D19" i="10"/>
  <c r="H19" i="10" s="1"/>
  <c r="L18" i="10"/>
  <c r="P18" i="10" s="1"/>
  <c r="D18" i="10"/>
  <c r="H18" i="10" s="1"/>
  <c r="L17" i="10"/>
  <c r="P17" i="10" s="1"/>
  <c r="D17" i="10"/>
  <c r="H17" i="10" s="1"/>
  <c r="L16" i="10"/>
  <c r="P16" i="10" s="1"/>
  <c r="D16" i="10"/>
  <c r="H16" i="10" s="1"/>
  <c r="L15" i="10"/>
  <c r="P15" i="10" s="1"/>
  <c r="D15" i="10"/>
  <c r="H15" i="10" s="1"/>
  <c r="L14" i="10"/>
  <c r="P14" i="10" s="1"/>
  <c r="D14" i="10"/>
  <c r="H14" i="10" s="1"/>
  <c r="L13" i="10"/>
  <c r="P13" i="10" s="1"/>
  <c r="D13" i="10"/>
  <c r="H13" i="10" s="1"/>
  <c r="L12" i="10"/>
  <c r="P12" i="10" s="1"/>
  <c r="D12" i="10"/>
  <c r="H12" i="10" s="1"/>
  <c r="L11" i="10"/>
  <c r="P11" i="10" s="1"/>
  <c r="D11" i="10"/>
  <c r="H11" i="10" s="1"/>
  <c r="L10" i="10"/>
  <c r="P10" i="10" s="1"/>
  <c r="D10" i="10"/>
  <c r="H10" i="10" s="1"/>
  <c r="L9" i="10"/>
  <c r="P9" i="10" s="1"/>
  <c r="D9" i="10"/>
  <c r="H9" i="10" s="1"/>
  <c r="L8" i="10"/>
  <c r="P8" i="10" s="1"/>
  <c r="D8" i="10"/>
  <c r="U14" i="1"/>
  <c r="U13" i="1"/>
  <c r="U11" i="1"/>
  <c r="U9" i="1"/>
  <c r="D10" i="1"/>
  <c r="F10" i="1"/>
  <c r="F12" i="1" s="1"/>
  <c r="F15" i="1" s="1"/>
  <c r="D31" i="8"/>
  <c r="E7" i="8" s="1"/>
  <c r="B31" i="8"/>
  <c r="C12" i="8" s="1"/>
  <c r="D23" i="6"/>
  <c r="H23" i="6" s="1"/>
  <c r="D16" i="6"/>
  <c r="B32" i="6"/>
  <c r="D17" i="6"/>
  <c r="H17" i="6" s="1"/>
  <c r="D15" i="6"/>
  <c r="H15" i="6" s="1"/>
  <c r="D12" i="6"/>
  <c r="H12" i="6" s="1"/>
  <c r="G32" i="6"/>
  <c r="F32" i="6"/>
  <c r="E32" i="6"/>
  <c r="C32" i="6"/>
  <c r="D31" i="6"/>
  <c r="H31" i="6" s="1"/>
  <c r="D30" i="6"/>
  <c r="H30" i="6" s="1"/>
  <c r="D29" i="6"/>
  <c r="H29" i="6" s="1"/>
  <c r="D28" i="6"/>
  <c r="H28" i="6" s="1"/>
  <c r="D27" i="6"/>
  <c r="H27" i="6" s="1"/>
  <c r="D26" i="6"/>
  <c r="H26" i="6" s="1"/>
  <c r="D25" i="6"/>
  <c r="H25" i="6" s="1"/>
  <c r="D24" i="6"/>
  <c r="H24" i="6" s="1"/>
  <c r="D22" i="6"/>
  <c r="H22" i="6" s="1"/>
  <c r="D21" i="6"/>
  <c r="H21" i="6" s="1"/>
  <c r="D20" i="6"/>
  <c r="H20" i="6" s="1"/>
  <c r="D19" i="6"/>
  <c r="H19" i="6" s="1"/>
  <c r="D18" i="6"/>
  <c r="H18" i="6" s="1"/>
  <c r="H16" i="6"/>
  <c r="D14" i="6"/>
  <c r="H14" i="6" s="1"/>
  <c r="D13" i="6"/>
  <c r="H13" i="6" s="1"/>
  <c r="D11" i="6"/>
  <c r="H11" i="6" s="1"/>
  <c r="D10" i="6"/>
  <c r="H10" i="6" s="1"/>
  <c r="D9" i="6"/>
  <c r="H9" i="6" s="1"/>
  <c r="D8" i="6"/>
  <c r="H8" i="6" s="1"/>
  <c r="V9" i="1"/>
  <c r="V11" i="1"/>
  <c r="V13" i="1"/>
  <c r="V14" i="1"/>
  <c r="V8" i="1"/>
  <c r="AH9" i="1"/>
  <c r="AH8" i="1"/>
  <c r="AH7" i="1"/>
  <c r="AI9" i="1"/>
  <c r="AI8" i="1"/>
  <c r="AI7" i="1"/>
  <c r="AJ9" i="1"/>
  <c r="O29" i="7"/>
  <c r="N29" i="7"/>
  <c r="M29" i="7"/>
  <c r="K29" i="7"/>
  <c r="J29" i="7"/>
  <c r="G29" i="7"/>
  <c r="F29" i="7"/>
  <c r="E29" i="7"/>
  <c r="C29" i="7"/>
  <c r="B29" i="7"/>
  <c r="L28" i="7"/>
  <c r="D28" i="7"/>
  <c r="L27" i="7"/>
  <c r="P27" i="7" s="1"/>
  <c r="D27" i="7"/>
  <c r="L26" i="7"/>
  <c r="P26" i="7" s="1"/>
  <c r="D26" i="7"/>
  <c r="H26" i="7" s="1"/>
  <c r="L25" i="7"/>
  <c r="P25" i="7" s="1"/>
  <c r="D25" i="7"/>
  <c r="H25" i="7" s="1"/>
  <c r="L24" i="7"/>
  <c r="P24" i="7" s="1"/>
  <c r="D24" i="7"/>
  <c r="H24" i="7" s="1"/>
  <c r="L23" i="7"/>
  <c r="P23" i="7" s="1"/>
  <c r="D23" i="7"/>
  <c r="H23" i="7" s="1"/>
  <c r="L22" i="7"/>
  <c r="P22" i="7" s="1"/>
  <c r="D22" i="7"/>
  <c r="H22" i="7" s="1"/>
  <c r="L21" i="7"/>
  <c r="P21" i="7" s="1"/>
  <c r="D21" i="7"/>
  <c r="H21" i="7" s="1"/>
  <c r="L20" i="7"/>
  <c r="P20" i="7" s="1"/>
  <c r="D20" i="7"/>
  <c r="H20" i="7" s="1"/>
  <c r="L19" i="7"/>
  <c r="P19" i="7" s="1"/>
  <c r="D19" i="7"/>
  <c r="H19" i="7" s="1"/>
  <c r="L18" i="7"/>
  <c r="P18" i="7" s="1"/>
  <c r="D18" i="7"/>
  <c r="H18" i="7" s="1"/>
  <c r="L17" i="7"/>
  <c r="P17" i="7" s="1"/>
  <c r="D17" i="7"/>
  <c r="H17" i="7" s="1"/>
  <c r="L16" i="7"/>
  <c r="P16" i="7" s="1"/>
  <c r="D16" i="7"/>
  <c r="H16" i="7" s="1"/>
  <c r="L15" i="7"/>
  <c r="D15" i="7"/>
  <c r="L14" i="7"/>
  <c r="P14" i="7" s="1"/>
  <c r="D14" i="7"/>
  <c r="H14" i="7" s="1"/>
  <c r="L13" i="7"/>
  <c r="P13" i="7" s="1"/>
  <c r="D13" i="7"/>
  <c r="H13" i="7" s="1"/>
  <c r="L12" i="7"/>
  <c r="P12" i="7" s="1"/>
  <c r="D12" i="7"/>
  <c r="H12" i="7" s="1"/>
  <c r="L11" i="7"/>
  <c r="P11" i="7" s="1"/>
  <c r="D11" i="7"/>
  <c r="H11" i="7" s="1"/>
  <c r="L10" i="7"/>
  <c r="P10" i="7" s="1"/>
  <c r="D10" i="7"/>
  <c r="H10" i="7" s="1"/>
  <c r="L9" i="7"/>
  <c r="P9" i="7" s="1"/>
  <c r="D9" i="7"/>
  <c r="H9" i="7" s="1"/>
  <c r="L8" i="7"/>
  <c r="D8" i="7"/>
  <c r="H8" i="7" s="1"/>
  <c r="C31" i="11" l="1"/>
  <c r="C7" i="11"/>
  <c r="C23" i="11"/>
  <c r="C25" i="11"/>
  <c r="C26" i="11"/>
  <c r="C11" i="11"/>
  <c r="C12" i="11"/>
  <c r="C13" i="11"/>
  <c r="C30" i="11"/>
  <c r="C17" i="11"/>
  <c r="C22" i="11"/>
  <c r="C8" i="11"/>
  <c r="C24" i="11"/>
  <c r="C9" i="11"/>
  <c r="C10" i="11"/>
  <c r="C27" i="11"/>
  <c r="C28" i="11"/>
  <c r="C29" i="11"/>
  <c r="C14" i="11"/>
  <c r="C15" i="11"/>
  <c r="C18" i="11"/>
  <c r="C19" i="11"/>
  <c r="C21" i="11"/>
  <c r="C16" i="11"/>
  <c r="C20" i="11"/>
  <c r="D12" i="1"/>
  <c r="U12" i="1" s="1"/>
  <c r="T10" i="1"/>
  <c r="H39" i="12"/>
  <c r="L39" i="12"/>
  <c r="P39" i="12" s="1"/>
  <c r="E11" i="11"/>
  <c r="E12" i="11"/>
  <c r="E13" i="11"/>
  <c r="E14" i="11"/>
  <c r="E20" i="11"/>
  <c r="E21" i="11"/>
  <c r="E22" i="11"/>
  <c r="E23" i="11"/>
  <c r="E24" i="11"/>
  <c r="E25" i="11"/>
  <c r="E17" i="11"/>
  <c r="E15" i="11"/>
  <c r="E26" i="11"/>
  <c r="E7" i="11"/>
  <c r="E28" i="11"/>
  <c r="E31" i="11"/>
  <c r="E16" i="11"/>
  <c r="E27" i="11"/>
  <c r="E8" i="11"/>
  <c r="E9" i="11"/>
  <c r="E18" i="11"/>
  <c r="E29" i="11"/>
  <c r="E10" i="11"/>
  <c r="E19" i="11"/>
  <c r="U10" i="1"/>
  <c r="D32" i="10"/>
  <c r="H32" i="10" s="1"/>
  <c r="I29" i="10" s="1"/>
  <c r="L32" i="10"/>
  <c r="P32" i="10" s="1"/>
  <c r="Q29" i="10" s="1"/>
  <c r="H8" i="10"/>
  <c r="G8" i="1"/>
  <c r="G14" i="1"/>
  <c r="G9" i="1"/>
  <c r="G11" i="1"/>
  <c r="G13" i="1"/>
  <c r="G10" i="1"/>
  <c r="G12" i="1"/>
  <c r="E14" i="8"/>
  <c r="E12" i="8"/>
  <c r="E8" i="8"/>
  <c r="E31" i="8"/>
  <c r="E26" i="8"/>
  <c r="E23" i="8"/>
  <c r="E18" i="8"/>
  <c r="C21" i="8"/>
  <c r="E9" i="8"/>
  <c r="E17" i="8"/>
  <c r="C22" i="8"/>
  <c r="E28" i="8"/>
  <c r="E20" i="8"/>
  <c r="E25" i="8"/>
  <c r="E11" i="8"/>
  <c r="E30" i="8"/>
  <c r="E22" i="8"/>
  <c r="E16" i="8"/>
  <c r="E27" i="8"/>
  <c r="E19" i="8"/>
  <c r="E13" i="8"/>
  <c r="E24" i="8"/>
  <c r="E10" i="8"/>
  <c r="E29" i="8"/>
  <c r="E21" i="8"/>
  <c r="E15" i="8"/>
  <c r="C10" i="8"/>
  <c r="C11" i="8"/>
  <c r="C13" i="8"/>
  <c r="C8" i="8"/>
  <c r="C14" i="8"/>
  <c r="C15" i="8"/>
  <c r="C16" i="8"/>
  <c r="C24" i="8"/>
  <c r="C27" i="8"/>
  <c r="C29" i="8"/>
  <c r="C17" i="8"/>
  <c r="C18" i="8"/>
  <c r="C19" i="8"/>
  <c r="C20" i="8"/>
  <c r="C25" i="8"/>
  <c r="C23" i="8"/>
  <c r="C9" i="8"/>
  <c r="C30" i="8"/>
  <c r="C7" i="8"/>
  <c r="C28" i="8"/>
  <c r="C26" i="8"/>
  <c r="D32" i="6"/>
  <c r="H32" i="6" s="1"/>
  <c r="I28" i="6" s="1"/>
  <c r="H29" i="7"/>
  <c r="P29" i="7"/>
  <c r="Q28" i="7" s="1"/>
  <c r="D29" i="7"/>
  <c r="L29" i="7"/>
  <c r="Q21" i="12" l="1"/>
  <c r="Q23" i="12"/>
  <c r="Q25" i="12"/>
  <c r="Q22" i="12"/>
  <c r="Q20" i="12"/>
  <c r="Q19" i="12"/>
  <c r="Q17" i="12"/>
  <c r="Q18" i="12"/>
  <c r="Q16" i="12"/>
  <c r="Q24" i="12"/>
  <c r="D15" i="1"/>
  <c r="T12" i="1"/>
  <c r="E12" i="1"/>
  <c r="I35" i="12"/>
  <c r="I30" i="12"/>
  <c r="I8" i="12"/>
  <c r="I29" i="12"/>
  <c r="I34" i="12"/>
  <c r="I31" i="12"/>
  <c r="I37" i="12"/>
  <c r="I33" i="12"/>
  <c r="I32" i="12"/>
  <c r="I36" i="12"/>
  <c r="Q9" i="12"/>
  <c r="Q37" i="12"/>
  <c r="Q29" i="12"/>
  <c r="Q14" i="12"/>
  <c r="Q12" i="12"/>
  <c r="Q26" i="12"/>
  <c r="Q8" i="12"/>
  <c r="Q28" i="12"/>
  <c r="Q13" i="12"/>
  <c r="Q35" i="12"/>
  <c r="Q33" i="12"/>
  <c r="Q32" i="12"/>
  <c r="Q30" i="12"/>
  <c r="Q36" i="12"/>
  <c r="Q27" i="12"/>
  <c r="Q11" i="12"/>
  <c r="Q34" i="12"/>
  <c r="Q10" i="12"/>
  <c r="Q31" i="12"/>
  <c r="Q15" i="12"/>
  <c r="C32" i="11"/>
  <c r="Q14" i="10"/>
  <c r="Q13" i="10"/>
  <c r="Q11" i="10"/>
  <c r="Q18" i="10"/>
  <c r="Q19" i="10"/>
  <c r="I31" i="10"/>
  <c r="Q8" i="10"/>
  <c r="Q17" i="10"/>
  <c r="Q23" i="10"/>
  <c r="Q31" i="10"/>
  <c r="Q24" i="10"/>
  <c r="Q32" i="10"/>
  <c r="Q25" i="10"/>
  <c r="Q22" i="10"/>
  <c r="Q10" i="10"/>
  <c r="Q21" i="10"/>
  <c r="Q9" i="10"/>
  <c r="Q27" i="10"/>
  <c r="I19" i="10"/>
  <c r="I27" i="10"/>
  <c r="I12" i="10"/>
  <c r="I25" i="10"/>
  <c r="I17" i="10"/>
  <c r="I16" i="10"/>
  <c r="I20" i="10"/>
  <c r="I26" i="10"/>
  <c r="I23" i="10"/>
  <c r="I22" i="10"/>
  <c r="I11" i="10"/>
  <c r="I24" i="10"/>
  <c r="I8" i="10"/>
  <c r="I21" i="10"/>
  <c r="Q15" i="10"/>
  <c r="Q12" i="10"/>
  <c r="I28" i="10"/>
  <c r="I18" i="10"/>
  <c r="Q30" i="10"/>
  <c r="I13" i="10"/>
  <c r="Q28" i="10"/>
  <c r="I15" i="10"/>
  <c r="I30" i="10"/>
  <c r="I10" i="10"/>
  <c r="Q26" i="10"/>
  <c r="I9" i="10"/>
  <c r="Q16" i="10"/>
  <c r="Q20" i="10"/>
  <c r="I14" i="10"/>
  <c r="G15" i="1"/>
  <c r="C31" i="8"/>
  <c r="I12" i="6"/>
  <c r="I11" i="6"/>
  <c r="I32" i="6"/>
  <c r="I18" i="6"/>
  <c r="I10" i="6"/>
  <c r="I26" i="6"/>
  <c r="I27" i="6"/>
  <c r="I14" i="6"/>
  <c r="I21" i="6"/>
  <c r="I15" i="6"/>
  <c r="I13" i="6"/>
  <c r="I20" i="6"/>
  <c r="I30" i="6"/>
  <c r="I23" i="6"/>
  <c r="I17" i="6"/>
  <c r="I22" i="6"/>
  <c r="I16" i="6"/>
  <c r="I31" i="6"/>
  <c r="I9" i="6"/>
  <c r="I29" i="6"/>
  <c r="I8" i="6"/>
  <c r="I19" i="6"/>
  <c r="I25" i="6"/>
  <c r="I24" i="6"/>
  <c r="I9" i="7"/>
  <c r="I12" i="7"/>
  <c r="I20" i="7"/>
  <c r="I10" i="7"/>
  <c r="Q17" i="7"/>
  <c r="Q9" i="7"/>
  <c r="Q19" i="7"/>
  <c r="Q11" i="7"/>
  <c r="Q13" i="7"/>
  <c r="Q25" i="7"/>
  <c r="Q23" i="7"/>
  <c r="Q22" i="7"/>
  <c r="Q24" i="7"/>
  <c r="Q8" i="7"/>
  <c r="I8" i="7"/>
  <c r="I23" i="7"/>
  <c r="I19" i="7"/>
  <c r="Q18" i="7"/>
  <c r="Q20" i="7"/>
  <c r="Q16" i="7"/>
  <c r="I13" i="7"/>
  <c r="I16" i="7"/>
  <c r="I24" i="7"/>
  <c r="I17" i="7"/>
  <c r="I27" i="7"/>
  <c r="I14" i="7"/>
  <c r="I28" i="7"/>
  <c r="I15" i="7"/>
  <c r="I21" i="7"/>
  <c r="I18" i="7"/>
  <c r="I26" i="7"/>
  <c r="Q27" i="7"/>
  <c r="Q15" i="7"/>
  <c r="I11" i="7"/>
  <c r="I25" i="7"/>
  <c r="Q14" i="7"/>
  <c r="Q26" i="7"/>
  <c r="Q10" i="7"/>
  <c r="I22" i="7"/>
  <c r="Q21" i="7"/>
  <c r="Q12" i="7"/>
  <c r="Q39" i="12" l="1"/>
  <c r="U15" i="1"/>
  <c r="T15" i="1"/>
  <c r="E11" i="1"/>
  <c r="E10" i="1"/>
  <c r="E8" i="1"/>
  <c r="E9" i="1"/>
  <c r="E13" i="1"/>
  <c r="E14" i="1"/>
  <c r="I39" i="12"/>
  <c r="I32" i="10"/>
  <c r="Q29" i="7"/>
  <c r="I29" i="7"/>
  <c r="E15" i="1" l="1"/>
  <c r="L31" i="6"/>
  <c r="T24" i="6"/>
  <c r="X24" i="6" s="1"/>
  <c r="L24" i="6"/>
  <c r="P24" i="6" s="1"/>
  <c r="L26" i="6"/>
  <c r="P26" i="6" s="1"/>
  <c r="T26" i="6"/>
  <c r="X26" i="6"/>
  <c r="L14" i="6"/>
  <c r="T21" i="6"/>
  <c r="X21" i="6" s="1"/>
  <c r="L21" i="6"/>
  <c r="P21" i="6" s="1"/>
  <c r="T23" i="6"/>
  <c r="X23" i="6" s="1"/>
  <c r="L23" i="6"/>
  <c r="P23" i="6" s="1"/>
  <c r="T18" i="6"/>
  <c r="X18" i="6" s="1"/>
  <c r="L18" i="6"/>
  <c r="P18" i="6" s="1"/>
  <c r="AM9" i="1" l="1"/>
  <c r="AM8" i="1"/>
  <c r="AM7" i="1"/>
  <c r="AL9" i="1"/>
  <c r="AL8" i="1"/>
  <c r="AL7" i="1"/>
  <c r="AA8" i="1"/>
  <c r="X14" i="1"/>
  <c r="X13" i="1"/>
  <c r="X11" i="1"/>
  <c r="X9" i="1"/>
  <c r="X8" i="1"/>
  <c r="W14" i="1"/>
  <c r="W13" i="1"/>
  <c r="W11" i="1"/>
  <c r="W9" i="1"/>
  <c r="W8" i="1"/>
  <c r="H10" i="1"/>
  <c r="B31" i="3"/>
  <c r="W32" i="6"/>
  <c r="V32" i="6"/>
  <c r="U32" i="6"/>
  <c r="S32" i="6"/>
  <c r="R32" i="6"/>
  <c r="O32" i="6"/>
  <c r="N32" i="6"/>
  <c r="M32" i="6"/>
  <c r="K32" i="6"/>
  <c r="J32" i="6"/>
  <c r="T31" i="6"/>
  <c r="X31" i="6" s="1"/>
  <c r="P31" i="6"/>
  <c r="T28" i="6"/>
  <c r="X28" i="6" s="1"/>
  <c r="L28" i="6"/>
  <c r="P28" i="6" s="1"/>
  <c r="T30" i="6"/>
  <c r="X30" i="6" s="1"/>
  <c r="L30" i="6"/>
  <c r="P30" i="6" s="1"/>
  <c r="T29" i="6"/>
  <c r="X29" i="6" s="1"/>
  <c r="L29" i="6"/>
  <c r="P29" i="6" s="1"/>
  <c r="T20" i="6"/>
  <c r="X20" i="6" s="1"/>
  <c r="L20" i="6"/>
  <c r="P20" i="6" s="1"/>
  <c r="T27" i="6"/>
  <c r="X27" i="6" s="1"/>
  <c r="L27" i="6"/>
  <c r="P27" i="6" s="1"/>
  <c r="T14" i="6"/>
  <c r="X14" i="6" s="1"/>
  <c r="P14" i="6"/>
  <c r="T16" i="6"/>
  <c r="X16" i="6" s="1"/>
  <c r="L16" i="6"/>
  <c r="P16" i="6" s="1"/>
  <c r="T22" i="6"/>
  <c r="X22" i="6" s="1"/>
  <c r="L22" i="6"/>
  <c r="P22" i="6" s="1"/>
  <c r="T19" i="6"/>
  <c r="X19" i="6" s="1"/>
  <c r="L19" i="6"/>
  <c r="P19" i="6" s="1"/>
  <c r="T17" i="6"/>
  <c r="X17" i="6" s="1"/>
  <c r="L17" i="6"/>
  <c r="P17" i="6" s="1"/>
  <c r="T25" i="6"/>
  <c r="X25" i="6" s="1"/>
  <c r="L25" i="6"/>
  <c r="P25" i="6" s="1"/>
  <c r="T15" i="6"/>
  <c r="X15" i="6" s="1"/>
  <c r="L15" i="6"/>
  <c r="P15" i="6" s="1"/>
  <c r="T13" i="6"/>
  <c r="X13" i="6" s="1"/>
  <c r="L13" i="6"/>
  <c r="P13" i="6" s="1"/>
  <c r="T10" i="6"/>
  <c r="X10" i="6" s="1"/>
  <c r="L10" i="6"/>
  <c r="P10" i="6" s="1"/>
  <c r="T11" i="6"/>
  <c r="X11" i="6" s="1"/>
  <c r="L11" i="6"/>
  <c r="P11" i="6" s="1"/>
  <c r="T12" i="6"/>
  <c r="X12" i="6" s="1"/>
  <c r="L12" i="6"/>
  <c r="T9" i="6"/>
  <c r="X9" i="6" s="1"/>
  <c r="L9" i="6"/>
  <c r="P9" i="6" s="1"/>
  <c r="T8" i="6"/>
  <c r="L8" i="6"/>
  <c r="P8" i="6" s="1"/>
  <c r="H12" i="1" l="1"/>
  <c r="V12" i="1" s="1"/>
  <c r="V10" i="1"/>
  <c r="C23" i="3"/>
  <c r="C22" i="3"/>
  <c r="C31" i="3"/>
  <c r="C25" i="3"/>
  <c r="AM6" i="1"/>
  <c r="C10" i="3"/>
  <c r="C15" i="3"/>
  <c r="C9" i="3"/>
  <c r="C13" i="3"/>
  <c r="C17" i="3"/>
  <c r="C18" i="3"/>
  <c r="C11" i="3"/>
  <c r="C19" i="3"/>
  <c r="C24" i="3"/>
  <c r="C28" i="3"/>
  <c r="C7" i="3"/>
  <c r="C27" i="3"/>
  <c r="C8" i="3"/>
  <c r="C30" i="3"/>
  <c r="C21" i="3"/>
  <c r="C12" i="3"/>
  <c r="C20" i="3"/>
  <c r="C29" i="3"/>
  <c r="C16" i="3"/>
  <c r="C14" i="3"/>
  <c r="C26" i="3"/>
  <c r="T32" i="6"/>
  <c r="X32" i="6" s="1"/>
  <c r="L32" i="6"/>
  <c r="P32" i="6" s="1"/>
  <c r="X8" i="6"/>
  <c r="P12" i="6"/>
  <c r="L19" i="4"/>
  <c r="H15" i="1" l="1"/>
  <c r="I11" i="1" s="1"/>
  <c r="V15" i="1"/>
  <c r="Y26" i="6"/>
  <c r="Y24" i="6"/>
  <c r="Q26" i="6"/>
  <c r="Q24" i="6"/>
  <c r="Y23" i="6"/>
  <c r="Y21" i="6"/>
  <c r="Q23" i="6"/>
  <c r="Q21" i="6"/>
  <c r="Q9" i="6"/>
  <c r="Q18" i="6"/>
  <c r="Y19" i="6"/>
  <c r="Y18" i="6"/>
  <c r="I9" i="1"/>
  <c r="I13" i="1"/>
  <c r="I10" i="1"/>
  <c r="I12" i="1"/>
  <c r="Y10" i="6"/>
  <c r="Y12" i="6"/>
  <c r="Y13" i="6"/>
  <c r="Y11" i="6"/>
  <c r="Y22" i="6"/>
  <c r="Q22" i="6"/>
  <c r="Y14" i="6"/>
  <c r="Y15" i="6"/>
  <c r="Y9" i="6"/>
  <c r="Q13" i="6"/>
  <c r="Q8" i="6"/>
  <c r="Q29" i="6"/>
  <c r="Q17" i="6"/>
  <c r="Q19" i="6"/>
  <c r="Q11" i="6"/>
  <c r="Y8" i="6"/>
  <c r="Y31" i="6"/>
  <c r="Q30" i="6"/>
  <c r="Q25" i="6"/>
  <c r="Q27" i="6"/>
  <c r="Y20" i="6"/>
  <c r="Y27" i="6"/>
  <c r="Q14" i="6"/>
  <c r="Q12" i="6"/>
  <c r="Q15" i="6"/>
  <c r="Q31" i="6"/>
  <c r="Y30" i="6"/>
  <c r="Y32" i="6"/>
  <c r="Y25" i="6"/>
  <c r="Q28" i="6"/>
  <c r="Y28" i="6"/>
  <c r="Q10" i="6"/>
  <c r="Y17" i="6"/>
  <c r="Q16" i="6"/>
  <c r="Q32" i="6"/>
  <c r="Q20" i="6"/>
  <c r="Y29" i="6"/>
  <c r="Y16" i="6"/>
  <c r="I8" i="1" l="1"/>
  <c r="I15" i="1"/>
  <c r="I14" i="1"/>
  <c r="L28" i="4"/>
  <c r="K29" i="4" l="1"/>
  <c r="J29" i="4"/>
  <c r="M29" i="4"/>
  <c r="N29" i="4"/>
  <c r="O29" i="4"/>
  <c r="D28" i="4" l="1"/>
  <c r="H28" i="4" s="1"/>
  <c r="D25" i="4"/>
  <c r="D21" i="4"/>
  <c r="D23" i="4"/>
  <c r="H23" i="4" s="1"/>
  <c r="D15" i="4"/>
  <c r="D13" i="4"/>
  <c r="D10" i="4"/>
  <c r="H10" i="4" s="1"/>
  <c r="D12" i="4"/>
  <c r="D8" i="4"/>
  <c r="B29" i="4"/>
  <c r="D22" i="4"/>
  <c r="D16" i="4"/>
  <c r="D14" i="4"/>
  <c r="L25" i="4"/>
  <c r="P25" i="4" s="1"/>
  <c r="P28" i="4"/>
  <c r="L20" i="4"/>
  <c r="P20" i="4" s="1"/>
  <c r="D20" i="4"/>
  <c r="H20" i="4" s="1"/>
  <c r="L26" i="4"/>
  <c r="P26" i="4" s="1"/>
  <c r="D26" i="4"/>
  <c r="H26" i="4" s="1"/>
  <c r="L18" i="4"/>
  <c r="P18" i="4" s="1"/>
  <c r="D18" i="4"/>
  <c r="H18" i="4" s="1"/>
  <c r="L24" i="4"/>
  <c r="P24" i="4" s="1"/>
  <c r="D24" i="4"/>
  <c r="H24" i="4" s="1"/>
  <c r="L22" i="4"/>
  <c r="P22" i="4" s="1"/>
  <c r="L16" i="4"/>
  <c r="P16" i="4" s="1"/>
  <c r="L21" i="4"/>
  <c r="P21" i="4" s="1"/>
  <c r="L23" i="4"/>
  <c r="P23" i="4" s="1"/>
  <c r="P19" i="4"/>
  <c r="D19" i="4"/>
  <c r="H19" i="4" s="1"/>
  <c r="L27" i="4"/>
  <c r="D27" i="4"/>
  <c r="L17" i="4"/>
  <c r="D17" i="4"/>
  <c r="L11" i="4"/>
  <c r="P11" i="4" s="1"/>
  <c r="D11" i="4"/>
  <c r="L14" i="4"/>
  <c r="P14" i="4" s="1"/>
  <c r="L15" i="4"/>
  <c r="P15" i="4" s="1"/>
  <c r="L13" i="4"/>
  <c r="P13" i="4" s="1"/>
  <c r="L10" i="4"/>
  <c r="P10" i="4" s="1"/>
  <c r="L12" i="4"/>
  <c r="P12" i="4" s="1"/>
  <c r="L9" i="4"/>
  <c r="P9" i="4" s="1"/>
  <c r="D9" i="4"/>
  <c r="L8" i="4"/>
  <c r="P27" i="4" l="1"/>
  <c r="L29" i="4"/>
  <c r="H9" i="4"/>
  <c r="H11" i="4"/>
  <c r="H16" i="4"/>
  <c r="H12" i="4"/>
  <c r="H25" i="4"/>
  <c r="G29" i="4"/>
  <c r="H22" i="4"/>
  <c r="H13" i="4"/>
  <c r="H21" i="4"/>
  <c r="H15" i="4"/>
  <c r="F29" i="4"/>
  <c r="H27" i="4"/>
  <c r="E29" i="4"/>
  <c r="C29" i="4"/>
  <c r="D29" i="4"/>
  <c r="H14" i="4"/>
  <c r="H8" i="4"/>
  <c r="H17" i="4"/>
  <c r="P8" i="4"/>
  <c r="P17" i="4"/>
  <c r="D31" i="3"/>
  <c r="E22" i="3" s="1"/>
  <c r="E25" i="3" l="1"/>
  <c r="E23" i="3"/>
  <c r="P29" i="4"/>
  <c r="Q25" i="4" s="1"/>
  <c r="H29" i="4"/>
  <c r="I29" i="4" s="1"/>
  <c r="E24" i="3"/>
  <c r="E19" i="3"/>
  <c r="E17" i="3"/>
  <c r="E10" i="3"/>
  <c r="Q29" i="4" l="1"/>
  <c r="I25" i="4"/>
  <c r="I17" i="4"/>
  <c r="I14" i="4"/>
  <c r="I9" i="4"/>
  <c r="I23" i="4"/>
  <c r="I24" i="4"/>
  <c r="I16" i="4"/>
  <c r="I18" i="4"/>
  <c r="I11" i="4"/>
  <c r="I12" i="4"/>
  <c r="I15" i="4"/>
  <c r="I8" i="4"/>
  <c r="I28" i="4"/>
  <c r="I19" i="4"/>
  <c r="I21" i="4"/>
  <c r="I27" i="4"/>
  <c r="I20" i="4"/>
  <c r="I26" i="4"/>
  <c r="I22" i="4"/>
  <c r="I10" i="4"/>
  <c r="I13" i="4"/>
  <c r="Q17" i="4"/>
  <c r="Q8" i="4"/>
  <c r="Q19" i="4"/>
  <c r="Q23" i="4"/>
  <c r="Q20" i="4"/>
  <c r="Q28" i="4"/>
  <c r="Q18" i="4"/>
  <c r="Q15" i="4"/>
  <c r="Q27" i="4"/>
  <c r="Q11" i="4"/>
  <c r="Q26" i="4"/>
  <c r="Q24" i="4"/>
  <c r="Q13" i="4"/>
  <c r="Q14" i="4"/>
  <c r="Q12" i="4"/>
  <c r="Q10" i="4"/>
  <c r="Q21" i="4"/>
  <c r="Q22" i="4"/>
  <c r="Q16" i="4"/>
  <c r="Q9" i="4"/>
  <c r="Y14" i="1"/>
  <c r="L31" i="3" l="1"/>
  <c r="J31" i="3"/>
  <c r="H30" i="3"/>
  <c r="F31" i="3"/>
  <c r="G23" i="3" l="1"/>
  <c r="G22" i="3"/>
  <c r="K23" i="3"/>
  <c r="K22" i="3"/>
  <c r="M23" i="3"/>
  <c r="M22" i="3"/>
  <c r="M19" i="3"/>
  <c r="M25" i="3"/>
  <c r="K19" i="3"/>
  <c r="K25" i="3"/>
  <c r="G19" i="3"/>
  <c r="G25" i="3"/>
  <c r="G29" i="3"/>
  <c r="G17" i="3"/>
  <c r="M9" i="3"/>
  <c r="K30" i="3"/>
  <c r="K29" i="3"/>
  <c r="M31" i="3"/>
  <c r="M29" i="3"/>
  <c r="H31" i="3"/>
  <c r="M24" i="3"/>
  <c r="M18" i="3"/>
  <c r="M14" i="3"/>
  <c r="M15" i="3"/>
  <c r="M30" i="3"/>
  <c r="M16" i="3"/>
  <c r="M13" i="3"/>
  <c r="M8" i="3"/>
  <c r="M20" i="3"/>
  <c r="M27" i="3"/>
  <c r="M11" i="3"/>
  <c r="M26" i="3"/>
  <c r="M7" i="3"/>
  <c r="M12" i="3"/>
  <c r="M21" i="3"/>
  <c r="M10" i="3"/>
  <c r="M28" i="3"/>
  <c r="G31" i="3"/>
  <c r="G7" i="3"/>
  <c r="G30" i="3"/>
  <c r="G27" i="3"/>
  <c r="G21" i="3"/>
  <c r="G15" i="3"/>
  <c r="G16" i="3"/>
  <c r="G26" i="3"/>
  <c r="G18" i="3"/>
  <c r="G28" i="3"/>
  <c r="G20" i="3"/>
  <c r="G13" i="3"/>
  <c r="G12" i="3"/>
  <c r="G14" i="3"/>
  <c r="G9" i="3"/>
  <c r="G11" i="3"/>
  <c r="G24" i="3"/>
  <c r="G8" i="3"/>
  <c r="K31" i="3"/>
  <c r="K7" i="3"/>
  <c r="K8" i="3"/>
  <c r="G10" i="3"/>
  <c r="K10" i="3"/>
  <c r="K24" i="3"/>
  <c r="K11" i="3"/>
  <c r="K9" i="3"/>
  <c r="K14" i="3"/>
  <c r="K12" i="3"/>
  <c r="K13" i="3"/>
  <c r="K20" i="3"/>
  <c r="K28" i="3"/>
  <c r="K18" i="3"/>
  <c r="K26" i="3"/>
  <c r="K16" i="3"/>
  <c r="K15" i="3"/>
  <c r="K21" i="3"/>
  <c r="K27" i="3"/>
  <c r="AK9" i="1"/>
  <c r="I23" i="3" l="1"/>
  <c r="I22" i="3"/>
  <c r="I19" i="3"/>
  <c r="I25" i="3"/>
  <c r="I30" i="3"/>
  <c r="I26" i="3"/>
  <c r="I28" i="3"/>
  <c r="I24" i="3"/>
  <c r="I10" i="3"/>
  <c r="I7" i="3"/>
  <c r="I29" i="3"/>
  <c r="E29" i="3"/>
  <c r="I18" i="3"/>
  <c r="I11" i="3"/>
  <c r="E26" i="3"/>
  <c r="E30" i="3"/>
  <c r="E31" i="3"/>
  <c r="E14" i="3"/>
  <c r="E27" i="3"/>
  <c r="E28" i="3"/>
  <c r="E18" i="3"/>
  <c r="E12" i="3"/>
  <c r="E15" i="3"/>
  <c r="E13" i="3"/>
  <c r="I13" i="3"/>
  <c r="I12" i="3"/>
  <c r="E7" i="3"/>
  <c r="E21" i="3"/>
  <c r="I14" i="3"/>
  <c r="E8" i="3"/>
  <c r="E20" i="3"/>
  <c r="I8" i="3"/>
  <c r="I27" i="3"/>
  <c r="I20" i="3"/>
  <c r="I21" i="3"/>
  <c r="E11" i="3"/>
  <c r="I15" i="3"/>
  <c r="I16" i="3"/>
  <c r="I9" i="3"/>
  <c r="I31" i="3"/>
  <c r="E9" i="3"/>
  <c r="E16" i="3"/>
  <c r="AA14" i="1"/>
  <c r="Z14" i="1"/>
  <c r="AA13" i="1"/>
  <c r="N13" i="1"/>
  <c r="AJ8" i="1" s="1"/>
  <c r="AK8" i="1"/>
  <c r="AA11" i="1"/>
  <c r="N11" i="1"/>
  <c r="AK7" i="1"/>
  <c r="R10" i="1"/>
  <c r="P10" i="1"/>
  <c r="AA9" i="1"/>
  <c r="N9" i="1"/>
  <c r="N8" i="1"/>
  <c r="Y8" i="1" l="1"/>
  <c r="Z8" i="1"/>
  <c r="P12" i="1"/>
  <c r="P15" i="1" s="1"/>
  <c r="Q10" i="1" s="1"/>
  <c r="AI6" i="1"/>
  <c r="R12" i="1"/>
  <c r="R15" i="1" s="1"/>
  <c r="AH6" i="1"/>
  <c r="Y11" i="1"/>
  <c r="AJ7" i="1"/>
  <c r="Y13" i="1"/>
  <c r="Z9" i="1"/>
  <c r="Y9" i="1"/>
  <c r="N10" i="1"/>
  <c r="AJ6" i="1" s="1"/>
  <c r="J10" i="1"/>
  <c r="L10" i="1"/>
  <c r="Z11" i="1"/>
  <c r="Z13" i="1"/>
  <c r="AA10" i="1"/>
  <c r="AA12" i="1" l="1"/>
  <c r="AL6" i="1"/>
  <c r="X10" i="1"/>
  <c r="W10" i="1"/>
  <c r="AK6" i="1"/>
  <c r="Y10" i="1"/>
  <c r="L12" i="1"/>
  <c r="J12" i="1"/>
  <c r="Z10" i="1"/>
  <c r="N12" i="1"/>
  <c r="N15" i="1" s="1"/>
  <c r="O9" i="1" s="1"/>
  <c r="AA15" i="1"/>
  <c r="Q9" i="1"/>
  <c r="Q11" i="1"/>
  <c r="Q8" i="1"/>
  <c r="Q15" i="1"/>
  <c r="Q13" i="1"/>
  <c r="Q14" i="1"/>
  <c r="Q12" i="1"/>
  <c r="X12" i="1" l="1"/>
  <c r="W12" i="1"/>
  <c r="L15" i="1"/>
  <c r="M11" i="1" s="1"/>
  <c r="Y12" i="1"/>
  <c r="J15" i="1"/>
  <c r="K8" i="1" s="1"/>
  <c r="Z12" i="1"/>
  <c r="O15" i="1"/>
  <c r="O8" i="1"/>
  <c r="O10" i="1"/>
  <c r="Z15" i="1"/>
  <c r="O12" i="1"/>
  <c r="O11" i="1"/>
  <c r="O13" i="1"/>
  <c r="O14" i="1"/>
  <c r="M15" i="1" l="1"/>
  <c r="K12" i="1"/>
  <c r="X15" i="1"/>
  <c r="W15" i="1"/>
  <c r="M13" i="1"/>
  <c r="M14" i="1"/>
  <c r="M9" i="1"/>
  <c r="M10" i="1"/>
  <c r="M8" i="1"/>
  <c r="K9" i="1"/>
  <c r="K13" i="1"/>
  <c r="K11" i="1"/>
  <c r="K15" i="1"/>
  <c r="K14" i="1"/>
  <c r="K10" i="1"/>
  <c r="M12" i="1"/>
  <c r="Y15" i="1"/>
</calcChain>
</file>

<file path=xl/sharedStrings.xml><?xml version="1.0" encoding="utf-8"?>
<sst xmlns="http://schemas.openxmlformats.org/spreadsheetml/2006/main" count="415" uniqueCount="131">
  <si>
    <t>%</t>
  </si>
  <si>
    <t>Fiat</t>
  </si>
  <si>
    <t>Scania</t>
  </si>
  <si>
    <t>Renault</t>
  </si>
  <si>
    <t>Otokar</t>
  </si>
  <si>
    <t>Volkswagen</t>
  </si>
  <si>
    <t>Volvo</t>
  </si>
  <si>
    <t>Temsa</t>
  </si>
  <si>
    <t>Van Hool</t>
  </si>
  <si>
    <t>Ford</t>
  </si>
  <si>
    <t>Altri</t>
  </si>
  <si>
    <t>Iveco</t>
  </si>
  <si>
    <t>Minibus</t>
  </si>
  <si>
    <t>Solaris</t>
  </si>
  <si>
    <t>Vdl Bus &amp; Coach</t>
  </si>
  <si>
    <t>Isuzu</t>
  </si>
  <si>
    <t>Opel</t>
  </si>
  <si>
    <t>Rampini</t>
  </si>
  <si>
    <t>15/14</t>
  </si>
  <si>
    <t>16/15</t>
  </si>
  <si>
    <t>Setra</t>
  </si>
  <si>
    <t>Neoman</t>
  </si>
  <si>
    <t>Mercedes</t>
  </si>
  <si>
    <t>17/16</t>
  </si>
  <si>
    <t>Nota - Elaborazioni Anfia su dati del Ministero dei Trasporti presenti in archivio al 31/03/2019 (Aut. Min.D07161/H4).</t>
  </si>
  <si>
    <t>Note - Prepared by Anfia on Ministry of Transports data as of March 31, 2019.</t>
  </si>
  <si>
    <t>NEW REGISTRATIONS OF BUSES BY USE</t>
  </si>
  <si>
    <t>IMMATRICOLAZIONI AUTOBUS SECONDO L'USO</t>
  </si>
  <si>
    <r>
      <t>Classificazione ANFIA/</t>
    </r>
    <r>
      <rPr>
        <b/>
        <i/>
        <sz val="8"/>
        <color theme="1" tint="0.14999847407452621"/>
        <rFont val="Trebuchet MS"/>
        <family val="2"/>
      </rPr>
      <t>Classification by Anfia</t>
    </r>
  </si>
  <si>
    <t>18/17</t>
  </si>
  <si>
    <t>IMMATRICOLAZIONI AUTOBUS PER MARCA</t>
  </si>
  <si>
    <t>NEW REGISTRATIONS OF BUSES BY MAKES</t>
  </si>
  <si>
    <t>Irizar</t>
  </si>
  <si>
    <t>Italy - NEW REGISTRATIONS OF BUSES BY USE</t>
  </si>
  <si>
    <t>ITALIA - IMMATRICOLAZIONI AUTOBUS SECONDO L'USO</t>
  </si>
  <si>
    <r>
      <t xml:space="preserve">Totale / </t>
    </r>
    <r>
      <rPr>
        <i/>
        <sz val="9"/>
        <color theme="1" tint="0.14999847407452621"/>
        <rFont val="Trebuchet MS"/>
        <family val="2"/>
      </rPr>
      <t>Total</t>
    </r>
  </si>
  <si>
    <r>
      <t xml:space="preserve">Segmento / </t>
    </r>
    <r>
      <rPr>
        <i/>
        <sz val="10"/>
        <color theme="1" tint="0.14999847407452621"/>
        <rFont val="Trebuchet MS"/>
        <family val="2"/>
      </rPr>
      <t>Segment</t>
    </r>
  </si>
  <si>
    <r>
      <t>Classificazione ANFIA/</t>
    </r>
    <r>
      <rPr>
        <b/>
        <i/>
        <sz val="8"/>
        <color theme="3"/>
        <rFont val="Trebuchet MS"/>
        <family val="2"/>
      </rPr>
      <t>Classification by Anfia</t>
    </r>
  </si>
  <si>
    <r>
      <t xml:space="preserve">Scuolabus: veicoli con allestimento scuolabus / </t>
    </r>
    <r>
      <rPr>
        <i/>
        <sz val="8"/>
        <color theme="4" tint="-0.249977111117893"/>
        <rFont val="Trebuchet MS"/>
        <family val="2"/>
      </rPr>
      <t>vehicles with school bus equipment</t>
    </r>
  </si>
  <si>
    <r>
      <t xml:space="preserve">Scuolabus: veicoli con allestimento scuolabus / </t>
    </r>
    <r>
      <rPr>
        <i/>
        <sz val="8"/>
        <color theme="1" tint="0.14999847407452621"/>
        <rFont val="Trebuchet MS"/>
        <family val="2"/>
      </rPr>
      <t>vehicles with school bus equipment</t>
    </r>
  </si>
  <si>
    <r>
      <t xml:space="preserve">Minibus : veicoli con ptt &lt;=8200kg / </t>
    </r>
    <r>
      <rPr>
        <i/>
        <sz val="8"/>
        <color theme="1" tint="0.14999847407452621"/>
        <rFont val="Trebuchet MS"/>
        <family val="2"/>
      </rPr>
      <t>vehicles with tons</t>
    </r>
    <r>
      <rPr>
        <i/>
        <sz val="8"/>
        <rFont val="Trebuchet MS"/>
        <family val="2"/>
      </rPr>
      <t xml:space="preserve"> </t>
    </r>
    <r>
      <rPr>
        <i/>
        <sz val="8"/>
        <color theme="1" tint="0.14999847407452621"/>
        <rFont val="Trebuchet MS"/>
        <family val="2"/>
      </rPr>
      <t>&lt;=8200kg</t>
    </r>
  </si>
  <si>
    <r>
      <t xml:space="preserve">Minibus : veicoli con ptt &lt;=8200kg / </t>
    </r>
    <r>
      <rPr>
        <i/>
        <sz val="8"/>
        <color theme="4" tint="-0.249977111117893"/>
        <rFont val="Trebuchet MS"/>
        <family val="2"/>
      </rPr>
      <t>vehicles with tons</t>
    </r>
    <r>
      <rPr>
        <sz val="8"/>
        <color theme="4" tint="-0.249977111117893"/>
        <rFont val="Trebuchet MS"/>
        <family val="2"/>
      </rPr>
      <t xml:space="preserve"> </t>
    </r>
    <r>
      <rPr>
        <i/>
        <sz val="8"/>
        <color theme="4" tint="-0.249977111117893"/>
        <rFont val="Trebuchet MS"/>
        <family val="2"/>
      </rPr>
      <t>&lt;=8200kg</t>
    </r>
  </si>
  <si>
    <t>Urbani &amp; Interurbani / city &amp; intercity</t>
  </si>
  <si>
    <t>Turistici / coach</t>
  </si>
  <si>
    <t>Scuolabus / school bus</t>
  </si>
  <si>
    <r>
      <t xml:space="preserve">Autobus &amp; Midibus: veicoli con lunghezza &gt;9,34 metri / </t>
    </r>
    <r>
      <rPr>
        <i/>
        <sz val="8"/>
        <color theme="1" tint="0.14999847407452621"/>
        <rFont val="Trebuchet MS"/>
        <family val="2"/>
      </rPr>
      <t>vehicles with length</t>
    </r>
    <r>
      <rPr>
        <sz val="8"/>
        <rFont val="Trebuchet MS"/>
        <family val="2"/>
      </rPr>
      <t xml:space="preserve"> </t>
    </r>
    <r>
      <rPr>
        <i/>
        <sz val="8"/>
        <color theme="1" tint="0.14999847407452621"/>
        <rFont val="Trebuchet MS"/>
        <family val="2"/>
      </rPr>
      <t>&gt;9,34 metri</t>
    </r>
  </si>
  <si>
    <r>
      <t xml:space="preserve">Autobus &amp; Midibus: veicoli con lunghezza &gt;9,34 metri / </t>
    </r>
    <r>
      <rPr>
        <i/>
        <sz val="8"/>
        <color theme="4" tint="-0.249977111117893"/>
        <rFont val="Trebuchet MS"/>
        <family val="2"/>
      </rPr>
      <t>vehicles with length</t>
    </r>
    <r>
      <rPr>
        <sz val="8"/>
        <color theme="4" tint="-0.249977111117893"/>
        <rFont val="Trebuchet MS"/>
        <family val="2"/>
      </rPr>
      <t xml:space="preserve"> </t>
    </r>
    <r>
      <rPr>
        <i/>
        <sz val="8"/>
        <color theme="4" tint="-0.249977111117893"/>
        <rFont val="Trebuchet MS"/>
        <family val="2"/>
      </rPr>
      <t>&gt;9,34 metri</t>
    </r>
  </si>
  <si>
    <r>
      <t xml:space="preserve">Marca / </t>
    </r>
    <r>
      <rPr>
        <i/>
        <sz val="9"/>
        <color theme="1" tint="0.14999847407452621"/>
        <rFont val="Trebuchet MS"/>
        <family val="2"/>
      </rPr>
      <t>Make</t>
    </r>
  </si>
  <si>
    <t>Autobus &amp; Midibus</t>
  </si>
  <si>
    <t xml:space="preserve">MINIBUS </t>
  </si>
  <si>
    <r>
      <t xml:space="preserve">Scuolabus
</t>
    </r>
    <r>
      <rPr>
        <i/>
        <sz val="8"/>
        <color theme="1" tint="0.14999847407452621"/>
        <rFont val="Trebuchet MS"/>
        <family val="2"/>
      </rPr>
      <t>Schoolbus</t>
    </r>
  </si>
  <si>
    <r>
      <t xml:space="preserve">Totale
</t>
    </r>
    <r>
      <rPr>
        <i/>
        <sz val="8"/>
        <color theme="1" tint="0.14999847407452621"/>
        <rFont val="Trebuchet MS"/>
        <family val="2"/>
      </rPr>
      <t>Total</t>
    </r>
  </si>
  <si>
    <r>
      <t xml:space="preserve">Urbani
</t>
    </r>
    <r>
      <rPr>
        <i/>
        <sz val="8"/>
        <color theme="1" tint="0.14999847407452621"/>
        <rFont val="Trebuchet MS"/>
        <family val="2"/>
      </rPr>
      <t>City</t>
    </r>
  </si>
  <si>
    <r>
      <t xml:space="preserve">Interurbani
</t>
    </r>
    <r>
      <rPr>
        <i/>
        <sz val="8"/>
        <color theme="1" tint="0.14999847407452621"/>
        <rFont val="Trebuchet MS"/>
        <family val="2"/>
      </rPr>
      <t>Intercity</t>
    </r>
  </si>
  <si>
    <r>
      <t xml:space="preserve">Tot. Linea
</t>
    </r>
    <r>
      <rPr>
        <i/>
        <sz val="8"/>
        <color theme="1" tint="0.14999847407452621"/>
        <rFont val="Trebuchet MS"/>
        <family val="2"/>
      </rPr>
      <t>Total Line</t>
    </r>
  </si>
  <si>
    <r>
      <t xml:space="preserve">Turistici
</t>
    </r>
    <r>
      <rPr>
        <i/>
        <sz val="8"/>
        <color theme="1" tint="0.14999847407452621"/>
        <rFont val="Trebuchet MS"/>
        <family val="2"/>
      </rPr>
      <t>Coach</t>
    </r>
  </si>
  <si>
    <r>
      <t xml:space="preserve">TOTALE / </t>
    </r>
    <r>
      <rPr>
        <b/>
        <i/>
        <sz val="9"/>
        <color theme="1" tint="0.14999847407452621"/>
        <rFont val="Trebuchet MS"/>
        <family val="2"/>
      </rPr>
      <t>TOTAL</t>
    </r>
  </si>
  <si>
    <t>IMMATRICOLAZIONI AUTOBUS PER MARCA E SEGMENTO</t>
  </si>
  <si>
    <t>NEW REGISTRATIONS OF BUSES BY MAKE AND SEGMENT</t>
  </si>
  <si>
    <r>
      <t xml:space="preserve">TOTALE / </t>
    </r>
    <r>
      <rPr>
        <b/>
        <i/>
        <sz val="10"/>
        <color theme="1" tint="0.14999847407452621"/>
        <rFont val="Trebuchet MS"/>
        <family val="2"/>
      </rPr>
      <t>TOTAL</t>
    </r>
  </si>
  <si>
    <t xml:space="preserve">Nota - Elaborazioni Anfia su dati del Ministero dei Trasporti presenti in archivio al 30/06/2017 (Aut. Min.D07161/H4). </t>
  </si>
  <si>
    <t>Fino al 2013, i dati sono stati elaborati dall'Anfia in base al numero delle carte di circolazione rilasciate. Dal 2014, i dati sono elaborati in base all'effettiva data di immatricolazione.</t>
  </si>
  <si>
    <t xml:space="preserve">Note - Prepared by Anfia on Ministry of Transports data as of June 30, 2017. </t>
  </si>
  <si>
    <t>Up to 2013, figures result from Anfia elaborations based on the total number of registration papers issued by the Ministry of Transport. Starting from 2014, data processing is based on the date of registration.</t>
  </si>
  <si>
    <r>
      <t xml:space="preserve">Marche / </t>
    </r>
    <r>
      <rPr>
        <i/>
        <sz val="9"/>
        <color theme="1" tint="0.14999847407452621"/>
        <rFont val="Trebuchet MS"/>
        <family val="2"/>
      </rPr>
      <t>Makes</t>
    </r>
  </si>
  <si>
    <t>Karsan</t>
  </si>
  <si>
    <t>BYD</t>
  </si>
  <si>
    <t>BMC Otomotiv</t>
  </si>
  <si>
    <r>
      <t xml:space="preserve">* Dati provvisori / * </t>
    </r>
    <r>
      <rPr>
        <i/>
        <sz val="8"/>
        <color theme="1" tint="0.14999847407452621"/>
        <rFont val="Trebuchet MS"/>
        <family val="2"/>
      </rPr>
      <t>Provisional data</t>
    </r>
  </si>
  <si>
    <t>Menarinibus</t>
  </si>
  <si>
    <t>2020*</t>
  </si>
  <si>
    <t>19/18</t>
  </si>
  <si>
    <t>20/19</t>
  </si>
  <si>
    <t>Nota - Elaborazioni Anfia su dati del Ministero dei Trasporti presenti in archivio al 31/03/2021 (Aut. Min.D07161/H4).</t>
  </si>
  <si>
    <t>Note - Prepared by Anfia on Ministry of Transports data as of March 31, 2021.</t>
  </si>
  <si>
    <t>2021*</t>
  </si>
  <si>
    <t>Nota - Elaborazioni Anfia su dati del Ministero dei Trasporti presenti in archivio al 30/04/2022 (Aut. Min.D07161/H4).</t>
  </si>
  <si>
    <t>Note - Prepared by Anfia on Ministry of Transports data as of April 30, 2022.</t>
  </si>
  <si>
    <t>IVECO</t>
  </si>
  <si>
    <t>EVOBUS</t>
  </si>
  <si>
    <t>INDUSTRIA ITALIANA AUTOBUS</t>
  </si>
  <si>
    <t>SOLARIS</t>
  </si>
  <si>
    <t>NEOMAN</t>
  </si>
  <si>
    <t>SCANIA</t>
  </si>
  <si>
    <t>FORD</t>
  </si>
  <si>
    <t>VOLKSWAGEN</t>
  </si>
  <si>
    <t>OTOKAR</t>
  </si>
  <si>
    <t>ISUZU</t>
  </si>
  <si>
    <t>FIAT</t>
  </si>
  <si>
    <t>BMC OTOMOTIV</t>
  </si>
  <si>
    <t>OPEL</t>
  </si>
  <si>
    <t>TEMSA</t>
  </si>
  <si>
    <t>RAMPINI</t>
  </si>
  <si>
    <t>VAN HOOL</t>
  </si>
  <si>
    <t>VOLVO</t>
  </si>
  <si>
    <t>VDL BUS &amp; COACH</t>
  </si>
  <si>
    <t>DAF</t>
  </si>
  <si>
    <t>EAGLE</t>
  </si>
  <si>
    <t>ZHENGZOU YUTONG</t>
  </si>
  <si>
    <t>GULERYUZ</t>
  </si>
  <si>
    <t>21/20</t>
  </si>
  <si>
    <t>Altre/ Others</t>
  </si>
  <si>
    <t>2022*</t>
  </si>
  <si>
    <t>Note - Prepared by Anfia on Ministry of Transports data as of April 30, 2023.</t>
  </si>
  <si>
    <t>Nota - Elaborazioni Anfia su dati del Ministero dei Trasporti presenti in archivio al 30/04/2023 (Aut. Min.D07161/H4).</t>
  </si>
  <si>
    <t>MERCEDES BENZ</t>
  </si>
  <si>
    <t>MAN</t>
  </si>
  <si>
    <t>MENARINIBUS</t>
  </si>
  <si>
    <t>SETRA</t>
  </si>
  <si>
    <t>NEOPLAN</t>
  </si>
  <si>
    <t>IRIZAR</t>
  </si>
  <si>
    <t>YUTONG BUS</t>
  </si>
  <si>
    <t>KARSAN</t>
  </si>
  <si>
    <t>Altri/Others</t>
  </si>
  <si>
    <t>BMC</t>
  </si>
  <si>
    <r>
      <rPr>
        <sz val="9"/>
        <color theme="1"/>
        <rFont val="Trebuchet MS"/>
        <family val="2"/>
      </rPr>
      <t>Autobus-Midibus specifici</t>
    </r>
    <r>
      <rPr>
        <sz val="9"/>
        <rFont val="Trebuchet MS"/>
        <family val="2"/>
      </rPr>
      <t>/</t>
    </r>
    <r>
      <rPr>
        <sz val="9"/>
        <color theme="1" tint="0.14999847407452621"/>
        <rFont val="Trebuchet MS"/>
        <family val="2"/>
      </rPr>
      <t>specific buses-midibus</t>
    </r>
  </si>
  <si>
    <r>
      <rPr>
        <sz val="9"/>
        <color theme="1"/>
        <rFont val="Trebuchet MS"/>
        <family val="2"/>
      </rPr>
      <t>Urbani</t>
    </r>
    <r>
      <rPr>
        <sz val="9"/>
        <rFont val="Trebuchet MS"/>
        <family val="2"/>
      </rPr>
      <t>/</t>
    </r>
    <r>
      <rPr>
        <sz val="9"/>
        <color theme="1" tint="0.14999847407452621"/>
        <rFont val="Trebuchet MS"/>
        <family val="2"/>
      </rPr>
      <t>City</t>
    </r>
  </si>
  <si>
    <r>
      <rPr>
        <sz val="9"/>
        <color theme="1"/>
        <rFont val="Trebuchet MS"/>
        <family val="2"/>
      </rPr>
      <t>Interurbani</t>
    </r>
    <r>
      <rPr>
        <sz val="9"/>
        <rFont val="Trebuchet MS"/>
        <family val="2"/>
      </rPr>
      <t>/</t>
    </r>
    <r>
      <rPr>
        <sz val="9"/>
        <color theme="1" tint="0.14999847407452621"/>
        <rFont val="Trebuchet MS"/>
        <family val="2"/>
      </rPr>
      <t>Intercity</t>
    </r>
  </si>
  <si>
    <r>
      <t xml:space="preserve">Totale Linea (Urbani &amp; Interurbani)/
</t>
    </r>
    <r>
      <rPr>
        <sz val="9"/>
        <color theme="1" tint="0.14999847407452621"/>
        <rFont val="Trebuchet MS"/>
        <family val="2"/>
      </rPr>
      <t>Total Line (City &amp; Intercity)</t>
    </r>
  </si>
  <si>
    <r>
      <rPr>
        <sz val="9"/>
        <color theme="1"/>
        <rFont val="Trebuchet MS"/>
        <family val="2"/>
      </rPr>
      <t>Turistici/</t>
    </r>
    <r>
      <rPr>
        <sz val="9"/>
        <color theme="1" tint="0.14999847407452621"/>
        <rFont val="Trebuchet MS"/>
        <family val="2"/>
      </rPr>
      <t>Coach</t>
    </r>
  </si>
  <si>
    <r>
      <t xml:space="preserve">Totale Autobus-Midibus specifici
</t>
    </r>
    <r>
      <rPr>
        <sz val="9"/>
        <color theme="1" tint="0.14999847407452621"/>
        <rFont val="Trebuchet MS"/>
        <family val="2"/>
      </rPr>
      <t>Total specific buses-midibus</t>
    </r>
  </si>
  <si>
    <r>
      <t xml:space="preserve">Scuolabus / </t>
    </r>
    <r>
      <rPr>
        <sz val="9"/>
        <color theme="1" tint="0.14999847407452621"/>
        <rFont val="Trebuchet MS"/>
        <family val="2"/>
      </rPr>
      <t>school bus</t>
    </r>
  </si>
  <si>
    <r>
      <t xml:space="preserve">Totale / </t>
    </r>
    <r>
      <rPr>
        <sz val="10"/>
        <color theme="1" tint="0.14999847407452621"/>
        <rFont val="Trebuchet MS"/>
        <family val="2"/>
      </rPr>
      <t>Total</t>
    </r>
  </si>
  <si>
    <t>22*/21</t>
  </si>
  <si>
    <r>
      <t xml:space="preserve">var. % / </t>
    </r>
    <r>
      <rPr>
        <sz val="9"/>
        <color theme="1" tint="0.14999847407452621"/>
        <rFont val="Trebuchet MS"/>
        <family val="2"/>
      </rPr>
      <t>%chg.</t>
    </r>
  </si>
  <si>
    <t>PEUGEOT</t>
  </si>
  <si>
    <t>KING LONG</t>
  </si>
  <si>
    <t>FUSO</t>
  </si>
  <si>
    <t>RENAULT</t>
  </si>
  <si>
    <t>ZZ - ALTRO</t>
  </si>
  <si>
    <t>TOT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</si>
</sst>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0.0"/>
    <numFmt numFmtId="166" formatCode="#,##0_ ;[Red]\-#,##0\ "/>
    <numFmt numFmtId="167" formatCode="#,##0.0_ ;\-#,##0.0\ "/>
    <numFmt numFmtId="168" formatCode="_-* #,##0.0_-;\-* #,##0.0_-;_-* &quot;-&quot;??_-;_-@_-"/>
    <numFmt numFmtId="169" formatCode="_-* #,##0_-;\-* #,##0_-;_-* &quot;-&quot;??_-;_-@_-"/>
    <numFmt numFmtId="170" formatCode="##,#0_-* #,##0_-;\-* #,##0_-;_-* &quot;-&quot;??_-;_-@_-"/>
  </numFmts>
  <fonts count="71">
    <font>
      <sz val="11"/>
      <color indexed="8"/>
      <name val="Calibri"/>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8"/>
      <name val="Calibri"/>
      <family val="2"/>
    </font>
    <font>
      <b/>
      <sz val="11"/>
      <name val="Trebuchet MS"/>
      <family val="2"/>
    </font>
    <font>
      <sz val="9"/>
      <name val="Trebuchet MS"/>
      <family val="2"/>
    </font>
    <font>
      <sz val="9"/>
      <name val="Gill Sans"/>
      <family val="2"/>
    </font>
    <font>
      <i/>
      <sz val="9"/>
      <name val="Trebuchet MS"/>
      <family val="2"/>
    </font>
    <font>
      <b/>
      <sz val="9"/>
      <name val="Trebuchet MS"/>
      <family val="2"/>
    </font>
    <font>
      <b/>
      <sz val="9"/>
      <name val="Gill Sans"/>
      <family val="2"/>
    </font>
    <font>
      <b/>
      <i/>
      <sz val="9"/>
      <name val="Trebuchet MS"/>
      <family val="2"/>
    </font>
    <font>
      <sz val="8"/>
      <name val="Trebuchet MS"/>
      <family val="2"/>
    </font>
    <font>
      <sz val="11"/>
      <color rgb="FFFF0000"/>
      <name val="Calibri"/>
      <family val="2"/>
    </font>
    <font>
      <b/>
      <sz val="11"/>
      <color rgb="FFFF0000"/>
      <name val="Calibri"/>
      <family val="2"/>
    </font>
    <font>
      <i/>
      <sz val="11"/>
      <color theme="1" tint="0.14999847407452621"/>
      <name val="Trebuchet MS"/>
      <family val="2"/>
    </font>
    <font>
      <b/>
      <sz val="8"/>
      <name val="Trebuchet MS"/>
      <family val="2"/>
    </font>
    <font>
      <i/>
      <sz val="8"/>
      <color theme="1" tint="0.14999847407452621"/>
      <name val="Trebuchet MS"/>
      <family val="2"/>
    </font>
    <font>
      <sz val="11"/>
      <color theme="0"/>
      <name val="Calibri"/>
      <family val="2"/>
    </font>
    <font>
      <sz val="9"/>
      <color theme="1"/>
      <name val="Trebuchet MS"/>
      <family val="2"/>
    </font>
    <font>
      <i/>
      <sz val="9"/>
      <color theme="1" tint="0.14999847407452621"/>
      <name val="Trebuchet MS"/>
      <family val="2"/>
    </font>
    <font>
      <b/>
      <sz val="10"/>
      <name val="Trebuchet MS"/>
      <family val="2"/>
    </font>
    <font>
      <b/>
      <i/>
      <sz val="8"/>
      <color theme="1" tint="0.14999847407452621"/>
      <name val="Trebuchet MS"/>
      <family val="2"/>
    </font>
    <font>
      <sz val="11"/>
      <color theme="1" tint="0.14999847407452621"/>
      <name val="Calibri"/>
      <family val="2"/>
    </font>
    <font>
      <b/>
      <sz val="11"/>
      <color theme="1" tint="0.14999847407452621"/>
      <name val="Calibri"/>
      <family val="2"/>
    </font>
    <font>
      <i/>
      <sz val="10"/>
      <color theme="1" tint="0.14999847407452621"/>
      <name val="Trebuchet MS"/>
      <family val="2"/>
    </font>
    <font>
      <b/>
      <sz val="8"/>
      <color theme="3"/>
      <name val="Trebuchet MS"/>
      <family val="2"/>
    </font>
    <font>
      <sz val="8"/>
      <color theme="3"/>
      <name val="Trebuchet MS"/>
      <family val="2"/>
    </font>
    <font>
      <b/>
      <i/>
      <sz val="8"/>
      <color theme="3"/>
      <name val="Trebuchet MS"/>
      <family val="2"/>
    </font>
    <font>
      <i/>
      <sz val="8"/>
      <color theme="4" tint="-0.249977111117893"/>
      <name val="Trebuchet MS"/>
      <family val="2"/>
    </font>
    <font>
      <sz val="8"/>
      <color theme="4" tint="-0.249977111117893"/>
      <name val="Trebuchet MS"/>
      <family val="2"/>
    </font>
    <font>
      <i/>
      <sz val="8"/>
      <name val="Trebuchet MS"/>
      <family val="2"/>
    </font>
    <font>
      <sz val="8"/>
      <color indexed="8"/>
      <name val="Trebuchet MS"/>
      <family val="2"/>
    </font>
    <font>
      <b/>
      <sz val="8"/>
      <color indexed="8"/>
      <name val="Trebuchet MS"/>
      <family val="2"/>
    </font>
    <font>
      <b/>
      <sz val="9"/>
      <color indexed="8"/>
      <name val="Trebuchet MS"/>
      <family val="2"/>
    </font>
    <font>
      <b/>
      <i/>
      <sz val="9"/>
      <color theme="1" tint="0.14999847407452621"/>
      <name val="Trebuchet MS"/>
      <family val="2"/>
    </font>
    <font>
      <sz val="9"/>
      <color indexed="8"/>
      <name val="Calibri"/>
      <family val="2"/>
    </font>
    <font>
      <b/>
      <sz val="10"/>
      <color indexed="8"/>
      <name val="Trebuchet MS"/>
      <family val="2"/>
    </font>
    <font>
      <b/>
      <i/>
      <sz val="10"/>
      <color theme="1" tint="0.14999847407452621"/>
      <name val="Trebuchet MS"/>
      <family val="2"/>
    </font>
    <font>
      <sz val="8"/>
      <color indexed="8"/>
      <name val="Calibri"/>
      <family val="2"/>
    </font>
    <font>
      <b/>
      <sz val="9"/>
      <color theme="1"/>
      <name val="Trebuchet MS"/>
      <family val="2"/>
    </font>
    <font>
      <sz val="8"/>
      <color theme="1"/>
      <name val="Trebuchet MS"/>
      <family val="2"/>
    </font>
    <font>
      <b/>
      <sz val="8"/>
      <color theme="1"/>
      <name val="Trebuchet MS"/>
      <family val="2"/>
    </font>
    <font>
      <sz val="9"/>
      <color theme="0"/>
      <name val="Calibri"/>
      <family val="2"/>
    </font>
    <font>
      <b/>
      <sz val="11"/>
      <color indexed="8"/>
      <name val="Trebuchet MS"/>
      <family val="2"/>
    </font>
    <font>
      <i/>
      <sz val="11"/>
      <color indexed="8"/>
      <name val="Trebuchet MS"/>
      <family val="2"/>
    </font>
    <font>
      <sz val="10"/>
      <color theme="0"/>
      <name val="Arial"/>
      <family val="2"/>
    </font>
    <font>
      <sz val="9"/>
      <color theme="1" tint="0.14999847407452621"/>
      <name val="Trebuchet MS"/>
      <family val="2"/>
    </font>
    <font>
      <sz val="10"/>
      <color theme="1" tint="0.14999847407452621"/>
      <name val="Trebuchet MS"/>
      <family val="2"/>
    </font>
    <font>
      <b/>
      <i/>
      <sz val="10"/>
      <name val="Trebuchet MS"/>
      <family val="2"/>
    </font>
    <font>
      <sz val="10"/>
      <color theme="3" tint="0.39997558519241921"/>
      <name val="Arial"/>
      <family val="2"/>
    </font>
    <font>
      <sz val="11"/>
      <color theme="3" tint="0.39997558519241921"/>
      <name val="Calibri"/>
      <family val="2"/>
    </font>
    <font>
      <i/>
      <sz val="8"/>
      <color indexed="8"/>
      <name val="Trebuchet MS"/>
      <family val="2"/>
    </font>
    <font>
      <b/>
      <i/>
      <sz val="8"/>
      <color indexed="8"/>
      <name val="Trebuchet MS"/>
      <family val="2"/>
    </font>
    <font>
      <b/>
      <i/>
      <sz val="9"/>
      <color indexed="8"/>
      <name val="Trebuchet MS"/>
      <family val="2"/>
    </font>
    <font>
      <sz val="10"/>
      <color rgb="FFFF0000"/>
      <name val="Arial"/>
      <family val="2"/>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7"/>
        <bgColor indexed="64"/>
      </patternFill>
    </fill>
    <fill>
      <patternFill patternType="solid">
        <fgColor indexed="9"/>
        <bgColor indexed="64"/>
      </patternFill>
    </fill>
    <fill>
      <patternFill patternType="solid">
        <fgColor indexed="9"/>
        <bgColor indexed="31"/>
      </patternFill>
    </fill>
  </fills>
  <borders count="33">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8"/>
      </bottom>
      <diagonal/>
    </border>
    <border>
      <left style="thin">
        <color indexed="64"/>
      </left>
      <right style="thin">
        <color indexed="64"/>
      </right>
      <top style="hair">
        <color indexed="8"/>
      </top>
      <bottom style="hair">
        <color indexed="8"/>
      </bottom>
      <diagonal/>
    </border>
    <border>
      <left style="thin">
        <color indexed="64"/>
      </left>
      <right style="thin">
        <color indexed="64"/>
      </right>
      <top style="hair">
        <color indexed="8"/>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theme="0" tint="-0.34998626667073579"/>
      </bottom>
      <diagonal/>
    </border>
    <border>
      <left style="thin">
        <color indexed="64"/>
      </left>
      <right style="thin">
        <color indexed="64"/>
      </right>
      <top style="hair">
        <color theme="0" tint="-0.34998626667073579"/>
      </top>
      <bottom style="hair">
        <color theme="0" tint="-0.34998626667073579"/>
      </bottom>
      <diagonal/>
    </border>
    <border>
      <left style="thin">
        <color indexed="64"/>
      </left>
      <right style="thin">
        <color indexed="64"/>
      </right>
      <top style="hair">
        <color theme="0" tint="-0.34998626667073579"/>
      </top>
      <bottom style="thin">
        <color indexed="64"/>
      </bottom>
      <diagonal/>
    </border>
    <border>
      <left style="thin">
        <color indexed="64"/>
      </left>
      <right style="thin">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hair">
        <color theme="0" tint="-0.34998626667073579"/>
      </top>
      <bottom/>
      <diagonal/>
    </border>
    <border>
      <left style="thin">
        <color indexed="64"/>
      </left>
      <right style="thin">
        <color indexed="64"/>
      </right>
      <top/>
      <bottom style="hair">
        <color theme="0" tint="-0.34998626667073579"/>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hair">
        <color indexed="8"/>
      </top>
      <bottom/>
      <diagonal/>
    </border>
  </borders>
  <cellStyleXfs count="44">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 fillId="16" borderId="1" applyNumberFormat="0" applyAlignment="0" applyProtection="0"/>
    <xf numFmtId="0" fontId="4" fillId="0" borderId="2" applyNumberFormat="0" applyFill="0" applyAlignment="0" applyProtection="0"/>
    <xf numFmtId="0" fontId="5" fillId="17" borderId="3" applyNumberFormat="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6" fillId="7" borderId="1" applyNumberFormat="0" applyAlignment="0" applyProtection="0"/>
    <xf numFmtId="43" fontId="1" fillId="0" borderId="0" applyFont="0" applyFill="0" applyBorder="0" applyAlignment="0" applyProtection="0"/>
    <xf numFmtId="0" fontId="7" fillId="22" borderId="0" applyNumberFormat="0" applyBorder="0" applyAlignment="0" applyProtection="0"/>
    <xf numFmtId="0" fontId="8" fillId="0" borderId="0"/>
    <xf numFmtId="0" fontId="1" fillId="23" borderId="4" applyNumberFormat="0" applyFont="0" applyAlignment="0" applyProtection="0"/>
    <xf numFmtId="0" fontId="9" fillId="16"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3" borderId="0" applyNumberFormat="0" applyBorder="0" applyAlignment="0" applyProtection="0"/>
    <xf numFmtId="0" fontId="18" fillId="4" borderId="0" applyNumberFormat="0" applyBorder="0" applyAlignment="0" applyProtection="0"/>
  </cellStyleXfs>
  <cellXfs count="236">
    <xf numFmtId="0" fontId="0" fillId="0" borderId="0" xfId="0"/>
    <xf numFmtId="0" fontId="22" fillId="0" borderId="0" xfId="0" applyFont="1"/>
    <xf numFmtId="0" fontId="23" fillId="0" borderId="0" xfId="0" applyFont="1"/>
    <xf numFmtId="0" fontId="16" fillId="0" borderId="0" xfId="0" applyFont="1"/>
    <xf numFmtId="0" fontId="27" fillId="0" borderId="0" xfId="0" applyFont="1" applyAlignment="1">
      <alignment horizontal="left"/>
    </xf>
    <xf numFmtId="3" fontId="25" fillId="0" borderId="0" xfId="0" applyNumberFormat="1" applyFont="1"/>
    <xf numFmtId="165" fontId="22" fillId="0" borderId="0" xfId="0" applyNumberFormat="1" applyFont="1"/>
    <xf numFmtId="0" fontId="28" fillId="0" borderId="0" xfId="0" applyFont="1"/>
    <xf numFmtId="0" fontId="29" fillId="0" borderId="0" xfId="0" applyFont="1"/>
    <xf numFmtId="167" fontId="24" fillId="0" borderId="0" xfId="0" applyNumberFormat="1" applyFont="1"/>
    <xf numFmtId="0" fontId="31" fillId="0" borderId="0" xfId="0" applyFont="1" applyAlignment="1">
      <alignment horizontal="left" indent="1"/>
    </xf>
    <xf numFmtId="0" fontId="27" fillId="0" borderId="0" xfId="0" applyFont="1" applyAlignment="1">
      <alignment horizontal="left" indent="2"/>
    </xf>
    <xf numFmtId="0" fontId="33" fillId="0" borderId="0" xfId="0" applyFont="1"/>
    <xf numFmtId="0" fontId="20" fillId="0" borderId="0" xfId="0" applyFont="1" applyAlignment="1">
      <alignment vertical="center"/>
    </xf>
    <xf numFmtId="0" fontId="30" fillId="0" borderId="0" xfId="0" applyFont="1" applyAlignment="1">
      <alignment vertical="center"/>
    </xf>
    <xf numFmtId="0" fontId="24" fillId="0" borderId="11" xfId="0" applyFont="1" applyBorder="1" applyAlignment="1">
      <alignment horizontal="left" vertical="center" wrapText="1"/>
    </xf>
    <xf numFmtId="3" fontId="26" fillId="0" borderId="11" xfId="0" applyNumberFormat="1" applyFont="1" applyBorder="1" applyAlignment="1">
      <alignment vertical="center"/>
    </xf>
    <xf numFmtId="167" fontId="26" fillId="0" borderId="11" xfId="0" applyNumberFormat="1" applyFont="1" applyBorder="1" applyAlignment="1">
      <alignment vertical="center"/>
    </xf>
    <xf numFmtId="3" fontId="24" fillId="0" borderId="13" xfId="0" applyNumberFormat="1" applyFont="1" applyBorder="1" applyAlignment="1">
      <alignment horizontal="right" vertical="center"/>
    </xf>
    <xf numFmtId="164" fontId="24" fillId="0" borderId="13" xfId="0" applyNumberFormat="1" applyFont="1" applyBorder="1" applyAlignment="1">
      <alignment horizontal="right" vertical="center"/>
    </xf>
    <xf numFmtId="166" fontId="24" fillId="0" borderId="13" xfId="0" applyNumberFormat="1" applyFont="1" applyBorder="1" applyAlignment="1">
      <alignment horizontal="right" vertical="center"/>
    </xf>
    <xf numFmtId="167" fontId="24" fillId="0" borderId="13" xfId="0" applyNumberFormat="1" applyFont="1" applyBorder="1" applyAlignment="1">
      <alignment vertical="center"/>
    </xf>
    <xf numFmtId="0" fontId="0" fillId="0" borderId="0" xfId="0" applyAlignment="1">
      <alignment vertical="center"/>
    </xf>
    <xf numFmtId="0" fontId="24" fillId="0" borderId="13" xfId="0" applyFont="1" applyBorder="1" applyAlignment="1">
      <alignment vertical="center" wrapText="1"/>
    </xf>
    <xf numFmtId="3" fontId="24" fillId="0" borderId="13" xfId="0" applyNumberFormat="1" applyFont="1" applyBorder="1" applyAlignment="1">
      <alignment vertical="center"/>
    </xf>
    <xf numFmtId="164" fontId="24" fillId="0" borderId="13" xfId="0" applyNumberFormat="1" applyFont="1" applyBorder="1" applyAlignment="1">
      <alignment vertical="center"/>
    </xf>
    <xf numFmtId="166" fontId="24" fillId="0" borderId="13" xfId="0" applyNumberFormat="1" applyFont="1" applyBorder="1" applyAlignment="1">
      <alignment vertical="center"/>
    </xf>
    <xf numFmtId="0" fontId="36" fillId="0" borderId="13" xfId="0" applyFont="1" applyBorder="1" applyAlignment="1">
      <alignment horizontal="left" vertical="center"/>
    </xf>
    <xf numFmtId="167" fontId="23" fillId="0" borderId="12" xfId="0" applyNumberFormat="1" applyFont="1" applyBorder="1" applyAlignment="1">
      <alignment vertical="center"/>
    </xf>
    <xf numFmtId="3" fontId="21" fillId="0" borderId="13" xfId="0" applyNumberFormat="1" applyFont="1" applyBorder="1" applyAlignment="1">
      <alignment horizontal="right" vertical="center"/>
    </xf>
    <xf numFmtId="164" fontId="21" fillId="0" borderId="13" xfId="0" applyNumberFormat="1" applyFont="1" applyBorder="1" applyAlignment="1">
      <alignment horizontal="right" vertical="center"/>
    </xf>
    <xf numFmtId="166" fontId="21" fillId="0" borderId="13" xfId="0" applyNumberFormat="1" applyFont="1" applyBorder="1" applyAlignment="1">
      <alignment horizontal="right" vertical="center"/>
    </xf>
    <xf numFmtId="167" fontId="21" fillId="0" borderId="13" xfId="0" applyNumberFormat="1" applyFont="1" applyBorder="1" applyAlignment="1">
      <alignment vertical="center"/>
    </xf>
    <xf numFmtId="0" fontId="38" fillId="0" borderId="0" xfId="0" applyFont="1"/>
    <xf numFmtId="0" fontId="39" fillId="0" borderId="0" xfId="0" applyFont="1"/>
    <xf numFmtId="0" fontId="27" fillId="0" borderId="0" xfId="0" applyFont="1" applyAlignment="1">
      <alignment horizontal="left" indent="3"/>
    </xf>
    <xf numFmtId="0" fontId="20" fillId="0" borderId="0" xfId="0" applyFont="1" applyAlignment="1">
      <alignment horizontal="left" vertical="center" indent="3"/>
    </xf>
    <xf numFmtId="0" fontId="30" fillId="0" borderId="0" xfId="0" applyFont="1" applyAlignment="1">
      <alignment horizontal="left" vertical="center" indent="3"/>
    </xf>
    <xf numFmtId="0" fontId="32" fillId="0" borderId="0" xfId="0" applyFont="1" applyAlignment="1">
      <alignment horizontal="left" vertical="top" indent="3"/>
    </xf>
    <xf numFmtId="0" fontId="21" fillId="0" borderId="13" xfId="0" applyFont="1" applyBorder="1" applyAlignment="1">
      <alignment horizontal="left" vertical="center" indent="1"/>
    </xf>
    <xf numFmtId="0" fontId="24" fillId="0" borderId="13" xfId="0" applyFont="1" applyBorder="1" applyAlignment="1">
      <alignment vertical="center"/>
    </xf>
    <xf numFmtId="168" fontId="24" fillId="0" borderId="13" xfId="29" applyNumberFormat="1" applyFont="1" applyFill="1" applyBorder="1" applyAlignment="1">
      <alignment vertical="center"/>
    </xf>
    <xf numFmtId="0" fontId="38" fillId="0" borderId="0" xfId="0" applyFont="1" applyAlignment="1">
      <alignment vertical="center"/>
    </xf>
    <xf numFmtId="0" fontId="23" fillId="0" borderId="12" xfId="0" applyFont="1" applyBorder="1" applyAlignment="1">
      <alignment horizontal="left" vertical="center"/>
    </xf>
    <xf numFmtId="3" fontId="21" fillId="0" borderId="15" xfId="0" applyNumberFormat="1" applyFont="1" applyBorder="1" applyAlignment="1">
      <alignment vertical="center"/>
    </xf>
    <xf numFmtId="168" fontId="21" fillId="0" borderId="15" xfId="29" applyNumberFormat="1" applyFont="1" applyFill="1" applyBorder="1" applyAlignment="1">
      <alignment vertical="center"/>
    </xf>
    <xf numFmtId="166" fontId="21" fillId="0" borderId="15" xfId="0" applyNumberFormat="1" applyFont="1" applyBorder="1" applyAlignment="1">
      <alignment horizontal="right" vertical="center"/>
    </xf>
    <xf numFmtId="167" fontId="21" fillId="0" borderId="15" xfId="0" applyNumberFormat="1" applyFont="1" applyBorder="1" applyAlignment="1">
      <alignment vertical="center"/>
    </xf>
    <xf numFmtId="166" fontId="21" fillId="0" borderId="15" xfId="0" applyNumberFormat="1" applyFont="1" applyBorder="1" applyAlignment="1">
      <alignment vertical="center"/>
    </xf>
    <xf numFmtId="3" fontId="21" fillId="0" borderId="16" xfId="0" applyNumberFormat="1" applyFont="1" applyBorder="1" applyAlignment="1">
      <alignment vertical="center"/>
    </xf>
    <xf numFmtId="168" fontId="21" fillId="0" borderId="16" xfId="29" applyNumberFormat="1" applyFont="1" applyFill="1" applyBorder="1" applyAlignment="1">
      <alignment vertical="center"/>
    </xf>
    <xf numFmtId="166" fontId="21" fillId="0" borderId="16" xfId="0" applyNumberFormat="1" applyFont="1" applyBorder="1" applyAlignment="1">
      <alignment vertical="center"/>
    </xf>
    <xf numFmtId="167" fontId="21" fillId="0" borderId="16" xfId="0" applyNumberFormat="1" applyFont="1" applyBorder="1" applyAlignment="1">
      <alignment vertical="center"/>
    </xf>
    <xf numFmtId="0" fontId="21" fillId="0" borderId="15" xfId="0" applyFont="1" applyBorder="1" applyAlignment="1">
      <alignment horizontal="left" vertical="center" indent="1"/>
    </xf>
    <xf numFmtId="0" fontId="21" fillId="0" borderId="16" xfId="0" applyFont="1" applyBorder="1" applyAlignment="1">
      <alignment horizontal="left" vertical="center" indent="1"/>
    </xf>
    <xf numFmtId="169" fontId="21" fillId="0" borderId="15" xfId="0" applyNumberFormat="1" applyFont="1" applyBorder="1" applyAlignment="1">
      <alignment vertical="center"/>
    </xf>
    <xf numFmtId="3" fontId="21" fillId="0" borderId="14" xfId="0" applyNumberFormat="1" applyFont="1" applyBorder="1" applyAlignment="1">
      <alignment vertical="center"/>
    </xf>
    <xf numFmtId="168" fontId="21" fillId="0" borderId="14" xfId="29" applyNumberFormat="1" applyFont="1" applyFill="1" applyBorder="1" applyAlignment="1">
      <alignment vertical="center"/>
    </xf>
    <xf numFmtId="166" fontId="21" fillId="0" borderId="14" xfId="0" applyNumberFormat="1" applyFont="1" applyBorder="1" applyAlignment="1">
      <alignment vertical="center"/>
    </xf>
    <xf numFmtId="167" fontId="21" fillId="0" borderId="14" xfId="0" applyNumberFormat="1" applyFont="1" applyBorder="1" applyAlignment="1">
      <alignment vertical="center"/>
    </xf>
    <xf numFmtId="0" fontId="21" fillId="0" borderId="14" xfId="0" applyFont="1" applyBorder="1" applyAlignment="1">
      <alignment horizontal="left" vertical="center" indent="1"/>
    </xf>
    <xf numFmtId="0" fontId="31" fillId="24" borderId="13" xfId="0" applyFont="1" applyFill="1" applyBorder="1" applyAlignment="1">
      <alignment horizontal="center" vertical="center" wrapText="1"/>
    </xf>
    <xf numFmtId="0" fontId="49" fillId="26" borderId="13" xfId="0" applyFont="1" applyFill="1" applyBorder="1" applyAlignment="1">
      <alignment horizontal="left" vertical="center"/>
    </xf>
    <xf numFmtId="3" fontId="49" fillId="26" borderId="13" xfId="0" applyNumberFormat="1" applyFont="1" applyFill="1" applyBorder="1" applyAlignment="1">
      <alignment vertical="center"/>
    </xf>
    <xf numFmtId="3" fontId="49" fillId="0" borderId="13" xfId="0" applyNumberFormat="1" applyFont="1" applyBorder="1" applyAlignment="1">
      <alignment vertical="center"/>
    </xf>
    <xf numFmtId="164" fontId="49" fillId="0" borderId="13" xfId="0" applyNumberFormat="1" applyFont="1" applyBorder="1" applyAlignment="1">
      <alignment vertical="center"/>
    </xf>
    <xf numFmtId="0" fontId="51" fillId="0" borderId="0" xfId="0" applyFont="1"/>
    <xf numFmtId="0" fontId="52" fillId="26" borderId="13" xfId="0" applyFont="1" applyFill="1" applyBorder="1" applyAlignment="1">
      <alignment horizontal="left" vertical="center"/>
    </xf>
    <xf numFmtId="3" fontId="0" fillId="0" borderId="0" xfId="0" applyNumberFormat="1"/>
    <xf numFmtId="0" fontId="48" fillId="0" borderId="0" xfId="0" applyFont="1" applyAlignment="1">
      <alignment horizontal="left" vertical="center"/>
    </xf>
    <xf numFmtId="3" fontId="48" fillId="0" borderId="0" xfId="0" applyNumberFormat="1" applyFont="1" applyAlignment="1">
      <alignment vertical="center"/>
    </xf>
    <xf numFmtId="164" fontId="48" fillId="0" borderId="0" xfId="0" applyNumberFormat="1" applyFont="1" applyAlignment="1">
      <alignment vertical="center"/>
    </xf>
    <xf numFmtId="0" fontId="47" fillId="0" borderId="22" xfId="0" applyFont="1" applyBorder="1" applyAlignment="1">
      <alignment horizontal="left" vertical="center" indent="1"/>
    </xf>
    <xf numFmtId="3" fontId="47" fillId="25" borderId="22" xfId="0" applyNumberFormat="1" applyFont="1" applyFill="1" applyBorder="1" applyAlignment="1">
      <alignment vertical="center"/>
    </xf>
    <xf numFmtId="3" fontId="48" fillId="0" borderId="22" xfId="0" applyNumberFormat="1" applyFont="1" applyBorder="1" applyAlignment="1">
      <alignment vertical="center"/>
    </xf>
    <xf numFmtId="3" fontId="47" fillId="0" borderId="22" xfId="0" applyNumberFormat="1" applyFont="1" applyBorder="1" applyAlignment="1">
      <alignment vertical="center"/>
    </xf>
    <xf numFmtId="164" fontId="48" fillId="0" borderId="22" xfId="0" applyNumberFormat="1" applyFont="1" applyBorder="1" applyAlignment="1">
      <alignment vertical="center"/>
    </xf>
    <xf numFmtId="0" fontId="47" fillId="0" borderId="23" xfId="0" applyFont="1" applyBorder="1" applyAlignment="1">
      <alignment horizontal="left" vertical="center" indent="1"/>
    </xf>
    <xf numFmtId="3" fontId="47" fillId="25" borderId="23" xfId="0" applyNumberFormat="1" applyFont="1" applyFill="1" applyBorder="1" applyAlignment="1">
      <alignment vertical="center"/>
    </xf>
    <xf numFmtId="3" fontId="48" fillId="0" borderId="23" xfId="0" applyNumberFormat="1" applyFont="1" applyBorder="1" applyAlignment="1">
      <alignment vertical="center"/>
    </xf>
    <xf numFmtId="3" fontId="47" fillId="0" borderId="23" xfId="0" applyNumberFormat="1" applyFont="1" applyBorder="1" applyAlignment="1">
      <alignment vertical="center"/>
    </xf>
    <xf numFmtId="164" fontId="48" fillId="0" borderId="23" xfId="0" applyNumberFormat="1" applyFont="1" applyBorder="1" applyAlignment="1">
      <alignment vertical="center"/>
    </xf>
    <xf numFmtId="169" fontId="48" fillId="0" borderId="23" xfId="0" applyNumberFormat="1" applyFont="1" applyBorder="1" applyAlignment="1">
      <alignment vertical="center"/>
    </xf>
    <xf numFmtId="0" fontId="47" fillId="0" borderId="24" xfId="0" applyFont="1" applyBorder="1" applyAlignment="1">
      <alignment horizontal="left" vertical="center" indent="1"/>
    </xf>
    <xf numFmtId="3" fontId="47" fillId="0" borderId="24" xfId="0" applyNumberFormat="1" applyFont="1" applyBorder="1" applyAlignment="1">
      <alignment vertical="center"/>
    </xf>
    <xf numFmtId="3" fontId="48" fillId="0" borderId="24" xfId="0" applyNumberFormat="1" applyFont="1" applyBorder="1" applyAlignment="1">
      <alignment vertical="center"/>
    </xf>
    <xf numFmtId="170" fontId="47" fillId="25" borderId="23" xfId="0" applyNumberFormat="1" applyFont="1" applyFill="1" applyBorder="1" applyAlignment="1">
      <alignment vertical="center"/>
    </xf>
    <xf numFmtId="170" fontId="48" fillId="0" borderId="23" xfId="0" applyNumberFormat="1" applyFont="1" applyBorder="1" applyAlignment="1">
      <alignment vertical="center"/>
    </xf>
    <xf numFmtId="170" fontId="47" fillId="0" borderId="23" xfId="0" applyNumberFormat="1" applyFont="1" applyBorder="1" applyAlignment="1">
      <alignment vertical="center"/>
    </xf>
    <xf numFmtId="3" fontId="47" fillId="25" borderId="24" xfId="0" applyNumberFormat="1" applyFont="1" applyFill="1" applyBorder="1" applyAlignment="1">
      <alignment vertical="center"/>
    </xf>
    <xf numFmtId="164" fontId="48" fillId="0" borderId="24" xfId="0" applyNumberFormat="1" applyFont="1" applyBorder="1" applyAlignment="1">
      <alignment vertical="center"/>
    </xf>
    <xf numFmtId="0" fontId="54" fillId="0" borderId="0" xfId="0" applyFont="1"/>
    <xf numFmtId="169" fontId="47" fillId="25" borderId="24" xfId="0" applyNumberFormat="1" applyFont="1" applyFill="1" applyBorder="1" applyAlignment="1">
      <alignment vertical="center"/>
    </xf>
    <xf numFmtId="3" fontId="48" fillId="0" borderId="17" xfId="0" applyNumberFormat="1" applyFont="1" applyBorder="1" applyAlignment="1">
      <alignment vertical="center"/>
    </xf>
    <xf numFmtId="164" fontId="48" fillId="0" borderId="17" xfId="0" applyNumberFormat="1" applyFont="1" applyBorder="1" applyAlignment="1">
      <alignment vertical="center"/>
    </xf>
    <xf numFmtId="169" fontId="47" fillId="0" borderId="24" xfId="0" applyNumberFormat="1" applyFont="1" applyBorder="1" applyAlignment="1">
      <alignment vertical="center"/>
    </xf>
    <xf numFmtId="169" fontId="48" fillId="0" borderId="24" xfId="0" applyNumberFormat="1" applyFont="1" applyBorder="1" applyAlignment="1">
      <alignment vertical="center"/>
    </xf>
    <xf numFmtId="170" fontId="47" fillId="0" borderId="24" xfId="0" applyNumberFormat="1" applyFont="1" applyBorder="1" applyAlignment="1">
      <alignment vertical="center"/>
    </xf>
    <xf numFmtId="3" fontId="55" fillId="0" borderId="13" xfId="0" applyNumberFormat="1" applyFont="1" applyBorder="1" applyAlignment="1">
      <alignment vertical="center"/>
    </xf>
    <xf numFmtId="3" fontId="34" fillId="0" borderId="13" xfId="0" applyNumberFormat="1" applyFont="1" applyBorder="1" applyAlignment="1">
      <alignment horizontal="right" vertical="center"/>
    </xf>
    <xf numFmtId="3" fontId="34" fillId="0" borderId="14" xfId="0" applyNumberFormat="1" applyFont="1" applyBorder="1" applyAlignment="1">
      <alignment vertical="center"/>
    </xf>
    <xf numFmtId="3" fontId="34" fillId="0" borderId="15" xfId="0" applyNumberFormat="1" applyFont="1" applyBorder="1" applyAlignment="1">
      <alignment vertical="center"/>
    </xf>
    <xf numFmtId="3" fontId="34" fillId="0" borderId="16" xfId="0" applyNumberFormat="1" applyFont="1" applyBorder="1" applyAlignment="1">
      <alignment vertical="center"/>
    </xf>
    <xf numFmtId="3" fontId="56" fillId="25" borderId="22" xfId="0" applyNumberFormat="1" applyFont="1" applyFill="1" applyBorder="1" applyAlignment="1">
      <alignment vertical="center"/>
    </xf>
    <xf numFmtId="3" fontId="57" fillId="0" borderId="22" xfId="0" applyNumberFormat="1" applyFont="1" applyBorder="1" applyAlignment="1">
      <alignment vertical="center"/>
    </xf>
    <xf numFmtId="3" fontId="56" fillId="0" borderId="22" xfId="0" applyNumberFormat="1" applyFont="1" applyBorder="1" applyAlignment="1">
      <alignment vertical="center"/>
    </xf>
    <xf numFmtId="3" fontId="56" fillId="25" borderId="23" xfId="0" applyNumberFormat="1" applyFont="1" applyFill="1" applyBorder="1" applyAlignment="1">
      <alignment vertical="center"/>
    </xf>
    <xf numFmtId="3" fontId="57" fillId="0" borderId="23" xfId="0" applyNumberFormat="1" applyFont="1" applyBorder="1" applyAlignment="1">
      <alignment vertical="center"/>
    </xf>
    <xf numFmtId="3" fontId="56" fillId="0" borderId="23" xfId="0" applyNumberFormat="1" applyFont="1" applyBorder="1" applyAlignment="1">
      <alignment vertical="center"/>
    </xf>
    <xf numFmtId="170" fontId="56" fillId="0" borderId="23" xfId="0" applyNumberFormat="1" applyFont="1" applyBorder="1" applyAlignment="1">
      <alignment vertical="center"/>
    </xf>
    <xf numFmtId="170" fontId="56" fillId="25" borderId="23" xfId="0" applyNumberFormat="1" applyFont="1" applyFill="1" applyBorder="1" applyAlignment="1">
      <alignment vertical="center"/>
    </xf>
    <xf numFmtId="170" fontId="57" fillId="0" borderId="23" xfId="0" applyNumberFormat="1" applyFont="1" applyBorder="1" applyAlignment="1">
      <alignment vertical="center"/>
    </xf>
    <xf numFmtId="3" fontId="56" fillId="25" borderId="24" xfId="0" applyNumberFormat="1" applyFont="1" applyFill="1" applyBorder="1" applyAlignment="1">
      <alignment vertical="center"/>
    </xf>
    <xf numFmtId="3" fontId="57" fillId="0" borderId="24" xfId="0" applyNumberFormat="1" applyFont="1" applyBorder="1" applyAlignment="1">
      <alignment vertical="center"/>
    </xf>
    <xf numFmtId="3" fontId="56" fillId="0" borderId="24" xfId="0" applyNumberFormat="1" applyFont="1" applyBorder="1" applyAlignment="1">
      <alignment vertical="center"/>
    </xf>
    <xf numFmtId="3" fontId="27" fillId="25" borderId="0" xfId="0" applyNumberFormat="1" applyFont="1" applyFill="1" applyAlignment="1">
      <alignment horizontal="left"/>
    </xf>
    <xf numFmtId="0" fontId="28" fillId="0" borderId="0" xfId="0" applyFont="1" applyAlignment="1">
      <alignment vertical="center"/>
    </xf>
    <xf numFmtId="3" fontId="27" fillId="25" borderId="0" xfId="0" applyNumberFormat="1" applyFont="1" applyFill="1"/>
    <xf numFmtId="0" fontId="41" fillId="0" borderId="0" xfId="0" applyFont="1" applyAlignment="1">
      <alignment horizontal="left" indent="4"/>
    </xf>
    <xf numFmtId="0" fontId="42" fillId="0" borderId="0" xfId="0" applyFont="1" applyAlignment="1">
      <alignment horizontal="left" indent="7"/>
    </xf>
    <xf numFmtId="0" fontId="23" fillId="0" borderId="25" xfId="0" applyFont="1" applyBorder="1" applyAlignment="1">
      <alignment horizontal="right" vertical="center"/>
    </xf>
    <xf numFmtId="167" fontId="23" fillId="0" borderId="13" xfId="0" applyNumberFormat="1" applyFont="1" applyBorder="1" applyAlignment="1">
      <alignment vertical="center"/>
    </xf>
    <xf numFmtId="167" fontId="23" fillId="0" borderId="10" xfId="0" applyNumberFormat="1" applyFont="1" applyBorder="1" applyAlignment="1">
      <alignment vertical="center"/>
    </xf>
    <xf numFmtId="167" fontId="26" fillId="0" borderId="21" xfId="0" applyNumberFormat="1" applyFont="1" applyBorder="1" applyAlignment="1">
      <alignment vertical="center"/>
    </xf>
    <xf numFmtId="165" fontId="24" fillId="0" borderId="13" xfId="0" applyNumberFormat="1" applyFont="1" applyBorder="1" applyAlignment="1">
      <alignment vertical="center"/>
    </xf>
    <xf numFmtId="0" fontId="47" fillId="0" borderId="28" xfId="0" applyFont="1" applyBorder="1" applyAlignment="1">
      <alignment horizontal="left" vertical="center" indent="1"/>
    </xf>
    <xf numFmtId="0" fontId="47" fillId="0" borderId="29" xfId="0" applyFont="1" applyBorder="1" applyAlignment="1">
      <alignment horizontal="left" vertical="center" indent="1"/>
    </xf>
    <xf numFmtId="0" fontId="21" fillId="0" borderId="26" xfId="0" applyFont="1" applyBorder="1" applyAlignment="1">
      <alignment horizontal="left" vertical="center" indent="1"/>
    </xf>
    <xf numFmtId="0" fontId="58" fillId="0" borderId="0" xfId="0" applyFont="1"/>
    <xf numFmtId="0" fontId="33" fillId="0" borderId="0" xfId="0" applyFont="1" applyAlignment="1">
      <alignment vertical="center"/>
    </xf>
    <xf numFmtId="3" fontId="23" fillId="0" borderId="11" xfId="0" applyNumberFormat="1" applyFont="1" applyBorder="1" applyAlignment="1">
      <alignment horizontal="right" vertical="center"/>
    </xf>
    <xf numFmtId="3" fontId="26" fillId="0" borderId="13" xfId="0" applyNumberFormat="1" applyFont="1" applyBorder="1" applyAlignment="1">
      <alignment vertical="center"/>
    </xf>
    <xf numFmtId="3" fontId="23" fillId="0" borderId="13" xfId="0" applyNumberFormat="1" applyFont="1" applyBorder="1" applyAlignment="1">
      <alignment horizontal="right" vertical="center"/>
    </xf>
    <xf numFmtId="3" fontId="26" fillId="0" borderId="13" xfId="0" applyNumberFormat="1" applyFont="1" applyBorder="1" applyAlignment="1">
      <alignment horizontal="right" vertical="center"/>
    </xf>
    <xf numFmtId="164" fontId="23" fillId="0" borderId="26" xfId="0" applyNumberFormat="1" applyFont="1" applyBorder="1" applyAlignment="1">
      <alignment horizontal="right" vertical="center"/>
    </xf>
    <xf numFmtId="164" fontId="26" fillId="0" borderId="27" xfId="0" applyNumberFormat="1" applyFont="1" applyBorder="1" applyAlignment="1">
      <alignment horizontal="right" vertical="center"/>
    </xf>
    <xf numFmtId="164" fontId="23" fillId="0" borderId="13" xfId="0" applyNumberFormat="1" applyFont="1" applyBorder="1" applyAlignment="1">
      <alignment horizontal="right" vertical="center"/>
    </xf>
    <xf numFmtId="164" fontId="26" fillId="0" borderId="13" xfId="0" applyNumberFormat="1" applyFont="1" applyBorder="1" applyAlignment="1">
      <alignment horizontal="right" vertical="center"/>
    </xf>
    <xf numFmtId="165" fontId="26" fillId="0" borderId="13" xfId="0" applyNumberFormat="1" applyFont="1" applyBorder="1" applyAlignment="1">
      <alignment horizontal="right" vertical="center"/>
    </xf>
    <xf numFmtId="3" fontId="21" fillId="0" borderId="12" xfId="0" applyNumberFormat="1" applyFont="1" applyBorder="1" applyAlignment="1">
      <alignment vertical="center"/>
    </xf>
    <xf numFmtId="164" fontId="21" fillId="0" borderId="12" xfId="0" applyNumberFormat="1" applyFont="1" applyBorder="1" applyAlignment="1">
      <alignment vertical="center"/>
    </xf>
    <xf numFmtId="3" fontId="34" fillId="0" borderId="12" xfId="0" applyNumberFormat="1" applyFont="1" applyBorder="1" applyAlignment="1">
      <alignment vertical="center"/>
    </xf>
    <xf numFmtId="166" fontId="21" fillId="0" borderId="12" xfId="0" applyNumberFormat="1" applyFont="1" applyBorder="1" applyAlignment="1">
      <alignment vertical="center"/>
    </xf>
    <xf numFmtId="167" fontId="21" fillId="0" borderId="12" xfId="0" applyNumberFormat="1" applyFont="1" applyBorder="1" applyAlignment="1">
      <alignment vertical="center"/>
    </xf>
    <xf numFmtId="3" fontId="24" fillId="0" borderId="11" xfId="0" applyNumberFormat="1" applyFont="1" applyBorder="1" applyAlignment="1">
      <alignment vertical="center"/>
    </xf>
    <xf numFmtId="164" fontId="24" fillId="0" borderId="11" xfId="0" applyNumberFormat="1" applyFont="1" applyBorder="1" applyAlignment="1">
      <alignment vertical="center"/>
    </xf>
    <xf numFmtId="3" fontId="55" fillId="0" borderId="11" xfId="0" applyNumberFormat="1" applyFont="1" applyBorder="1" applyAlignment="1">
      <alignment vertical="center"/>
    </xf>
    <xf numFmtId="166" fontId="24" fillId="0" borderId="11" xfId="0" applyNumberFormat="1" applyFont="1" applyBorder="1" applyAlignment="1">
      <alignment vertical="center"/>
    </xf>
    <xf numFmtId="167" fontId="24" fillId="0" borderId="11" xfId="0" applyNumberFormat="1" applyFont="1" applyBorder="1" applyAlignment="1">
      <alignment vertical="center"/>
    </xf>
    <xf numFmtId="3" fontId="21" fillId="0" borderId="11" xfId="0" applyNumberFormat="1" applyFont="1" applyBorder="1" applyAlignment="1">
      <alignment vertical="center"/>
    </xf>
    <xf numFmtId="164" fontId="21" fillId="0" borderId="11" xfId="0" applyNumberFormat="1" applyFont="1" applyBorder="1" applyAlignment="1">
      <alignment vertical="center"/>
    </xf>
    <xf numFmtId="3" fontId="34" fillId="0" borderId="11" xfId="0" applyNumberFormat="1" applyFont="1" applyBorder="1" applyAlignment="1">
      <alignment vertical="center"/>
    </xf>
    <xf numFmtId="166" fontId="21" fillId="0" borderId="11" xfId="0" applyNumberFormat="1" applyFont="1" applyBorder="1" applyAlignment="1">
      <alignment vertical="center"/>
    </xf>
    <xf numFmtId="167" fontId="21" fillId="0" borderId="11" xfId="0" applyNumberFormat="1" applyFont="1" applyBorder="1" applyAlignment="1">
      <alignment vertical="center"/>
    </xf>
    <xf numFmtId="0" fontId="27" fillId="0" borderId="0" xfId="0" applyFont="1"/>
    <xf numFmtId="3" fontId="27" fillId="25" borderId="17" xfId="0" applyNumberFormat="1" applyFont="1" applyFill="1" applyBorder="1"/>
    <xf numFmtId="0" fontId="32" fillId="0" borderId="0" xfId="0" applyFont="1" applyAlignment="1">
      <alignment vertical="top"/>
    </xf>
    <xf numFmtId="0" fontId="61" fillId="0" borderId="0" xfId="31" applyFont="1"/>
    <xf numFmtId="0" fontId="24" fillId="24" borderId="13" xfId="0" applyFont="1" applyFill="1" applyBorder="1" applyAlignment="1">
      <alignment horizontal="center" vertical="center"/>
    </xf>
    <xf numFmtId="16" fontId="24" fillId="24" borderId="13" xfId="0" quotePrefix="1" applyNumberFormat="1" applyFont="1" applyFill="1" applyBorder="1" applyAlignment="1">
      <alignment horizontal="center" vertical="center"/>
    </xf>
    <xf numFmtId="165" fontId="48" fillId="0" borderId="22" xfId="0" applyNumberFormat="1" applyFont="1" applyBorder="1" applyAlignment="1">
      <alignment vertical="center"/>
    </xf>
    <xf numFmtId="165" fontId="48" fillId="0" borderId="23" xfId="0" applyNumberFormat="1" applyFont="1" applyBorder="1" applyAlignment="1">
      <alignment vertical="center"/>
    </xf>
    <xf numFmtId="165" fontId="48" fillId="0" borderId="24" xfId="0" applyNumberFormat="1" applyFont="1" applyBorder="1" applyAlignment="1">
      <alignment vertical="center"/>
    </xf>
    <xf numFmtId="165" fontId="49" fillId="0" borderId="13" xfId="0" applyNumberFormat="1" applyFont="1" applyBorder="1" applyAlignment="1">
      <alignment vertical="center"/>
    </xf>
    <xf numFmtId="0" fontId="36" fillId="24" borderId="10" xfId="0" applyFont="1" applyFill="1" applyBorder="1" applyAlignment="1">
      <alignment horizontal="center" vertical="center"/>
    </xf>
    <xf numFmtId="0" fontId="36" fillId="24" borderId="11" xfId="0" applyFont="1" applyFill="1" applyBorder="1" applyAlignment="1">
      <alignment horizontal="center" vertical="center"/>
    </xf>
    <xf numFmtId="0" fontId="21" fillId="0" borderId="32" xfId="0" applyFont="1" applyBorder="1" applyAlignment="1">
      <alignment horizontal="left" vertical="center" indent="1"/>
    </xf>
    <xf numFmtId="3" fontId="21" fillId="0" borderId="32" xfId="0" applyNumberFormat="1" applyFont="1" applyBorder="1" applyAlignment="1">
      <alignment vertical="center"/>
    </xf>
    <xf numFmtId="168" fontId="21" fillId="0" borderId="32" xfId="29" applyNumberFormat="1" applyFont="1" applyFill="1" applyBorder="1" applyAlignment="1">
      <alignment vertical="center"/>
    </xf>
    <xf numFmtId="0" fontId="21" fillId="0" borderId="12" xfId="0" applyFont="1" applyBorder="1" applyAlignment="1">
      <alignment horizontal="left" vertical="center"/>
    </xf>
    <xf numFmtId="0" fontId="21" fillId="0" borderId="25" xfId="0" applyFont="1" applyBorder="1" applyAlignment="1">
      <alignment horizontal="right" vertical="center"/>
    </xf>
    <xf numFmtId="0" fontId="21" fillId="0" borderId="12" xfId="0" applyFont="1" applyBorder="1" applyAlignment="1">
      <alignment horizontal="left" vertical="center" indent="1"/>
    </xf>
    <xf numFmtId="3" fontId="21" fillId="0" borderId="12" xfId="0" applyNumberFormat="1" applyFont="1" applyBorder="1" applyAlignment="1">
      <alignment horizontal="right" vertical="center"/>
    </xf>
    <xf numFmtId="164" fontId="21" fillId="0" borderId="26" xfId="0" applyNumberFormat="1" applyFont="1" applyBorder="1" applyAlignment="1">
      <alignment horizontal="right" vertical="center"/>
    </xf>
    <xf numFmtId="164" fontId="24" fillId="0" borderId="27" xfId="0" applyNumberFormat="1" applyFont="1" applyBorder="1" applyAlignment="1">
      <alignment horizontal="right" vertical="center"/>
    </xf>
    <xf numFmtId="167" fontId="24" fillId="0" borderId="21" xfId="0" applyNumberFormat="1" applyFont="1" applyBorder="1" applyAlignment="1">
      <alignment vertical="center"/>
    </xf>
    <xf numFmtId="0" fontId="21" fillId="0" borderId="11" xfId="0" applyFont="1" applyBorder="1" applyAlignment="1">
      <alignment horizontal="left" vertical="center" indent="1"/>
    </xf>
    <xf numFmtId="3" fontId="21" fillId="0" borderId="11" xfId="0" applyNumberFormat="1" applyFont="1" applyBorder="1" applyAlignment="1">
      <alignment horizontal="right" vertical="center"/>
    </xf>
    <xf numFmtId="167" fontId="21" fillId="0" borderId="10" xfId="0" applyNumberFormat="1" applyFont="1" applyBorder="1" applyAlignment="1">
      <alignment vertical="center"/>
    </xf>
    <xf numFmtId="165" fontId="24" fillId="0" borderId="13" xfId="0" applyNumberFormat="1" applyFont="1" applyBorder="1" applyAlignment="1">
      <alignment horizontal="right" vertical="center"/>
    </xf>
    <xf numFmtId="0" fontId="64" fillId="24" borderId="10" xfId="0" applyFont="1" applyFill="1" applyBorder="1" applyAlignment="1">
      <alignment horizontal="center" vertical="center"/>
    </xf>
    <xf numFmtId="0" fontId="64" fillId="24" borderId="11" xfId="0" applyFont="1" applyFill="1" applyBorder="1" applyAlignment="1">
      <alignment horizontal="center" vertical="center"/>
    </xf>
    <xf numFmtId="0" fontId="65" fillId="0" borderId="0" xfId="31" applyFont="1"/>
    <xf numFmtId="0" fontId="66" fillId="0" borderId="0" xfId="0" applyFont="1"/>
    <xf numFmtId="3" fontId="23" fillId="0" borderId="14" xfId="0" applyNumberFormat="1" applyFont="1" applyBorder="1" applyAlignment="1">
      <alignment vertical="center"/>
    </xf>
    <xf numFmtId="3" fontId="23" fillId="0" borderId="15" xfId="0" applyNumberFormat="1" applyFont="1" applyBorder="1" applyAlignment="1">
      <alignment vertical="center"/>
    </xf>
    <xf numFmtId="3" fontId="23" fillId="0" borderId="32" xfId="0" applyNumberFormat="1" applyFont="1" applyBorder="1" applyAlignment="1">
      <alignment vertical="center"/>
    </xf>
    <xf numFmtId="3" fontId="23" fillId="0" borderId="16" xfId="0" applyNumberFormat="1" applyFont="1" applyBorder="1" applyAlignment="1">
      <alignment vertical="center"/>
    </xf>
    <xf numFmtId="3" fontId="67" fillId="25" borderId="22" xfId="0" applyNumberFormat="1" applyFont="1" applyFill="1" applyBorder="1" applyAlignment="1">
      <alignment vertical="center"/>
    </xf>
    <xf numFmtId="3" fontId="68" fillId="0" borderId="22" xfId="0" applyNumberFormat="1" applyFont="1" applyBorder="1" applyAlignment="1">
      <alignment vertical="center"/>
    </xf>
    <xf numFmtId="3" fontId="67" fillId="0" borderId="22" xfId="0" applyNumberFormat="1" applyFont="1" applyBorder="1" applyAlignment="1">
      <alignment vertical="center"/>
    </xf>
    <xf numFmtId="165" fontId="68" fillId="0" borderId="22" xfId="0" applyNumberFormat="1" applyFont="1" applyBorder="1" applyAlignment="1">
      <alignment vertical="center"/>
    </xf>
    <xf numFmtId="3" fontId="67" fillId="25" borderId="23" xfId="0" applyNumberFormat="1" applyFont="1" applyFill="1" applyBorder="1" applyAlignment="1">
      <alignment vertical="center"/>
    </xf>
    <xf numFmtId="3" fontId="68" fillId="0" borderId="23" xfId="0" applyNumberFormat="1" applyFont="1" applyBorder="1" applyAlignment="1">
      <alignment vertical="center"/>
    </xf>
    <xf numFmtId="3" fontId="67" fillId="0" borderId="23" xfId="0" applyNumberFormat="1" applyFont="1" applyBorder="1" applyAlignment="1">
      <alignment vertical="center"/>
    </xf>
    <xf numFmtId="165" fontId="68" fillId="0" borderId="23" xfId="0" applyNumberFormat="1" applyFont="1" applyBorder="1" applyAlignment="1">
      <alignment vertical="center"/>
    </xf>
    <xf numFmtId="3" fontId="69" fillId="26" borderId="13" xfId="0" applyNumberFormat="1" applyFont="1" applyFill="1" applyBorder="1" applyAlignment="1">
      <alignment vertical="center"/>
    </xf>
    <xf numFmtId="3" fontId="69" fillId="0" borderId="13" xfId="0" applyNumberFormat="1" applyFont="1" applyBorder="1" applyAlignment="1">
      <alignment vertical="center"/>
    </xf>
    <xf numFmtId="0" fontId="23" fillId="0" borderId="12" xfId="0" applyFont="1" applyBorder="1" applyAlignment="1">
      <alignment vertical="center"/>
    </xf>
    <xf numFmtId="0" fontId="24" fillId="24" borderId="10" xfId="0" applyFont="1" applyFill="1" applyBorder="1" applyAlignment="1">
      <alignment horizontal="left" vertical="center"/>
    </xf>
    <xf numFmtId="0" fontId="24" fillId="24" borderId="11" xfId="0" applyFont="1" applyFill="1" applyBorder="1" applyAlignment="1">
      <alignment horizontal="left" vertical="center"/>
    </xf>
    <xf numFmtId="0" fontId="26" fillId="24" borderId="10" xfId="0" applyFont="1" applyFill="1" applyBorder="1" applyAlignment="1">
      <alignment horizontal="center" vertical="center"/>
    </xf>
    <xf numFmtId="0" fontId="26" fillId="24" borderId="11" xfId="0" applyFont="1" applyFill="1" applyBorder="1" applyAlignment="1">
      <alignment horizontal="center" vertical="center"/>
    </xf>
    <xf numFmtId="0" fontId="24" fillId="24" borderId="10" xfId="0" applyFont="1" applyFill="1" applyBorder="1" applyAlignment="1">
      <alignment horizontal="center" vertical="center"/>
    </xf>
    <xf numFmtId="0" fontId="24" fillId="24" borderId="11" xfId="0" applyFont="1" applyFill="1" applyBorder="1" applyAlignment="1">
      <alignment horizontal="center" vertical="center"/>
    </xf>
    <xf numFmtId="3" fontId="27" fillId="25" borderId="17" xfId="0" applyNumberFormat="1" applyFont="1" applyFill="1" applyBorder="1" applyAlignment="1">
      <alignment horizontal="left"/>
    </xf>
    <xf numFmtId="0" fontId="27" fillId="0" borderId="0" xfId="0" applyFont="1" applyAlignment="1">
      <alignment horizontal="left"/>
    </xf>
    <xf numFmtId="0" fontId="32" fillId="0" borderId="0" xfId="0" applyFont="1" applyAlignment="1">
      <alignment horizontal="left" vertical="top"/>
    </xf>
    <xf numFmtId="0" fontId="31" fillId="24" borderId="13" xfId="0" applyFont="1" applyFill="1" applyBorder="1" applyAlignment="1">
      <alignment horizontal="center" vertical="center" wrapText="1"/>
    </xf>
    <xf numFmtId="0" fontId="24" fillId="24" borderId="13" xfId="0" applyFont="1" applyFill="1" applyBorder="1" applyAlignment="1">
      <alignment horizontal="center" vertical="center" wrapText="1"/>
    </xf>
    <xf numFmtId="0" fontId="24" fillId="24" borderId="18" xfId="0" applyFont="1" applyFill="1" applyBorder="1" applyAlignment="1">
      <alignment horizontal="center" vertical="center"/>
    </xf>
    <xf numFmtId="0" fontId="24" fillId="24" borderId="19" xfId="0" applyFont="1" applyFill="1" applyBorder="1" applyAlignment="1">
      <alignment horizontal="center" vertical="center"/>
    </xf>
    <xf numFmtId="0" fontId="24" fillId="24" borderId="20" xfId="0" applyFont="1" applyFill="1" applyBorder="1" applyAlignment="1">
      <alignment horizontal="center" vertical="center"/>
    </xf>
    <xf numFmtId="0" fontId="59" fillId="0" borderId="0" xfId="0" applyFont="1"/>
    <xf numFmtId="0" fontId="20" fillId="0" borderId="0" xfId="0" applyFont="1" applyAlignment="1">
      <alignment horizontal="left" vertical="center"/>
    </xf>
    <xf numFmtId="0" fontId="60" fillId="0" borderId="0" xfId="0" applyFont="1"/>
    <xf numFmtId="0" fontId="30" fillId="0" borderId="0" xfId="0" applyFont="1" applyAlignment="1">
      <alignment horizontal="left" vertical="center"/>
    </xf>
    <xf numFmtId="0" fontId="24" fillId="24" borderId="21" xfId="0" applyFont="1" applyFill="1" applyBorder="1" applyAlignment="1">
      <alignment horizontal="left" vertical="center"/>
    </xf>
    <xf numFmtId="0" fontId="26" fillId="24" borderId="18" xfId="0" applyFont="1" applyFill="1" applyBorder="1" applyAlignment="1">
      <alignment horizontal="center" vertical="center"/>
    </xf>
    <xf numFmtId="0" fontId="26" fillId="24" borderId="19" xfId="0" applyFont="1" applyFill="1" applyBorder="1" applyAlignment="1">
      <alignment horizontal="center" vertical="center"/>
    </xf>
    <xf numFmtId="0" fontId="26" fillId="24" borderId="20" xfId="0" applyFont="1" applyFill="1" applyBorder="1" applyAlignment="1">
      <alignment horizontal="center" vertical="center"/>
    </xf>
    <xf numFmtId="0" fontId="24" fillId="24" borderId="30" xfId="0" applyFont="1" applyFill="1" applyBorder="1" applyAlignment="1">
      <alignment horizontal="center" vertical="center"/>
    </xf>
    <xf numFmtId="0" fontId="24" fillId="24" borderId="17" xfId="0" applyFont="1" applyFill="1" applyBorder="1" applyAlignment="1">
      <alignment horizontal="center" vertical="center"/>
    </xf>
    <xf numFmtId="0" fontId="24" fillId="24" borderId="31" xfId="0" applyFont="1" applyFill="1" applyBorder="1" applyAlignment="1">
      <alignment horizontal="center" vertical="center"/>
    </xf>
    <xf numFmtId="0" fontId="20" fillId="0" borderId="0" xfId="0" applyFont="1" applyAlignment="1">
      <alignment horizontal="left" vertical="center" indent="16"/>
    </xf>
    <xf numFmtId="0" fontId="30" fillId="0" borderId="0" xfId="0" applyFont="1" applyAlignment="1">
      <alignment horizontal="left" vertical="center" indent="16"/>
    </xf>
    <xf numFmtId="0" fontId="36" fillId="24" borderId="10" xfId="0" applyFont="1" applyFill="1" applyBorder="1" applyAlignment="1">
      <alignment horizontal="left" vertical="center"/>
    </xf>
    <xf numFmtId="0" fontId="36" fillId="24" borderId="11" xfId="0" applyFont="1" applyFill="1" applyBorder="1" applyAlignment="1">
      <alignment horizontal="left" vertical="center"/>
    </xf>
    <xf numFmtId="0" fontId="36" fillId="24" borderId="10" xfId="0" applyFont="1" applyFill="1" applyBorder="1" applyAlignment="1">
      <alignment horizontal="center" vertical="center"/>
    </xf>
    <xf numFmtId="0" fontId="36" fillId="24" borderId="11" xfId="0" applyFont="1" applyFill="1" applyBorder="1" applyAlignment="1">
      <alignment horizontal="center" vertical="center"/>
    </xf>
    <xf numFmtId="0" fontId="20" fillId="0" borderId="0" xfId="0" applyFont="1" applyAlignment="1">
      <alignment horizontal="left" vertical="center" indent="15"/>
    </xf>
    <xf numFmtId="0" fontId="30" fillId="0" borderId="0" xfId="0" applyFont="1" applyAlignment="1">
      <alignment horizontal="left" vertical="center" indent="15"/>
    </xf>
    <xf numFmtId="0" fontId="24" fillId="24" borderId="21" xfId="0" applyFont="1" applyFill="1" applyBorder="1" applyAlignment="1">
      <alignment horizontal="center" vertical="center"/>
    </xf>
    <xf numFmtId="0" fontId="27" fillId="0" borderId="0" xfId="0" applyFont="1" applyAlignment="1">
      <alignment horizontal="left" vertical="top"/>
    </xf>
    <xf numFmtId="0" fontId="32" fillId="0" borderId="0" xfId="0" applyFont="1" applyAlignment="1">
      <alignment horizontal="left"/>
    </xf>
    <xf numFmtId="0" fontId="70" fillId="0" borderId="0" xfId="31" applyFont="1"/>
  </cellXfs>
  <cellStyles count="44">
    <cellStyle name="20% - Colore 1" xfId="1" builtinId="30" customBuiltin="1"/>
    <cellStyle name="20% - Colore 2" xfId="2" builtinId="34" customBuiltin="1"/>
    <cellStyle name="20% - Colore 3" xfId="3" builtinId="38" customBuiltin="1"/>
    <cellStyle name="20% - Colore 4" xfId="4" builtinId="42" customBuiltin="1"/>
    <cellStyle name="20% - Colore 5" xfId="5" builtinId="46" customBuiltin="1"/>
    <cellStyle name="20% - Colore 6" xfId="6" builtinId="50" customBuiltin="1"/>
    <cellStyle name="40% - Colore 1" xfId="7" builtinId="31" customBuiltin="1"/>
    <cellStyle name="40% - Colore 2" xfId="8" builtinId="35" customBuiltin="1"/>
    <cellStyle name="40% - Colore 3" xfId="9" builtinId="39" customBuiltin="1"/>
    <cellStyle name="40% - Colore 4" xfId="10" builtinId="43" customBuiltin="1"/>
    <cellStyle name="40% - Colore 5" xfId="11" builtinId="47" customBuiltin="1"/>
    <cellStyle name="40% - Colore 6" xfId="12" builtinId="51" customBuiltin="1"/>
    <cellStyle name="60% - Colore 1" xfId="13" builtinId="32" customBuiltin="1"/>
    <cellStyle name="60% - Colore 2" xfId="14" builtinId="36" customBuiltin="1"/>
    <cellStyle name="60% - Colore 3" xfId="15" builtinId="40" customBuiltin="1"/>
    <cellStyle name="60% - Colore 4" xfId="16" builtinId="44" customBuiltin="1"/>
    <cellStyle name="60% - Colore 5" xfId="17" builtinId="48" customBuiltin="1"/>
    <cellStyle name="60% - Colore 6" xfId="18" builtinId="52" customBuiltin="1"/>
    <cellStyle name="Calcolo" xfId="19" builtinId="22" customBuiltin="1"/>
    <cellStyle name="Cella collegata" xfId="20" builtinId="24" customBuiltin="1"/>
    <cellStyle name="Cella da controllare" xfId="21" builtinId="23" customBuiltin="1"/>
    <cellStyle name="Colore 1" xfId="22" builtinId="29" customBuiltin="1"/>
    <cellStyle name="Colore 2" xfId="23" builtinId="33" customBuiltin="1"/>
    <cellStyle name="Colore 3" xfId="24" builtinId="37" customBuiltin="1"/>
    <cellStyle name="Colore 4" xfId="25" builtinId="41" customBuiltin="1"/>
    <cellStyle name="Colore 5" xfId="26" builtinId="45" customBuiltin="1"/>
    <cellStyle name="Colore 6" xfId="27" builtinId="49" customBuiltin="1"/>
    <cellStyle name="Input" xfId="28" builtinId="20" customBuiltin="1"/>
    <cellStyle name="Migliaia" xfId="29" builtinId="3"/>
    <cellStyle name="Neutrale" xfId="30" builtinId="28" customBuiltin="1"/>
    <cellStyle name="Normale" xfId="0" builtinId="0"/>
    <cellStyle name="Normale 2 2 2" xfId="31" xr:uid="{00000000-0005-0000-0000-00001F000000}"/>
    <cellStyle name="Nota" xfId="32" builtinId="10" customBuiltin="1"/>
    <cellStyle name="Output" xfId="33" builtinId="21" customBuiltin="1"/>
    <cellStyle name="Testo avviso" xfId="34" builtinId="11" customBuiltin="1"/>
    <cellStyle name="Testo descrittivo" xfId="35" builtinId="53" customBuiltin="1"/>
    <cellStyle name="Titolo" xfId="36" builtinId="15" customBuiltin="1"/>
    <cellStyle name="Titolo 1" xfId="37" builtinId="16" customBuiltin="1"/>
    <cellStyle name="Titolo 2" xfId="38" builtinId="17" customBuiltin="1"/>
    <cellStyle name="Titolo 3" xfId="39" builtinId="18" customBuiltin="1"/>
    <cellStyle name="Titolo 4" xfId="40" builtinId="19" customBuiltin="1"/>
    <cellStyle name="Totale" xfId="41" builtinId="25" customBuiltin="1"/>
    <cellStyle name="Valore non valido" xfId="42" builtinId="27" customBuiltin="1"/>
    <cellStyle name="Valore valido" xfId="4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874846698901299E-2"/>
          <c:y val="6.1594202898550728E-2"/>
          <c:w val="0.9217154662138759"/>
          <c:h val="0.72375470729202329"/>
        </c:manualLayout>
      </c:layout>
      <c:barChart>
        <c:barDir val="col"/>
        <c:grouping val="clustered"/>
        <c:varyColors val="0"/>
        <c:ser>
          <c:idx val="5"/>
          <c:order val="0"/>
          <c:tx>
            <c:strRef>
              <c:f>'8.AB_segmento (22-14)'!$AH$5</c:f>
              <c:strCache>
                <c:ptCount val="1"/>
                <c:pt idx="0">
                  <c:v>2014</c:v>
                </c:pt>
              </c:strCache>
            </c:strRef>
          </c:tx>
          <c:spPr>
            <a:solidFill>
              <a:schemeClr val="accent6">
                <a:lumMod val="20000"/>
                <a:lumOff val="80000"/>
              </a:schemeClr>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95000"/>
                        <a:lumOff val="5000"/>
                      </a:schemeClr>
                    </a:solidFill>
                    <a:latin typeface="+mn-lt"/>
                    <a:ea typeface="+mn-ea"/>
                    <a:cs typeface="+mn-cs"/>
                  </a:defRPr>
                </a:pPr>
                <a:endParaRPr lang="it-IT"/>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'8.AB_segmento (22-14)'!$AC$6:$AG$9</c:f>
              <c:strCache>
                <c:ptCount val="4"/>
                <c:pt idx="0">
                  <c:v>Urbani &amp; Interurbani / city &amp; intercity</c:v>
                </c:pt>
                <c:pt idx="1">
                  <c:v>Turistici / coach</c:v>
                </c:pt>
                <c:pt idx="2">
                  <c:v>Minibus</c:v>
                </c:pt>
                <c:pt idx="3">
                  <c:v>Scuolabus / school bus</c:v>
                </c:pt>
              </c:strCache>
            </c:strRef>
          </c:cat>
          <c:val>
            <c:numRef>
              <c:f>'8.AB_segmento (22-14)'!$AH$6:$AH$9</c:f>
              <c:numCache>
                <c:formatCode>General</c:formatCode>
                <c:ptCount val="4"/>
                <c:pt idx="0">
                  <c:v>837</c:v>
                </c:pt>
                <c:pt idx="1">
                  <c:v>527</c:v>
                </c:pt>
                <c:pt idx="2">
                  <c:v>356</c:v>
                </c:pt>
                <c:pt idx="3">
                  <c:v>327</c:v>
                </c:pt>
              </c:numCache>
            </c:numRef>
          </c:val>
          <c:extLst>
            <c:ext xmlns:c16="http://schemas.microsoft.com/office/drawing/2014/chart" uri="{C3380CC4-5D6E-409C-BE32-E72D297353CC}">
              <c16:uniqueId val="{00000003-A3B5-4C61-A816-48251350ADE2}"/>
            </c:ext>
          </c:extLst>
        </c:ser>
        <c:ser>
          <c:idx val="0"/>
          <c:order val="1"/>
          <c:tx>
            <c:strRef>
              <c:f>'8.AB_segmento (22-14)'!$AI$5</c:f>
              <c:strCache>
                <c:ptCount val="1"/>
                <c:pt idx="0">
                  <c:v>2015</c:v>
                </c:pt>
              </c:strCache>
            </c:strRef>
          </c:tx>
          <c:spPr>
            <a:solidFill>
              <a:schemeClr val="accent1">
                <a:lumMod val="20000"/>
                <a:lumOff val="80000"/>
              </a:schemeClr>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95000"/>
                        <a:lumOff val="5000"/>
                      </a:schemeClr>
                    </a:solidFill>
                    <a:latin typeface="+mn-lt"/>
                    <a:ea typeface="+mn-ea"/>
                    <a:cs typeface="+mn-cs"/>
                  </a:defRPr>
                </a:pPr>
                <a:endParaRPr lang="it-IT"/>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noFill/>
                      <a:round/>
                    </a:ln>
                    <a:effectLst/>
                  </c:spPr>
                </c15:leaderLines>
              </c:ext>
            </c:extLst>
          </c:dLbls>
          <c:cat>
            <c:strRef>
              <c:f>'8.AB_segmento (22-14)'!$AC$6:$AG$9</c:f>
              <c:strCache>
                <c:ptCount val="4"/>
                <c:pt idx="0">
                  <c:v>Urbani &amp; Interurbani / city &amp; intercity</c:v>
                </c:pt>
                <c:pt idx="1">
                  <c:v>Turistici / coach</c:v>
                </c:pt>
                <c:pt idx="2">
                  <c:v>Minibus</c:v>
                </c:pt>
                <c:pt idx="3">
                  <c:v>Scuolabus / school bus</c:v>
                </c:pt>
              </c:strCache>
            </c:strRef>
          </c:cat>
          <c:val>
            <c:numRef>
              <c:f>'8.AB_segmento (22-14)'!$AI$6:$AI$9</c:f>
              <c:numCache>
                <c:formatCode>General</c:formatCode>
                <c:ptCount val="4"/>
                <c:pt idx="0">
                  <c:v>950</c:v>
                </c:pt>
                <c:pt idx="1">
                  <c:v>680</c:v>
                </c:pt>
                <c:pt idx="2">
                  <c:v>479</c:v>
                </c:pt>
                <c:pt idx="3">
                  <c:v>272</c:v>
                </c:pt>
              </c:numCache>
            </c:numRef>
          </c:val>
          <c:extLst>
            <c:ext xmlns:c16="http://schemas.microsoft.com/office/drawing/2014/chart" uri="{C3380CC4-5D6E-409C-BE32-E72D297353CC}">
              <c16:uniqueId val="{00000005-A89F-418F-B88A-2D14A372C1E4}"/>
            </c:ext>
          </c:extLst>
        </c:ser>
        <c:ser>
          <c:idx val="4"/>
          <c:order val="2"/>
          <c:tx>
            <c:strRef>
              <c:f>'8.AB_segmento (22-14)'!$AJ$5</c:f>
              <c:strCache>
                <c:ptCount val="1"/>
                <c:pt idx="0">
                  <c:v>2016</c:v>
                </c:pt>
              </c:strCache>
            </c:strRef>
          </c:tx>
          <c:spPr>
            <a:solidFill>
              <a:schemeClr val="accent2">
                <a:lumMod val="40000"/>
                <a:lumOff val="60000"/>
              </a:schemeClr>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95000"/>
                        <a:lumOff val="5000"/>
                      </a:schemeClr>
                    </a:solidFill>
                    <a:latin typeface="+mn-lt"/>
                    <a:ea typeface="+mn-ea"/>
                    <a:cs typeface="+mn-cs"/>
                  </a:defRPr>
                </a:pPr>
                <a:endParaRPr lang="it-IT"/>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'8.AB_segmento (22-14)'!$AC$6:$AG$9</c:f>
              <c:strCache>
                <c:ptCount val="4"/>
                <c:pt idx="0">
                  <c:v>Urbani &amp; Interurbani / city &amp; intercity</c:v>
                </c:pt>
                <c:pt idx="1">
                  <c:v>Turistici / coach</c:v>
                </c:pt>
                <c:pt idx="2">
                  <c:v>Minibus</c:v>
                </c:pt>
                <c:pt idx="3">
                  <c:v>Scuolabus / school bus</c:v>
                </c:pt>
              </c:strCache>
            </c:strRef>
          </c:cat>
          <c:val>
            <c:numRef>
              <c:f>'8.AB_segmento (22-14)'!$AJ$6:$AJ$9</c:f>
              <c:numCache>
                <c:formatCode>General</c:formatCode>
                <c:ptCount val="4"/>
                <c:pt idx="0">
                  <c:v>915</c:v>
                </c:pt>
                <c:pt idx="1">
                  <c:v>854</c:v>
                </c:pt>
                <c:pt idx="2">
                  <c:v>633</c:v>
                </c:pt>
                <c:pt idx="3">
                  <c:v>467</c:v>
                </c:pt>
              </c:numCache>
            </c:numRef>
          </c:val>
          <c:extLst>
            <c:ext xmlns:c16="http://schemas.microsoft.com/office/drawing/2014/chart" uri="{C3380CC4-5D6E-409C-BE32-E72D297353CC}">
              <c16:uniqueId val="{00000002-A3B5-4C61-A816-48251350ADE2}"/>
            </c:ext>
          </c:extLst>
        </c:ser>
        <c:ser>
          <c:idx val="1"/>
          <c:order val="3"/>
          <c:tx>
            <c:strRef>
              <c:f>'8.AB_segmento (22-14)'!$AK$5</c:f>
              <c:strCache>
                <c:ptCount val="1"/>
                <c:pt idx="0">
                  <c:v>2017</c:v>
                </c:pt>
              </c:strCache>
            </c:strRef>
          </c:tx>
          <c:spPr>
            <a:solidFill>
              <a:schemeClr val="accent3">
                <a:lumMod val="40000"/>
                <a:lumOff val="60000"/>
              </a:schemeClr>
            </a:solidFill>
            <a:ln>
              <a:noFill/>
            </a:ln>
            <a:effectLst/>
          </c:spPr>
          <c:invertIfNegative val="0"/>
          <c:dLbls>
            <c:spPr>
              <a:noFill/>
              <a:ln>
                <a:noFill/>
              </a:ln>
              <a:effectLst/>
            </c:spPr>
            <c:txPr>
              <a:bodyPr rot="-5400000" spcFirstLastPara="1" vertOverflow="ellipsis" wrap="square" lIns="38100" tIns="19050" rIns="38100" bIns="19050" anchor="ctr" anchorCtr="0">
                <a:spAutoFit/>
              </a:bodyPr>
              <a:lstStyle/>
              <a:p>
                <a:pPr algn="ctr">
                  <a:defRPr lang="en-US" sz="900" b="1" i="0" u="none" strike="noStrike" kern="1200" baseline="0">
                    <a:solidFill>
                      <a:schemeClr val="tx1">
                        <a:lumMod val="75000"/>
                        <a:lumOff val="25000"/>
                      </a:schemeClr>
                    </a:solidFill>
                    <a:latin typeface="+mn-lt"/>
                    <a:ea typeface="+mn-ea"/>
                    <a:cs typeface="+mn-cs"/>
                  </a:defRPr>
                </a:pPr>
                <a:endParaRPr lang="it-IT"/>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'8.AB_segmento (22-14)'!$AC$6:$AG$9</c:f>
              <c:strCache>
                <c:ptCount val="4"/>
                <c:pt idx="0">
                  <c:v>Urbani &amp; Interurbani / city &amp; intercity</c:v>
                </c:pt>
                <c:pt idx="1">
                  <c:v>Turistici / coach</c:v>
                </c:pt>
                <c:pt idx="2">
                  <c:v>Minibus</c:v>
                </c:pt>
                <c:pt idx="3">
                  <c:v>Scuolabus / school bus</c:v>
                </c:pt>
              </c:strCache>
            </c:strRef>
          </c:cat>
          <c:val>
            <c:numRef>
              <c:f>'8.AB_segmento (22-14)'!$AK$6:$AK$9</c:f>
              <c:numCache>
                <c:formatCode>General</c:formatCode>
                <c:ptCount val="4"/>
                <c:pt idx="0">
                  <c:v>1416</c:v>
                </c:pt>
                <c:pt idx="1">
                  <c:v>866</c:v>
                </c:pt>
                <c:pt idx="2">
                  <c:v>636</c:v>
                </c:pt>
                <c:pt idx="3">
                  <c:v>509</c:v>
                </c:pt>
              </c:numCache>
            </c:numRef>
          </c:val>
          <c:extLst>
            <c:ext xmlns:c16="http://schemas.microsoft.com/office/drawing/2014/chart" uri="{C3380CC4-5D6E-409C-BE32-E72D297353CC}">
              <c16:uniqueId val="{0000000B-A89F-418F-B88A-2D14A372C1E4}"/>
            </c:ext>
          </c:extLst>
        </c:ser>
        <c:ser>
          <c:idx val="3"/>
          <c:order val="4"/>
          <c:tx>
            <c:strRef>
              <c:f>'8.AB_segmento (22-14)'!$AL$5</c:f>
              <c:strCache>
                <c:ptCount val="1"/>
                <c:pt idx="0">
                  <c:v>2018</c:v>
                </c:pt>
              </c:strCache>
            </c:strRef>
          </c:tx>
          <c:spPr>
            <a:solidFill>
              <a:schemeClr val="accent6">
                <a:lumMod val="60000"/>
                <a:lumOff val="40000"/>
              </a:schemeClr>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it-IT"/>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'8.AB_segmento (22-14)'!$AC$6:$AG$9</c:f>
              <c:strCache>
                <c:ptCount val="4"/>
                <c:pt idx="0">
                  <c:v>Urbani &amp; Interurbani / city &amp; intercity</c:v>
                </c:pt>
                <c:pt idx="1">
                  <c:v>Turistici / coach</c:v>
                </c:pt>
                <c:pt idx="2">
                  <c:v>Minibus</c:v>
                </c:pt>
                <c:pt idx="3">
                  <c:v>Scuolabus / school bus</c:v>
                </c:pt>
              </c:strCache>
            </c:strRef>
          </c:cat>
          <c:val>
            <c:numRef>
              <c:f>'8.AB_segmento (22-14)'!$AL$6:$AL$9</c:f>
              <c:numCache>
                <c:formatCode>General</c:formatCode>
                <c:ptCount val="4"/>
                <c:pt idx="0">
                  <c:v>2473</c:v>
                </c:pt>
                <c:pt idx="1">
                  <c:v>867</c:v>
                </c:pt>
                <c:pt idx="2">
                  <c:v>618</c:v>
                </c:pt>
                <c:pt idx="3">
                  <c:v>537</c:v>
                </c:pt>
              </c:numCache>
            </c:numRef>
          </c:val>
          <c:extLst>
            <c:ext xmlns:c16="http://schemas.microsoft.com/office/drawing/2014/chart" uri="{C3380CC4-5D6E-409C-BE32-E72D297353CC}">
              <c16:uniqueId val="{00000002-8330-4076-BB62-50DFD761E4D3}"/>
            </c:ext>
          </c:extLst>
        </c:ser>
        <c:ser>
          <c:idx val="2"/>
          <c:order val="5"/>
          <c:tx>
            <c:strRef>
              <c:f>'8.AB_segmento (22-14)'!$AM$5</c:f>
              <c:strCache>
                <c:ptCount val="1"/>
                <c:pt idx="0">
                  <c:v>2019</c:v>
                </c:pt>
              </c:strCache>
            </c:strRef>
          </c:tx>
          <c:spPr>
            <a:solidFill>
              <a:srgbClr val="C00000"/>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bg1">
                        <a:lumMod val="95000"/>
                      </a:schemeClr>
                    </a:solidFill>
                    <a:latin typeface="+mn-lt"/>
                    <a:ea typeface="+mn-ea"/>
                    <a:cs typeface="+mn-cs"/>
                  </a:defRPr>
                </a:pPr>
                <a:endParaRPr lang="it-IT"/>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'8.AB_segmento (22-14)'!$AC$6:$AG$9</c:f>
              <c:strCache>
                <c:ptCount val="4"/>
                <c:pt idx="0">
                  <c:v>Urbani &amp; Interurbani / city &amp; intercity</c:v>
                </c:pt>
                <c:pt idx="1">
                  <c:v>Turistici / coach</c:v>
                </c:pt>
                <c:pt idx="2">
                  <c:v>Minibus</c:v>
                </c:pt>
                <c:pt idx="3">
                  <c:v>Scuolabus / school bus</c:v>
                </c:pt>
              </c:strCache>
            </c:strRef>
          </c:cat>
          <c:val>
            <c:numRef>
              <c:f>'8.AB_segmento (22-14)'!$AM$6:$AM$9</c:f>
              <c:numCache>
                <c:formatCode>General</c:formatCode>
                <c:ptCount val="4"/>
                <c:pt idx="0">
                  <c:v>2221</c:v>
                </c:pt>
                <c:pt idx="1">
                  <c:v>842</c:v>
                </c:pt>
                <c:pt idx="2">
                  <c:v>695</c:v>
                </c:pt>
                <c:pt idx="3">
                  <c:v>617</c:v>
                </c:pt>
              </c:numCache>
            </c:numRef>
          </c:val>
          <c:extLst>
            <c:ext xmlns:c16="http://schemas.microsoft.com/office/drawing/2014/chart" uri="{C3380CC4-5D6E-409C-BE32-E72D297353CC}">
              <c16:uniqueId val="{00000011-A89F-418F-B88A-2D14A372C1E4}"/>
            </c:ext>
          </c:extLst>
        </c:ser>
        <c:ser>
          <c:idx val="6"/>
          <c:order val="6"/>
          <c:tx>
            <c:strRef>
              <c:f>'8.AB_segmento (22-14)'!$AN$5</c:f>
              <c:strCache>
                <c:ptCount val="1"/>
                <c:pt idx="0">
                  <c:v>2020</c:v>
                </c:pt>
              </c:strCache>
            </c:strRef>
          </c:tx>
          <c:spPr>
            <a:solidFill>
              <a:schemeClr val="accent1">
                <a:lumMod val="60000"/>
              </a:schemeClr>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bg1">
                        <a:lumMod val="95000"/>
                      </a:schemeClr>
                    </a:solidFill>
                    <a:latin typeface="+mn-lt"/>
                    <a:ea typeface="+mn-ea"/>
                    <a:cs typeface="+mn-cs"/>
                  </a:defRPr>
                </a:pPr>
                <a:endParaRPr lang="it-IT"/>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'8.AB_segmento (22-14)'!$AC$6:$AG$9</c:f>
              <c:strCache>
                <c:ptCount val="4"/>
                <c:pt idx="0">
                  <c:v>Urbani &amp; Interurbani / city &amp; intercity</c:v>
                </c:pt>
                <c:pt idx="1">
                  <c:v>Turistici / coach</c:v>
                </c:pt>
                <c:pt idx="2">
                  <c:v>Minibus</c:v>
                </c:pt>
                <c:pt idx="3">
                  <c:v>Scuolabus / school bus</c:v>
                </c:pt>
              </c:strCache>
            </c:strRef>
          </c:cat>
          <c:val>
            <c:numRef>
              <c:f>'8.AB_segmento (22-14)'!$AN$6:$AN$9</c:f>
              <c:numCache>
                <c:formatCode>General</c:formatCode>
                <c:ptCount val="4"/>
                <c:pt idx="0">
                  <c:v>1986</c:v>
                </c:pt>
                <c:pt idx="1">
                  <c:v>304</c:v>
                </c:pt>
                <c:pt idx="2">
                  <c:v>515</c:v>
                </c:pt>
                <c:pt idx="3">
                  <c:v>346</c:v>
                </c:pt>
              </c:numCache>
            </c:numRef>
          </c:val>
          <c:extLst>
            <c:ext xmlns:c16="http://schemas.microsoft.com/office/drawing/2014/chart" uri="{C3380CC4-5D6E-409C-BE32-E72D297353CC}">
              <c16:uniqueId val="{00000001-4E02-4999-AD74-682B04667862}"/>
            </c:ext>
          </c:extLst>
        </c:ser>
        <c:ser>
          <c:idx val="7"/>
          <c:order val="7"/>
          <c:tx>
            <c:strRef>
              <c:f>'8.AB_segmento (22-14)'!$AO$5</c:f>
              <c:strCache>
                <c:ptCount val="1"/>
                <c:pt idx="0">
                  <c:v>2021</c:v>
                </c:pt>
              </c:strCache>
            </c:strRef>
          </c:tx>
          <c:spPr>
            <a:solidFill>
              <a:schemeClr val="accent2">
                <a:lumMod val="60000"/>
              </a:schemeClr>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bg1">
                        <a:lumMod val="95000"/>
                      </a:schemeClr>
                    </a:solidFill>
                    <a:latin typeface="+mn-lt"/>
                    <a:ea typeface="+mn-ea"/>
                    <a:cs typeface="+mn-cs"/>
                  </a:defRPr>
                </a:pPr>
                <a:endParaRPr lang="it-IT"/>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'8.AB_segmento (22-14)'!$AC$6:$AG$9</c:f>
              <c:strCache>
                <c:ptCount val="4"/>
                <c:pt idx="0">
                  <c:v>Urbani &amp; Interurbani / city &amp; intercity</c:v>
                </c:pt>
                <c:pt idx="1">
                  <c:v>Turistici / coach</c:v>
                </c:pt>
                <c:pt idx="2">
                  <c:v>Minibus</c:v>
                </c:pt>
                <c:pt idx="3">
                  <c:v>Scuolabus / school bus</c:v>
                </c:pt>
              </c:strCache>
            </c:strRef>
          </c:cat>
          <c:val>
            <c:numRef>
              <c:f>'8.AB_segmento (22-14)'!$AO$6:$AO$9</c:f>
              <c:numCache>
                <c:formatCode>General</c:formatCode>
                <c:ptCount val="4"/>
                <c:pt idx="0">
                  <c:v>1852</c:v>
                </c:pt>
                <c:pt idx="1">
                  <c:v>360</c:v>
                </c:pt>
                <c:pt idx="2">
                  <c:v>518</c:v>
                </c:pt>
                <c:pt idx="3">
                  <c:v>605</c:v>
                </c:pt>
              </c:numCache>
            </c:numRef>
          </c:val>
          <c:extLst>
            <c:ext xmlns:c16="http://schemas.microsoft.com/office/drawing/2014/chart" uri="{C3380CC4-5D6E-409C-BE32-E72D297353CC}">
              <c16:uniqueId val="{00000000-9B33-4BC3-9545-383B33E51B99}"/>
            </c:ext>
          </c:extLst>
        </c:ser>
        <c:ser>
          <c:idx val="8"/>
          <c:order val="8"/>
          <c:tx>
            <c:strRef>
              <c:f>'8.AB_segmento (22-14)'!$AP$5</c:f>
              <c:strCache>
                <c:ptCount val="1"/>
                <c:pt idx="0">
                  <c:v>2022</c:v>
                </c:pt>
              </c:strCache>
            </c:strRef>
          </c:tx>
          <c:spPr>
            <a:solidFill>
              <a:schemeClr val="accent3">
                <a:lumMod val="60000"/>
              </a:schemeClr>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1" i="0" u="none" strike="noStrike" kern="1200" baseline="0">
                    <a:solidFill>
                      <a:schemeClr val="bg1">
                        <a:lumMod val="95000"/>
                      </a:schemeClr>
                    </a:solidFill>
                    <a:latin typeface="+mn-lt"/>
                    <a:ea typeface="+mn-ea"/>
                    <a:cs typeface="+mn-cs"/>
                  </a:defRPr>
                </a:pPr>
                <a:endParaRPr lang="it-IT"/>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'8.AB_segmento (22-14)'!$AP$6:$AP$9</c:f>
              <c:numCache>
                <c:formatCode>General</c:formatCode>
                <c:ptCount val="4"/>
                <c:pt idx="0">
                  <c:v>1999</c:v>
                </c:pt>
                <c:pt idx="1">
                  <c:v>343</c:v>
                </c:pt>
                <c:pt idx="2">
                  <c:v>341</c:v>
                </c:pt>
                <c:pt idx="3">
                  <c:v>538</c:v>
                </c:pt>
              </c:numCache>
            </c:numRef>
          </c:val>
          <c:extLst>
            <c:ext xmlns:c16="http://schemas.microsoft.com/office/drawing/2014/chart" uri="{C3380CC4-5D6E-409C-BE32-E72D297353CC}">
              <c16:uniqueId val="{00000001-5BA2-4F5B-92BA-35E746D3D58B}"/>
            </c:ext>
          </c:extLst>
        </c:ser>
        <c:dLbls>
          <c:dLblPos val="inBase"/>
          <c:showLegendKey val="0"/>
          <c:showVal val="1"/>
          <c:showCatName val="0"/>
          <c:showSerName val="0"/>
          <c:showPercent val="0"/>
          <c:showBubbleSize val="0"/>
        </c:dLbls>
        <c:gapWidth val="219"/>
        <c:overlap val="-27"/>
        <c:axId val="967030111"/>
        <c:axId val="786015791"/>
      </c:barChart>
      <c:catAx>
        <c:axId val="9670301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50" b="0" i="0" u="none" strike="noStrike" kern="1200" baseline="0">
                <a:solidFill>
                  <a:srgbClr val="002060"/>
                </a:solidFill>
                <a:latin typeface="Trebuchet MS" panose="020B0603020202020204" pitchFamily="34" charset="0"/>
                <a:ea typeface="+mn-ea"/>
                <a:cs typeface="+mn-cs"/>
              </a:defRPr>
            </a:pPr>
            <a:endParaRPr lang="it-IT"/>
          </a:p>
        </c:txPr>
        <c:crossAx val="786015791"/>
        <c:crosses val="autoZero"/>
        <c:auto val="1"/>
        <c:lblAlgn val="ctr"/>
        <c:lblOffset val="100"/>
        <c:noMultiLvlLbl val="0"/>
      </c:catAx>
      <c:valAx>
        <c:axId val="786015791"/>
        <c:scaling>
          <c:orientation val="minMax"/>
        </c:scaling>
        <c:delete val="0"/>
        <c:axPos val="l"/>
        <c:majorGridlines>
          <c:spPr>
            <a:ln w="9525" cap="flat" cmpd="sng" algn="ctr">
              <a:solidFill>
                <a:schemeClr val="bg1">
                  <a:lumMod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rgbClr val="002060"/>
                </a:solidFill>
                <a:latin typeface="Trebuchet MS" panose="020B0603020202020204" pitchFamily="34" charset="0"/>
                <a:ea typeface="+mn-ea"/>
                <a:cs typeface="+mn-cs"/>
              </a:defRPr>
            </a:pPr>
            <a:endParaRPr lang="it-IT"/>
          </a:p>
        </c:txPr>
        <c:crossAx val="9670301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rebuchet MS" panose="020B0603020202020204" pitchFamily="34" charset="0"/>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it-IT"/>
    </a:p>
  </c:txPr>
  <c:printSettings>
    <c:headerFooter/>
    <c:pageMargins b="0.74803149606299213" l="0.70866141732283472" r="0.70866141732283472" t="0.74803149606299213" header="0.31496062992125984" footer="0.31496062992125984"/>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28575</xdr:rowOff>
    </xdr:from>
    <xdr:to>
      <xdr:col>0</xdr:col>
      <xdr:colOff>1130992</xdr:colOff>
      <xdr:row>3</xdr:row>
      <xdr:rowOff>47625</xdr:rowOff>
    </xdr:to>
    <xdr:pic>
      <xdr:nvPicPr>
        <xdr:cNvPr id="2" name="Picture 5" descr="Logo ANFIA PANTONE">
          <a:extLst>
            <a:ext uri="{FF2B5EF4-FFF2-40B4-BE49-F238E27FC236}">
              <a16:creationId xmlns:a16="http://schemas.microsoft.com/office/drawing/2014/main" id="{A2B2B3EF-CC79-4AC4-AC13-3E179AB6380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28575"/>
          <a:ext cx="1064317"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101072</xdr:rowOff>
    </xdr:to>
    <xdr:pic>
      <xdr:nvPicPr>
        <xdr:cNvPr id="2" name="Picture 5" descr="Logo ANFIA PANTONE">
          <a:extLst>
            <a:ext uri="{FF2B5EF4-FFF2-40B4-BE49-F238E27FC236}">
              <a16:creationId xmlns:a16="http://schemas.microsoft.com/office/drawing/2014/main" id="{6D7B96AE-A3BA-4897-B569-8E0867DE8B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7392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152400</xdr:colOff>
      <xdr:row>0</xdr:row>
      <xdr:rowOff>85725</xdr:rowOff>
    </xdr:from>
    <xdr:to>
      <xdr:col>0</xdr:col>
      <xdr:colOff>1216717</xdr:colOff>
      <xdr:row>3</xdr:row>
      <xdr:rowOff>47625</xdr:rowOff>
    </xdr:to>
    <xdr:pic>
      <xdr:nvPicPr>
        <xdr:cNvPr id="2" name="Picture 5" descr="Logo ANFIA PANTONE">
          <a:extLst>
            <a:ext uri="{FF2B5EF4-FFF2-40B4-BE49-F238E27FC236}">
              <a16:creationId xmlns:a16="http://schemas.microsoft.com/office/drawing/2014/main" id="{C458FEDB-B584-4BD6-BEC9-5A728AB06D0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85725"/>
          <a:ext cx="1064317"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95250</xdr:colOff>
      <xdr:row>0</xdr:row>
      <xdr:rowOff>28575</xdr:rowOff>
    </xdr:from>
    <xdr:to>
      <xdr:col>0</xdr:col>
      <xdr:colOff>1159567</xdr:colOff>
      <xdr:row>3</xdr:row>
      <xdr:rowOff>72497</xdr:rowOff>
    </xdr:to>
    <xdr:pic>
      <xdr:nvPicPr>
        <xdr:cNvPr id="8" name="Picture 5" descr="Logo ANFIA PANTONE">
          <a:extLst>
            <a:ext uri="{FF2B5EF4-FFF2-40B4-BE49-F238E27FC236}">
              <a16:creationId xmlns:a16="http://schemas.microsoft.com/office/drawing/2014/main" id="{DBAC1DE9-EB73-4CDA-9E08-15D8FF9C3A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28575"/>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133350</xdr:colOff>
      <xdr:row>4</xdr:row>
      <xdr:rowOff>95250</xdr:rowOff>
    </xdr:from>
    <xdr:to>
      <xdr:col>13</xdr:col>
      <xdr:colOff>57150</xdr:colOff>
      <xdr:row>22</xdr:row>
      <xdr:rowOff>171450</xdr:rowOff>
    </xdr:to>
    <xdr:graphicFrame macro="">
      <xdr:nvGraphicFramePr>
        <xdr:cNvPr id="2" name="Grafico 1">
          <a:extLst>
            <a:ext uri="{FF2B5EF4-FFF2-40B4-BE49-F238E27FC236}">
              <a16:creationId xmlns:a16="http://schemas.microsoft.com/office/drawing/2014/main" id="{3A59FD55-6664-4536-9C55-BD262595A4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11</xdr:col>
      <xdr:colOff>428625</xdr:colOff>
      <xdr:row>0</xdr:row>
      <xdr:rowOff>19050</xdr:rowOff>
    </xdr:from>
    <xdr:to>
      <xdr:col>13</xdr:col>
      <xdr:colOff>83242</xdr:colOff>
      <xdr:row>2</xdr:row>
      <xdr:rowOff>155549</xdr:rowOff>
    </xdr:to>
    <xdr:pic>
      <xdr:nvPicPr>
        <xdr:cNvPr id="3" name="Picture 5" descr="Logo ANFIA PANTONE">
          <a:extLst>
            <a:ext uri="{FF2B5EF4-FFF2-40B4-BE49-F238E27FC236}">
              <a16:creationId xmlns:a16="http://schemas.microsoft.com/office/drawing/2014/main" id="{47317317-E6D8-4A62-ABE5-8ABECEA081C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134225" y="19050"/>
          <a:ext cx="873817" cy="5365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66675</xdr:colOff>
      <xdr:row>0</xdr:row>
      <xdr:rowOff>28575</xdr:rowOff>
    </xdr:from>
    <xdr:to>
      <xdr:col>0</xdr:col>
      <xdr:colOff>1130992</xdr:colOff>
      <xdr:row>3</xdr:row>
      <xdr:rowOff>47625</xdr:rowOff>
    </xdr:to>
    <xdr:pic>
      <xdr:nvPicPr>
        <xdr:cNvPr id="2" name="Picture 5" descr="Logo ANFIA PANTONE">
          <a:extLst>
            <a:ext uri="{FF2B5EF4-FFF2-40B4-BE49-F238E27FC236}">
              <a16:creationId xmlns:a16="http://schemas.microsoft.com/office/drawing/2014/main" id="{30412BFD-1195-4A1B-9AF3-43BC78C83F9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28575"/>
          <a:ext cx="1064317"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152400</xdr:colOff>
      <xdr:row>0</xdr:row>
      <xdr:rowOff>85725</xdr:rowOff>
    </xdr:from>
    <xdr:to>
      <xdr:col>0</xdr:col>
      <xdr:colOff>1216717</xdr:colOff>
      <xdr:row>3</xdr:row>
      <xdr:rowOff>47625</xdr:rowOff>
    </xdr:to>
    <xdr:pic>
      <xdr:nvPicPr>
        <xdr:cNvPr id="2" name="Picture 5" descr="Logo ANFIA PANTONE">
          <a:extLst>
            <a:ext uri="{FF2B5EF4-FFF2-40B4-BE49-F238E27FC236}">
              <a16:creationId xmlns:a16="http://schemas.microsoft.com/office/drawing/2014/main" id="{93B985A3-68EC-4935-A262-99A2C509A4C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85725"/>
          <a:ext cx="1064317"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66675</xdr:colOff>
      <xdr:row>0</xdr:row>
      <xdr:rowOff>28575</xdr:rowOff>
    </xdr:from>
    <xdr:to>
      <xdr:col>0</xdr:col>
      <xdr:colOff>1130992</xdr:colOff>
      <xdr:row>3</xdr:row>
      <xdr:rowOff>47625</xdr:rowOff>
    </xdr:to>
    <xdr:pic>
      <xdr:nvPicPr>
        <xdr:cNvPr id="2" name="Picture 5" descr="Logo ANFIA PANTONE">
          <a:extLst>
            <a:ext uri="{FF2B5EF4-FFF2-40B4-BE49-F238E27FC236}">
              <a16:creationId xmlns:a16="http://schemas.microsoft.com/office/drawing/2014/main" id="{FB4E1EC7-E064-48EF-A8A8-30CFC125196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28575"/>
          <a:ext cx="1064317"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152400</xdr:colOff>
      <xdr:row>0</xdr:row>
      <xdr:rowOff>85725</xdr:rowOff>
    </xdr:from>
    <xdr:to>
      <xdr:col>0</xdr:col>
      <xdr:colOff>1216717</xdr:colOff>
      <xdr:row>3</xdr:row>
      <xdr:rowOff>47625</xdr:rowOff>
    </xdr:to>
    <xdr:pic>
      <xdr:nvPicPr>
        <xdr:cNvPr id="2" name="Picture 5" descr="Logo ANFIA PANTONE">
          <a:extLst>
            <a:ext uri="{FF2B5EF4-FFF2-40B4-BE49-F238E27FC236}">
              <a16:creationId xmlns:a16="http://schemas.microsoft.com/office/drawing/2014/main" id="{70766286-5286-4596-BDB2-88BF6E5F42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85725"/>
          <a:ext cx="1064317"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91547</xdr:rowOff>
    </xdr:to>
    <xdr:pic>
      <xdr:nvPicPr>
        <xdr:cNvPr id="2" name="Picture 5" descr="Logo ANFIA PANTONE">
          <a:extLst>
            <a:ext uri="{FF2B5EF4-FFF2-40B4-BE49-F238E27FC236}">
              <a16:creationId xmlns:a16="http://schemas.microsoft.com/office/drawing/2014/main" id="{F4432F33-5364-4794-B7C0-806EAB3B66F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6F556-2253-4446-AFFF-EB671ECC09A9}">
  <sheetPr>
    <pageSetUpPr fitToPage="1"/>
  </sheetPr>
  <dimension ref="A2:AG49"/>
  <sheetViews>
    <sheetView showGridLines="0" tabSelected="1" workbookViewId="0">
      <pane ySplit="6" topLeftCell="A7" activePane="bottomLeft" state="frozen"/>
      <selection activeCell="A23" sqref="A23:XFD23"/>
      <selection pane="bottomLeft" activeCell="B2" sqref="B2"/>
    </sheetView>
  </sheetViews>
  <sheetFormatPr defaultRowHeight="15"/>
  <cols>
    <col min="1" max="1" width="27.85546875" bestFit="1" customWidth="1"/>
    <col min="2" max="2" width="8.140625" customWidth="1"/>
    <col min="3" max="3" width="6.7109375" bestFit="1" customWidth="1"/>
    <col min="4" max="5" width="7.7109375" customWidth="1"/>
    <col min="6" max="33" width="9.140625" style="33"/>
  </cols>
  <sheetData>
    <row r="2" spans="1:5" ht="16.5">
      <c r="B2" s="13" t="s">
        <v>30</v>
      </c>
      <c r="C2" s="13"/>
      <c r="D2" s="13"/>
      <c r="E2" s="13"/>
    </row>
    <row r="3" spans="1:5" ht="16.5">
      <c r="B3" s="14" t="s">
        <v>31</v>
      </c>
      <c r="C3" s="14"/>
      <c r="D3" s="14"/>
      <c r="E3" s="14"/>
    </row>
    <row r="4" spans="1:5" ht="16.5">
      <c r="A4" s="2"/>
      <c r="B4" s="2"/>
      <c r="C4" s="2"/>
      <c r="D4" s="2"/>
      <c r="E4" s="2"/>
    </row>
    <row r="5" spans="1:5">
      <c r="A5" s="199" t="s">
        <v>47</v>
      </c>
      <c r="B5" s="201" t="s">
        <v>102</v>
      </c>
      <c r="C5" s="203" t="s">
        <v>0</v>
      </c>
      <c r="D5" s="203">
        <v>2021</v>
      </c>
      <c r="E5" s="203" t="s">
        <v>0</v>
      </c>
    </row>
    <row r="6" spans="1:5">
      <c r="A6" s="200"/>
      <c r="B6" s="202"/>
      <c r="C6" s="204"/>
      <c r="D6" s="204"/>
      <c r="E6" s="204"/>
    </row>
    <row r="7" spans="1:5">
      <c r="A7" s="60" t="s">
        <v>78</v>
      </c>
      <c r="B7" s="184">
        <v>1524</v>
      </c>
      <c r="C7" s="57">
        <f t="shared" ref="C7:C31" si="0">B7/B$32*100</f>
        <v>47.314498602918349</v>
      </c>
      <c r="D7" s="56">
        <v>1258</v>
      </c>
      <c r="E7" s="57">
        <f t="shared" ref="E7:E32" si="1">D7/D$32*100</f>
        <v>37.721139430284857</v>
      </c>
    </row>
    <row r="8" spans="1:5">
      <c r="A8" s="53" t="s">
        <v>105</v>
      </c>
      <c r="B8" s="185">
        <v>440</v>
      </c>
      <c r="C8" s="45">
        <f t="shared" si="0"/>
        <v>13.660353927351753</v>
      </c>
      <c r="D8" s="44">
        <v>705</v>
      </c>
      <c r="E8" s="45">
        <f t="shared" si="1"/>
        <v>21.139430284857571</v>
      </c>
    </row>
    <row r="9" spans="1:5">
      <c r="A9" s="53" t="s">
        <v>106</v>
      </c>
      <c r="B9" s="185">
        <v>285</v>
      </c>
      <c r="C9" s="45">
        <f t="shared" si="0"/>
        <v>8.84818379385284</v>
      </c>
      <c r="D9" s="44">
        <v>156</v>
      </c>
      <c r="E9" s="45">
        <f t="shared" si="1"/>
        <v>4.677661169415293</v>
      </c>
    </row>
    <row r="10" spans="1:5">
      <c r="A10" s="53" t="s">
        <v>107</v>
      </c>
      <c r="B10" s="185">
        <v>198</v>
      </c>
      <c r="C10" s="45">
        <f t="shared" si="0"/>
        <v>6.1471592673082895</v>
      </c>
      <c r="D10" s="44">
        <v>295</v>
      </c>
      <c r="E10" s="45">
        <f t="shared" si="1"/>
        <v>8.8455772113943016</v>
      </c>
    </row>
    <row r="11" spans="1:5">
      <c r="A11" s="53" t="s">
        <v>81</v>
      </c>
      <c r="B11" s="185">
        <v>137</v>
      </c>
      <c r="C11" s="45">
        <f t="shared" si="0"/>
        <v>4.2533374728345237</v>
      </c>
      <c r="D11" s="44">
        <v>191</v>
      </c>
      <c r="E11" s="45">
        <f t="shared" si="1"/>
        <v>5.7271364317841078</v>
      </c>
    </row>
    <row r="12" spans="1:5">
      <c r="A12" s="53" t="s">
        <v>83</v>
      </c>
      <c r="B12" s="185">
        <v>110</v>
      </c>
      <c r="C12" s="45">
        <f t="shared" si="0"/>
        <v>3.4150884818379383</v>
      </c>
      <c r="D12" s="44">
        <v>55</v>
      </c>
      <c r="E12" s="45">
        <f t="shared" si="1"/>
        <v>1.6491754122938531</v>
      </c>
    </row>
    <row r="13" spans="1:5">
      <c r="A13" s="53" t="s">
        <v>108</v>
      </c>
      <c r="B13" s="185">
        <v>85</v>
      </c>
      <c r="C13" s="45">
        <f t="shared" si="0"/>
        <v>2.6389320086929522</v>
      </c>
      <c r="D13" s="44">
        <v>100</v>
      </c>
      <c r="E13" s="45">
        <f t="shared" si="1"/>
        <v>2.9985007496251872</v>
      </c>
    </row>
    <row r="14" spans="1:5">
      <c r="A14" s="53" t="s">
        <v>86</v>
      </c>
      <c r="B14" s="185">
        <v>63</v>
      </c>
      <c r="C14" s="45">
        <f t="shared" si="0"/>
        <v>1.9559143123253648</v>
      </c>
      <c r="D14" s="44">
        <v>18</v>
      </c>
      <c r="E14" s="45">
        <f t="shared" si="1"/>
        <v>0.53973013493253374</v>
      </c>
    </row>
    <row r="15" spans="1:5">
      <c r="A15" s="53" t="s">
        <v>109</v>
      </c>
      <c r="B15" s="185">
        <v>44</v>
      </c>
      <c r="C15" s="45">
        <f t="shared" si="0"/>
        <v>1.3660353927351754</v>
      </c>
      <c r="D15" s="44">
        <v>60</v>
      </c>
      <c r="E15" s="45">
        <f t="shared" si="1"/>
        <v>1.7991004497751124</v>
      </c>
    </row>
    <row r="16" spans="1:5">
      <c r="A16" s="53" t="s">
        <v>85</v>
      </c>
      <c r="B16" s="185">
        <v>42</v>
      </c>
      <c r="C16" s="45">
        <f t="shared" si="0"/>
        <v>1.3039428748835764</v>
      </c>
      <c r="D16" s="44">
        <v>131</v>
      </c>
      <c r="E16" s="45">
        <f t="shared" si="1"/>
        <v>3.9280359820089954</v>
      </c>
    </row>
    <row r="17" spans="1:33">
      <c r="A17" s="53" t="s">
        <v>93</v>
      </c>
      <c r="B17" s="185">
        <v>41</v>
      </c>
      <c r="C17" s="45">
        <f t="shared" si="0"/>
        <v>1.272896615957777</v>
      </c>
      <c r="D17" s="44">
        <v>11</v>
      </c>
      <c r="E17" s="45">
        <f t="shared" si="1"/>
        <v>0.32983508245877063</v>
      </c>
    </row>
    <row r="18" spans="1:33">
      <c r="A18" s="53" t="s">
        <v>110</v>
      </c>
      <c r="B18" s="185">
        <v>35</v>
      </c>
      <c r="C18" s="45">
        <f t="shared" si="0"/>
        <v>1.0866190624029806</v>
      </c>
      <c r="D18" s="44">
        <v>23</v>
      </c>
      <c r="E18" s="45">
        <f t="shared" si="1"/>
        <v>0.68965517241379315</v>
      </c>
    </row>
    <row r="19" spans="1:33">
      <c r="A19" s="53" t="s">
        <v>87</v>
      </c>
      <c r="B19" s="185">
        <v>33</v>
      </c>
      <c r="C19" s="45">
        <f t="shared" si="0"/>
        <v>1.0245265445513816</v>
      </c>
      <c r="D19" s="44">
        <v>48</v>
      </c>
      <c r="E19" s="45">
        <f t="shared" si="1"/>
        <v>1.4392803598200898</v>
      </c>
    </row>
    <row r="20" spans="1:33">
      <c r="A20" s="53" t="s">
        <v>84</v>
      </c>
      <c r="B20" s="185">
        <v>26</v>
      </c>
      <c r="C20" s="45">
        <f t="shared" si="0"/>
        <v>0.80720273207078552</v>
      </c>
      <c r="D20" s="44">
        <v>82</v>
      </c>
      <c r="E20" s="45">
        <f t="shared" si="1"/>
        <v>2.4587706146926536</v>
      </c>
    </row>
    <row r="21" spans="1:33">
      <c r="A21" s="53" t="s">
        <v>111</v>
      </c>
      <c r="B21" s="185">
        <v>25</v>
      </c>
      <c r="C21" s="45">
        <f t="shared" si="0"/>
        <v>0.77615647314498604</v>
      </c>
      <c r="D21" s="44">
        <v>4</v>
      </c>
      <c r="E21" s="45">
        <f t="shared" si="1"/>
        <v>0.11994002998500748</v>
      </c>
    </row>
    <row r="22" spans="1:33">
      <c r="A22" s="53" t="s">
        <v>92</v>
      </c>
      <c r="B22" s="185">
        <v>25</v>
      </c>
      <c r="C22" s="45">
        <f t="shared" si="0"/>
        <v>0.77615647314498604</v>
      </c>
      <c r="D22" s="44">
        <v>17</v>
      </c>
      <c r="E22" s="45">
        <f t="shared" si="1"/>
        <v>0.50974512743628186</v>
      </c>
    </row>
    <row r="23" spans="1:33">
      <c r="A23" s="53" t="s">
        <v>88</v>
      </c>
      <c r="B23" s="185">
        <v>24</v>
      </c>
      <c r="C23" s="45">
        <f t="shared" si="0"/>
        <v>0.74511021421918666</v>
      </c>
      <c r="D23" s="44">
        <v>38</v>
      </c>
      <c r="E23" s="45">
        <f t="shared" si="1"/>
        <v>1.1394302848575713</v>
      </c>
    </row>
    <row r="24" spans="1:33">
      <c r="A24" s="53" t="s">
        <v>91</v>
      </c>
      <c r="B24" s="185">
        <v>20</v>
      </c>
      <c r="C24" s="45">
        <f t="shared" si="0"/>
        <v>0.62092517851598883</v>
      </c>
      <c r="D24" s="44">
        <v>16</v>
      </c>
      <c r="E24" s="45">
        <f t="shared" si="1"/>
        <v>0.47976011994002993</v>
      </c>
    </row>
    <row r="25" spans="1:33">
      <c r="A25" s="53" t="s">
        <v>94</v>
      </c>
      <c r="B25" s="185">
        <v>17</v>
      </c>
      <c r="C25" s="45">
        <f t="shared" si="0"/>
        <v>0.52778640173859048</v>
      </c>
      <c r="D25" s="44">
        <v>7</v>
      </c>
      <c r="E25" s="45">
        <f t="shared" si="1"/>
        <v>0.20989505247376311</v>
      </c>
    </row>
    <row r="26" spans="1:33">
      <c r="A26" s="53" t="s">
        <v>66</v>
      </c>
      <c r="B26" s="185">
        <v>12</v>
      </c>
      <c r="C26" s="45">
        <f t="shared" si="0"/>
        <v>0.37255510710959333</v>
      </c>
      <c r="D26" s="44">
        <v>51</v>
      </c>
      <c r="E26" s="45">
        <f t="shared" si="1"/>
        <v>1.5292353823088456</v>
      </c>
    </row>
    <row r="27" spans="1:33">
      <c r="A27" s="53" t="s">
        <v>112</v>
      </c>
      <c r="B27" s="185">
        <v>12</v>
      </c>
      <c r="C27" s="45">
        <f t="shared" si="0"/>
        <v>0.37255510710959333</v>
      </c>
      <c r="D27" s="44">
        <v>0</v>
      </c>
      <c r="E27" s="45">
        <f t="shared" si="1"/>
        <v>0</v>
      </c>
    </row>
    <row r="28" spans="1:33">
      <c r="A28" s="53" t="s">
        <v>95</v>
      </c>
      <c r="B28" s="185">
        <v>10</v>
      </c>
      <c r="C28" s="45">
        <f t="shared" si="0"/>
        <v>0.31046258925799441</v>
      </c>
      <c r="D28" s="44">
        <v>10</v>
      </c>
      <c r="E28" s="45">
        <f t="shared" si="1"/>
        <v>0.29985007496251875</v>
      </c>
    </row>
    <row r="29" spans="1:33">
      <c r="A29" s="53" t="s">
        <v>99</v>
      </c>
      <c r="B29" s="185">
        <v>4</v>
      </c>
      <c r="C29" s="45">
        <f t="shared" si="0"/>
        <v>0.12418503570319776</v>
      </c>
      <c r="D29" s="44">
        <v>1</v>
      </c>
      <c r="E29" s="45">
        <f t="shared" si="1"/>
        <v>2.998500749625187E-2</v>
      </c>
    </row>
    <row r="30" spans="1:33">
      <c r="A30" s="166" t="s">
        <v>114</v>
      </c>
      <c r="B30" s="186">
        <v>3</v>
      </c>
      <c r="C30" s="45">
        <f t="shared" si="0"/>
        <v>9.3138776777398333E-2</v>
      </c>
      <c r="D30" s="167">
        <v>35</v>
      </c>
      <c r="E30" s="168">
        <f t="shared" si="1"/>
        <v>1.0494752623688157</v>
      </c>
    </row>
    <row r="31" spans="1:33">
      <c r="A31" s="54" t="s">
        <v>113</v>
      </c>
      <c r="B31" s="187">
        <v>6</v>
      </c>
      <c r="C31" s="50">
        <f t="shared" si="0"/>
        <v>0.18627755355479667</v>
      </c>
      <c r="D31" s="49">
        <v>23</v>
      </c>
      <c r="E31" s="50">
        <f t="shared" si="1"/>
        <v>0.68965517241379315</v>
      </c>
    </row>
    <row r="32" spans="1:33" s="22" customFormat="1" ht="21.75" customHeight="1">
      <c r="A32" s="40" t="s">
        <v>35</v>
      </c>
      <c r="B32" s="131">
        <f>SUM(B7:B31)</f>
        <v>3221</v>
      </c>
      <c r="C32" s="124">
        <f>SUM(C7:C31)</f>
        <v>99.999999999999957</v>
      </c>
      <c r="D32" s="24">
        <f>SUM(D7:D31)</f>
        <v>3335</v>
      </c>
      <c r="E32" s="41">
        <f t="shared" si="1"/>
        <v>100</v>
      </c>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row>
    <row r="33" spans="1:33" s="22" customFormat="1" ht="19.5" customHeight="1">
      <c r="A33" s="155" t="s">
        <v>68</v>
      </c>
      <c r="B33" s="155"/>
      <c r="C33" s="155"/>
      <c r="D33" s="155"/>
      <c r="E33" s="155"/>
      <c r="F33" s="117"/>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row>
    <row r="34" spans="1:33" ht="25.5" customHeight="1">
      <c r="A34" s="154" t="s">
        <v>104</v>
      </c>
      <c r="B34" s="154"/>
      <c r="C34" s="154"/>
      <c r="D34" s="154"/>
      <c r="E34" s="154"/>
    </row>
    <row r="35" spans="1:33" ht="15.75" customHeight="1">
      <c r="A35" s="156" t="s">
        <v>103</v>
      </c>
      <c r="B35" s="156"/>
      <c r="C35" s="156"/>
      <c r="D35" s="156"/>
      <c r="E35" s="156"/>
    </row>
    <row r="36" spans="1:33" ht="15.75">
      <c r="A36" s="4"/>
      <c r="B36" s="4"/>
      <c r="C36" s="4"/>
      <c r="D36" s="4"/>
      <c r="E36" s="4"/>
    </row>
    <row r="42" spans="1:33">
      <c r="A42" s="1"/>
      <c r="B42" s="1"/>
      <c r="C42" s="1"/>
      <c r="D42" s="1"/>
      <c r="E42" s="1"/>
    </row>
    <row r="43" spans="1:33" s="3" customFormat="1">
      <c r="A43"/>
      <c r="B43"/>
      <c r="C43"/>
      <c r="D43"/>
      <c r="E43"/>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row>
    <row r="45" spans="1:33">
      <c r="A45" s="7"/>
      <c r="B45" s="7"/>
      <c r="C45" s="7"/>
      <c r="D45" s="7"/>
      <c r="E45" s="7"/>
    </row>
    <row r="46" spans="1:33">
      <c r="A46" s="7"/>
      <c r="B46" s="7"/>
      <c r="C46" s="7"/>
      <c r="D46" s="7"/>
      <c r="E46" s="7"/>
    </row>
    <row r="47" spans="1:33">
      <c r="A47" s="7"/>
      <c r="B47" s="7"/>
      <c r="C47" s="7"/>
      <c r="D47" s="7"/>
      <c r="E47" s="7"/>
    </row>
    <row r="48" spans="1:33">
      <c r="A48" s="7"/>
      <c r="B48" s="7"/>
      <c r="C48" s="7"/>
      <c r="D48" s="7"/>
      <c r="E48" s="7"/>
    </row>
    <row r="49" spans="1:5">
      <c r="A49" s="7"/>
      <c r="B49" s="7"/>
      <c r="C49" s="7"/>
      <c r="D49" s="7"/>
      <c r="E49" s="7"/>
    </row>
  </sheetData>
  <mergeCells count="5">
    <mergeCell ref="A5:A6"/>
    <mergeCell ref="B5:B6"/>
    <mergeCell ref="C5:C6"/>
    <mergeCell ref="D5:D6"/>
    <mergeCell ref="E5:E6"/>
  </mergeCells>
  <printOptions horizontalCentered="1"/>
  <pageMargins left="0.74803149606299213" right="0.74803149606299213" top="0.43307086614173229" bottom="0.74803149606299213" header="0.31496062992125984" footer="0.31496062992125984"/>
  <pageSetup paperSize="9" scale="96" orientation="landscape" r:id="rId1"/>
  <headerFooter>
    <oddFooter>&amp;L&amp;"Trebuchet MS,Grassetto"&amp;9Statistiche Italia - IMMATRICOLAZIONI
Automobile in cifre &amp;C&amp;"Trebuchet MS,Normale"&amp;9&amp;P/&amp;N&amp;R&amp;"Trebuchet MS,Grassetto"&amp;9ANFIA - Studi e statistiche</oddFooter>
  </headerFooter>
  <ignoredErrors>
    <ignoredError sqref="D32" formulaRange="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63187-7C56-4F09-ABFD-478845FA5B80}">
  <sheetPr>
    <pageSetUpPr fitToPage="1"/>
  </sheetPr>
  <dimension ref="A1:Q36"/>
  <sheetViews>
    <sheetView showGridLines="0" workbookViewId="0">
      <pane ySplit="7" topLeftCell="A8" activePane="bottomLeft" state="frozen"/>
      <selection pane="bottomLeft" activeCell="A5" sqref="A5:A7"/>
    </sheetView>
  </sheetViews>
  <sheetFormatPr defaultRowHeight="15"/>
  <cols>
    <col min="1" max="1" width="20.7109375" customWidth="1"/>
    <col min="2" max="2" width="8.85546875" customWidth="1"/>
    <col min="3" max="3" width="9.7109375" customWidth="1"/>
    <col min="4" max="8" width="8.85546875" customWidth="1"/>
    <col min="9" max="9" width="5.5703125" bestFit="1" customWidth="1"/>
    <col min="10" max="10" width="8.85546875" customWidth="1"/>
    <col min="11" max="11" width="9.7109375" customWidth="1"/>
    <col min="12" max="16" width="8.85546875" customWidth="1"/>
    <col min="17" max="17" width="5.5703125" bestFit="1" customWidth="1"/>
  </cols>
  <sheetData>
    <row r="1" spans="1:17" ht="17.25" customHeight="1"/>
    <row r="2" spans="1:17" ht="17.25" customHeight="1">
      <c r="B2" s="214" t="s">
        <v>57</v>
      </c>
      <c r="C2" s="214"/>
      <c r="D2" s="214"/>
      <c r="E2" s="214"/>
      <c r="F2" s="214"/>
      <c r="G2" s="214"/>
      <c r="H2" s="214"/>
      <c r="I2" s="214"/>
      <c r="J2" s="214"/>
      <c r="K2" s="214"/>
      <c r="L2" s="214"/>
      <c r="M2" s="214"/>
      <c r="N2" s="214"/>
      <c r="O2" s="214"/>
      <c r="P2" s="214"/>
      <c r="Q2" s="214"/>
    </row>
    <row r="3" spans="1:17" ht="17.25" customHeight="1">
      <c r="B3" s="216" t="s">
        <v>58</v>
      </c>
      <c r="C3" s="216"/>
      <c r="D3" s="216"/>
      <c r="E3" s="216"/>
      <c r="F3" s="216"/>
      <c r="G3" s="216"/>
      <c r="H3" s="216"/>
      <c r="I3" s="216"/>
      <c r="J3" s="216"/>
      <c r="K3" s="216"/>
      <c r="L3" s="216"/>
      <c r="M3" s="216"/>
      <c r="N3" s="216"/>
      <c r="O3" s="216"/>
      <c r="P3" s="216"/>
      <c r="Q3" s="216"/>
    </row>
    <row r="4" spans="1:17" ht="17.25" customHeight="1"/>
    <row r="5" spans="1:17" ht="15" customHeight="1">
      <c r="A5" s="203" t="s">
        <v>64</v>
      </c>
      <c r="B5" s="210">
        <v>2015</v>
      </c>
      <c r="C5" s="211"/>
      <c r="D5" s="211"/>
      <c r="E5" s="211"/>
      <c r="F5" s="211"/>
      <c r="G5" s="211"/>
      <c r="H5" s="211"/>
      <c r="I5" s="212"/>
      <c r="J5" s="210">
        <v>2014</v>
      </c>
      <c r="K5" s="211"/>
      <c r="L5" s="211"/>
      <c r="M5" s="211"/>
      <c r="N5" s="211"/>
      <c r="O5" s="211"/>
      <c r="P5" s="211"/>
      <c r="Q5" s="212"/>
    </row>
    <row r="6" spans="1:17" ht="15" customHeight="1">
      <c r="A6" s="232"/>
      <c r="B6" s="210" t="s">
        <v>48</v>
      </c>
      <c r="C6" s="211"/>
      <c r="D6" s="211"/>
      <c r="E6" s="212"/>
      <c r="F6" s="208" t="s">
        <v>49</v>
      </c>
      <c r="G6" s="208" t="s">
        <v>50</v>
      </c>
      <c r="H6" s="208" t="s">
        <v>51</v>
      </c>
      <c r="I6" s="209" t="s">
        <v>0</v>
      </c>
      <c r="J6" s="210" t="s">
        <v>48</v>
      </c>
      <c r="K6" s="211"/>
      <c r="L6" s="211"/>
      <c r="M6" s="212"/>
      <c r="N6" s="208" t="s">
        <v>49</v>
      </c>
      <c r="O6" s="208" t="s">
        <v>50</v>
      </c>
      <c r="P6" s="208" t="s">
        <v>51</v>
      </c>
      <c r="Q6" s="209" t="s">
        <v>0</v>
      </c>
    </row>
    <row r="7" spans="1:17" ht="27">
      <c r="A7" s="204"/>
      <c r="B7" s="61" t="s">
        <v>52</v>
      </c>
      <c r="C7" s="61" t="s">
        <v>53</v>
      </c>
      <c r="D7" s="61" t="s">
        <v>54</v>
      </c>
      <c r="E7" s="61" t="s">
        <v>55</v>
      </c>
      <c r="F7" s="208"/>
      <c r="G7" s="208"/>
      <c r="H7" s="208"/>
      <c r="I7" s="209"/>
      <c r="J7" s="61" t="s">
        <v>52</v>
      </c>
      <c r="K7" s="61" t="s">
        <v>53</v>
      </c>
      <c r="L7" s="61" t="s">
        <v>54</v>
      </c>
      <c r="M7" s="61" t="s">
        <v>55</v>
      </c>
      <c r="N7" s="208"/>
      <c r="O7" s="208"/>
      <c r="P7" s="208"/>
      <c r="Q7" s="209"/>
    </row>
    <row r="8" spans="1:17">
      <c r="A8" s="72" t="s">
        <v>11</v>
      </c>
      <c r="B8" s="75">
        <v>156</v>
      </c>
      <c r="C8" s="75">
        <v>178</v>
      </c>
      <c r="D8" s="74">
        <f t="shared" ref="D8:D27" si="0">+B8+C8</f>
        <v>334</v>
      </c>
      <c r="E8" s="75">
        <v>116</v>
      </c>
      <c r="F8" s="75">
        <v>218</v>
      </c>
      <c r="G8" s="75">
        <v>163</v>
      </c>
      <c r="H8" s="74">
        <f t="shared" ref="H8:H14" si="1">SUM(D8:G8)</f>
        <v>831</v>
      </c>
      <c r="I8" s="76">
        <f t="shared" ref="I8:I27" si="2">H8/H$29*100</f>
        <v>34.901301973960521</v>
      </c>
      <c r="J8" s="75">
        <v>107</v>
      </c>
      <c r="K8" s="75">
        <v>122</v>
      </c>
      <c r="L8" s="74">
        <f t="shared" ref="L8:L27" si="3">+J8+K8</f>
        <v>229</v>
      </c>
      <c r="M8" s="75">
        <v>80</v>
      </c>
      <c r="N8" s="75">
        <v>131</v>
      </c>
      <c r="O8" s="75">
        <v>168</v>
      </c>
      <c r="P8" s="74">
        <v>607</v>
      </c>
      <c r="Q8" s="76">
        <f t="shared" ref="Q8:Q27" si="4">P8/P$29*100</f>
        <v>29.653150952613583</v>
      </c>
    </row>
    <row r="9" spans="1:17">
      <c r="A9" s="77" t="s">
        <v>22</v>
      </c>
      <c r="B9" s="80">
        <v>153</v>
      </c>
      <c r="C9" s="80">
        <v>63</v>
      </c>
      <c r="D9" s="79">
        <f t="shared" si="0"/>
        <v>216</v>
      </c>
      <c r="E9" s="80">
        <v>152</v>
      </c>
      <c r="F9" s="80">
        <v>154</v>
      </c>
      <c r="G9" s="80">
        <v>66</v>
      </c>
      <c r="H9" s="79">
        <f t="shared" si="1"/>
        <v>588</v>
      </c>
      <c r="I9" s="81">
        <f t="shared" si="2"/>
        <v>24.695506089878201</v>
      </c>
      <c r="J9" s="80">
        <v>126</v>
      </c>
      <c r="K9" s="80">
        <v>29</v>
      </c>
      <c r="L9" s="82">
        <f t="shared" si="3"/>
        <v>155</v>
      </c>
      <c r="M9" s="80">
        <v>115</v>
      </c>
      <c r="N9" s="80">
        <v>120</v>
      </c>
      <c r="O9" s="80">
        <v>75</v>
      </c>
      <c r="P9" s="79">
        <f t="shared" ref="P9:P14" si="5">SUM(L9:O9)</f>
        <v>465</v>
      </c>
      <c r="Q9" s="81">
        <f t="shared" si="4"/>
        <v>22.716170004885196</v>
      </c>
    </row>
    <row r="10" spans="1:17">
      <c r="A10" s="77" t="s">
        <v>21</v>
      </c>
      <c r="B10" s="80">
        <v>74</v>
      </c>
      <c r="C10" s="80">
        <v>17</v>
      </c>
      <c r="D10" s="79">
        <f t="shared" si="0"/>
        <v>91</v>
      </c>
      <c r="E10" s="80">
        <v>90</v>
      </c>
      <c r="F10" s="88">
        <v>0</v>
      </c>
      <c r="G10" s="88">
        <v>0</v>
      </c>
      <c r="H10" s="79">
        <f t="shared" si="1"/>
        <v>181</v>
      </c>
      <c r="I10" s="81">
        <f t="shared" si="2"/>
        <v>7.601847963040739</v>
      </c>
      <c r="J10" s="80">
        <v>56</v>
      </c>
      <c r="K10" s="80">
        <v>13</v>
      </c>
      <c r="L10" s="79">
        <f t="shared" si="3"/>
        <v>69</v>
      </c>
      <c r="M10" s="80">
        <v>72</v>
      </c>
      <c r="N10" s="88">
        <v>0</v>
      </c>
      <c r="O10" s="88">
        <v>0</v>
      </c>
      <c r="P10" s="79">
        <f t="shared" si="5"/>
        <v>141</v>
      </c>
      <c r="Q10" s="81">
        <f t="shared" si="4"/>
        <v>6.8881289692232537</v>
      </c>
    </row>
    <row r="11" spans="1:17">
      <c r="A11" s="77" t="s">
        <v>2</v>
      </c>
      <c r="B11" s="80">
        <v>31</v>
      </c>
      <c r="C11" s="80">
        <v>40</v>
      </c>
      <c r="D11" s="79">
        <f t="shared" si="0"/>
        <v>71</v>
      </c>
      <c r="E11" s="80">
        <v>61</v>
      </c>
      <c r="F11" s="88">
        <v>0</v>
      </c>
      <c r="G11" s="88">
        <v>0</v>
      </c>
      <c r="H11" s="79">
        <f t="shared" si="1"/>
        <v>132</v>
      </c>
      <c r="I11" s="81">
        <f t="shared" si="2"/>
        <v>5.5438891222175561</v>
      </c>
      <c r="J11" s="80">
        <v>13</v>
      </c>
      <c r="K11" s="80">
        <v>7</v>
      </c>
      <c r="L11" s="79">
        <f t="shared" si="3"/>
        <v>20</v>
      </c>
      <c r="M11" s="80">
        <v>50</v>
      </c>
      <c r="N11" s="88">
        <v>0</v>
      </c>
      <c r="O11" s="88">
        <v>0</v>
      </c>
      <c r="P11" s="79">
        <f t="shared" si="5"/>
        <v>70</v>
      </c>
      <c r="Q11" s="81">
        <f t="shared" si="4"/>
        <v>3.4196384953590622</v>
      </c>
    </row>
    <row r="12" spans="1:17">
      <c r="A12" s="77" t="s">
        <v>20</v>
      </c>
      <c r="B12" s="88">
        <v>0</v>
      </c>
      <c r="C12" s="80">
        <v>7</v>
      </c>
      <c r="D12" s="79">
        <f t="shared" si="0"/>
        <v>7</v>
      </c>
      <c r="E12" s="80">
        <v>117</v>
      </c>
      <c r="F12" s="88">
        <v>0</v>
      </c>
      <c r="G12" s="88">
        <v>0</v>
      </c>
      <c r="H12" s="79">
        <f t="shared" si="1"/>
        <v>124</v>
      </c>
      <c r="I12" s="81">
        <f t="shared" si="2"/>
        <v>5.2078958420831585</v>
      </c>
      <c r="J12" s="88">
        <v>0</v>
      </c>
      <c r="K12" s="80">
        <v>18</v>
      </c>
      <c r="L12" s="79">
        <f t="shared" si="3"/>
        <v>18</v>
      </c>
      <c r="M12" s="80">
        <v>87</v>
      </c>
      <c r="N12" s="88">
        <v>0</v>
      </c>
      <c r="O12" s="88">
        <v>0</v>
      </c>
      <c r="P12" s="79">
        <f t="shared" si="5"/>
        <v>105</v>
      </c>
      <c r="Q12" s="81">
        <f t="shared" si="4"/>
        <v>5.1294577430385928</v>
      </c>
    </row>
    <row r="13" spans="1:17">
      <c r="A13" s="77" t="s">
        <v>69</v>
      </c>
      <c r="B13" s="80">
        <v>89</v>
      </c>
      <c r="C13" s="88">
        <v>0</v>
      </c>
      <c r="D13" s="79">
        <f t="shared" si="0"/>
        <v>89</v>
      </c>
      <c r="E13" s="88"/>
      <c r="F13" s="80">
        <v>11</v>
      </c>
      <c r="G13" s="88">
        <v>0</v>
      </c>
      <c r="H13" s="79">
        <f t="shared" si="1"/>
        <v>100</v>
      </c>
      <c r="I13" s="81">
        <f t="shared" si="2"/>
        <v>4.1999160016799664</v>
      </c>
      <c r="J13" s="80">
        <v>98</v>
      </c>
      <c r="K13" s="88">
        <v>0</v>
      </c>
      <c r="L13" s="79">
        <f t="shared" si="3"/>
        <v>98</v>
      </c>
      <c r="M13" s="88">
        <v>0</v>
      </c>
      <c r="N13" s="88">
        <v>0</v>
      </c>
      <c r="O13" s="88">
        <v>0</v>
      </c>
      <c r="P13" s="79">
        <f t="shared" si="5"/>
        <v>98</v>
      </c>
      <c r="Q13" s="81">
        <f t="shared" si="4"/>
        <v>4.7874938935026865</v>
      </c>
    </row>
    <row r="14" spans="1:17">
      <c r="A14" s="77" t="s">
        <v>13</v>
      </c>
      <c r="B14" s="80">
        <v>74</v>
      </c>
      <c r="C14" s="80">
        <v>20</v>
      </c>
      <c r="D14" s="79">
        <f t="shared" si="0"/>
        <v>94</v>
      </c>
      <c r="E14" s="88"/>
      <c r="F14" s="88">
        <v>0</v>
      </c>
      <c r="G14" s="88">
        <v>0</v>
      </c>
      <c r="H14" s="79">
        <f t="shared" si="1"/>
        <v>94</v>
      </c>
      <c r="I14" s="81">
        <f t="shared" si="2"/>
        <v>3.9479210415791686</v>
      </c>
      <c r="J14" s="80">
        <v>94</v>
      </c>
      <c r="K14" s="80">
        <v>8</v>
      </c>
      <c r="L14" s="79">
        <f t="shared" si="3"/>
        <v>102</v>
      </c>
      <c r="M14" s="88">
        <v>0</v>
      </c>
      <c r="N14" s="88">
        <v>0</v>
      </c>
      <c r="O14" s="88">
        <v>0</v>
      </c>
      <c r="P14" s="79">
        <f t="shared" si="5"/>
        <v>102</v>
      </c>
      <c r="Q14" s="81">
        <f t="shared" si="4"/>
        <v>4.9829018075232048</v>
      </c>
    </row>
    <row r="15" spans="1:17">
      <c r="A15" s="77" t="s">
        <v>14</v>
      </c>
      <c r="B15" s="88">
        <v>0</v>
      </c>
      <c r="C15" s="80">
        <v>10</v>
      </c>
      <c r="D15" s="79">
        <f t="shared" si="0"/>
        <v>10</v>
      </c>
      <c r="E15" s="80">
        <v>38</v>
      </c>
      <c r="F15" s="80">
        <v>4</v>
      </c>
      <c r="G15" s="88">
        <v>0</v>
      </c>
      <c r="H15" s="79">
        <v>48</v>
      </c>
      <c r="I15" s="81">
        <f t="shared" si="2"/>
        <v>2.0159596808063842</v>
      </c>
      <c r="J15" s="88">
        <v>0</v>
      </c>
      <c r="K15" s="80">
        <v>8</v>
      </c>
      <c r="L15" s="79">
        <f t="shared" si="3"/>
        <v>8</v>
      </c>
      <c r="M15" s="80">
        <v>35</v>
      </c>
      <c r="N15" s="80">
        <v>11</v>
      </c>
      <c r="O15" s="88">
        <v>0</v>
      </c>
      <c r="P15" s="79">
        <v>43</v>
      </c>
      <c r="Q15" s="81">
        <f t="shared" si="4"/>
        <v>2.1006350757205667</v>
      </c>
    </row>
    <row r="16" spans="1:17">
      <c r="A16" s="77" t="s">
        <v>8</v>
      </c>
      <c r="B16" s="88">
        <v>0</v>
      </c>
      <c r="C16" s="88">
        <v>0</v>
      </c>
      <c r="D16" s="87">
        <f t="shared" si="0"/>
        <v>0</v>
      </c>
      <c r="E16" s="80">
        <v>42</v>
      </c>
      <c r="F16" s="88">
        <v>0</v>
      </c>
      <c r="G16" s="88">
        <v>0</v>
      </c>
      <c r="H16" s="79">
        <f t="shared" ref="H16:H26" si="6">SUM(D16:G16)</f>
        <v>42</v>
      </c>
      <c r="I16" s="81">
        <f t="shared" si="2"/>
        <v>1.763964720705586</v>
      </c>
      <c r="J16" s="80">
        <v>3</v>
      </c>
      <c r="K16" s="88">
        <v>0</v>
      </c>
      <c r="L16" s="79">
        <f t="shared" si="3"/>
        <v>3</v>
      </c>
      <c r="M16" s="80">
        <v>12</v>
      </c>
      <c r="N16" s="88">
        <v>0</v>
      </c>
      <c r="O16" s="88">
        <v>0</v>
      </c>
      <c r="P16" s="79">
        <f t="shared" ref="P16:P27" si="7">SUM(L16:O16)</f>
        <v>15</v>
      </c>
      <c r="Q16" s="81">
        <f t="shared" si="4"/>
        <v>0.73277967757694185</v>
      </c>
    </row>
    <row r="17" spans="1:17">
      <c r="A17" s="77" t="s">
        <v>5</v>
      </c>
      <c r="B17" s="88">
        <v>0</v>
      </c>
      <c r="C17" s="88">
        <v>0</v>
      </c>
      <c r="D17" s="87">
        <f t="shared" si="0"/>
        <v>0</v>
      </c>
      <c r="E17" s="88"/>
      <c r="F17" s="80">
        <v>8</v>
      </c>
      <c r="G17" s="80">
        <v>33</v>
      </c>
      <c r="H17" s="79">
        <f t="shared" si="6"/>
        <v>41</v>
      </c>
      <c r="I17" s="81">
        <f t="shared" si="2"/>
        <v>1.7219655606887863</v>
      </c>
      <c r="J17" s="88">
        <v>0</v>
      </c>
      <c r="K17" s="88">
        <v>0</v>
      </c>
      <c r="L17" s="87">
        <f t="shared" si="3"/>
        <v>0</v>
      </c>
      <c r="M17" s="88">
        <v>0</v>
      </c>
      <c r="N17" s="80">
        <v>3</v>
      </c>
      <c r="O17" s="80">
        <v>38</v>
      </c>
      <c r="P17" s="79">
        <f t="shared" si="7"/>
        <v>41</v>
      </c>
      <c r="Q17" s="81">
        <f t="shared" si="4"/>
        <v>2.0029311187103076</v>
      </c>
    </row>
    <row r="18" spans="1:17">
      <c r="A18" s="77" t="s">
        <v>4</v>
      </c>
      <c r="B18" s="80">
        <v>15</v>
      </c>
      <c r="C18" s="80">
        <v>13</v>
      </c>
      <c r="D18" s="82">
        <f t="shared" si="0"/>
        <v>28</v>
      </c>
      <c r="E18" s="80">
        <v>12</v>
      </c>
      <c r="F18" s="88">
        <v>0</v>
      </c>
      <c r="G18" s="88">
        <v>0</v>
      </c>
      <c r="H18" s="79">
        <f t="shared" si="6"/>
        <v>40</v>
      </c>
      <c r="I18" s="81">
        <f t="shared" si="2"/>
        <v>1.6799664006719865</v>
      </c>
      <c r="J18" s="80">
        <v>13</v>
      </c>
      <c r="K18" s="80">
        <v>12</v>
      </c>
      <c r="L18" s="82">
        <f t="shared" si="3"/>
        <v>25</v>
      </c>
      <c r="M18" s="80">
        <v>5</v>
      </c>
      <c r="N18" s="80">
        <v>11</v>
      </c>
      <c r="O18" s="80">
        <v>2</v>
      </c>
      <c r="P18" s="79">
        <f t="shared" si="7"/>
        <v>43</v>
      </c>
      <c r="Q18" s="81">
        <f t="shared" si="4"/>
        <v>2.1006350757205667</v>
      </c>
    </row>
    <row r="19" spans="1:17">
      <c r="A19" s="77" t="s">
        <v>9</v>
      </c>
      <c r="B19" s="88">
        <v>0</v>
      </c>
      <c r="C19" s="88">
        <v>0</v>
      </c>
      <c r="D19" s="87">
        <f t="shared" si="0"/>
        <v>0</v>
      </c>
      <c r="E19" s="88"/>
      <c r="F19" s="80">
        <v>38</v>
      </c>
      <c r="G19" s="88">
        <v>0</v>
      </c>
      <c r="H19" s="79">
        <f t="shared" si="6"/>
        <v>38</v>
      </c>
      <c r="I19" s="81">
        <f t="shared" si="2"/>
        <v>1.5959680806383874</v>
      </c>
      <c r="J19" s="88">
        <v>0</v>
      </c>
      <c r="K19" s="88">
        <v>0</v>
      </c>
      <c r="L19" s="87">
        <f t="shared" si="3"/>
        <v>0</v>
      </c>
      <c r="M19" s="88">
        <v>0</v>
      </c>
      <c r="N19" s="80">
        <v>4</v>
      </c>
      <c r="O19" s="88">
        <v>0</v>
      </c>
      <c r="P19" s="79">
        <f t="shared" si="7"/>
        <v>4</v>
      </c>
      <c r="Q19" s="81">
        <f t="shared" si="4"/>
        <v>0.19540791402051783</v>
      </c>
    </row>
    <row r="20" spans="1:17">
      <c r="A20" s="77" t="s">
        <v>6</v>
      </c>
      <c r="B20" s="88">
        <v>0</v>
      </c>
      <c r="C20" s="88">
        <v>0</v>
      </c>
      <c r="D20" s="87">
        <f t="shared" si="0"/>
        <v>0</v>
      </c>
      <c r="E20" s="80">
        <v>26</v>
      </c>
      <c r="F20" s="88">
        <v>0</v>
      </c>
      <c r="G20" s="88">
        <v>0</v>
      </c>
      <c r="H20" s="79">
        <f t="shared" si="6"/>
        <v>26</v>
      </c>
      <c r="I20" s="81">
        <f t="shared" si="2"/>
        <v>1.0919781604367913</v>
      </c>
      <c r="J20" s="88">
        <v>0</v>
      </c>
      <c r="K20" s="88">
        <v>0</v>
      </c>
      <c r="L20" s="82">
        <f t="shared" si="3"/>
        <v>0</v>
      </c>
      <c r="M20" s="80">
        <v>13</v>
      </c>
      <c r="N20" s="88">
        <v>0</v>
      </c>
      <c r="O20" s="88">
        <v>0</v>
      </c>
      <c r="P20" s="79">
        <f t="shared" si="7"/>
        <v>13</v>
      </c>
      <c r="Q20" s="81">
        <f t="shared" si="4"/>
        <v>0.63507572056668293</v>
      </c>
    </row>
    <row r="21" spans="1:17">
      <c r="A21" s="77" t="s">
        <v>15</v>
      </c>
      <c r="B21" s="88">
        <v>0</v>
      </c>
      <c r="C21" s="80">
        <v>2</v>
      </c>
      <c r="D21" s="79">
        <f t="shared" si="0"/>
        <v>2</v>
      </c>
      <c r="E21" s="80">
        <v>9</v>
      </c>
      <c r="F21" s="80">
        <v>5</v>
      </c>
      <c r="G21" s="80">
        <v>5</v>
      </c>
      <c r="H21" s="79">
        <f t="shared" si="6"/>
        <v>21</v>
      </c>
      <c r="I21" s="81">
        <f t="shared" si="2"/>
        <v>0.88198236035279298</v>
      </c>
      <c r="J21" s="80">
        <v>2</v>
      </c>
      <c r="K21" s="80">
        <v>3</v>
      </c>
      <c r="L21" s="79">
        <f t="shared" si="3"/>
        <v>5</v>
      </c>
      <c r="M21" s="80">
        <v>21</v>
      </c>
      <c r="N21" s="88">
        <v>0</v>
      </c>
      <c r="O21" s="80">
        <v>9</v>
      </c>
      <c r="P21" s="79">
        <f t="shared" si="7"/>
        <v>35</v>
      </c>
      <c r="Q21" s="81">
        <f t="shared" si="4"/>
        <v>1.7098192476795311</v>
      </c>
    </row>
    <row r="22" spans="1:17">
      <c r="A22" s="77" t="s">
        <v>16</v>
      </c>
      <c r="B22" s="88">
        <v>0</v>
      </c>
      <c r="C22" s="88">
        <v>0</v>
      </c>
      <c r="D22" s="87">
        <f t="shared" si="0"/>
        <v>0</v>
      </c>
      <c r="E22" s="88"/>
      <c r="F22" s="80">
        <v>20</v>
      </c>
      <c r="G22" s="80">
        <v>1</v>
      </c>
      <c r="H22" s="79">
        <f t="shared" si="6"/>
        <v>21</v>
      </c>
      <c r="I22" s="81">
        <f t="shared" si="2"/>
        <v>0.88198236035279298</v>
      </c>
      <c r="J22" s="88">
        <v>0</v>
      </c>
      <c r="K22" s="88">
        <v>0</v>
      </c>
      <c r="L22" s="87">
        <f t="shared" si="3"/>
        <v>0</v>
      </c>
      <c r="M22" s="88">
        <v>0</v>
      </c>
      <c r="N22" s="80">
        <v>23</v>
      </c>
      <c r="O22" s="80">
        <v>1</v>
      </c>
      <c r="P22" s="79">
        <f t="shared" si="7"/>
        <v>24</v>
      </c>
      <c r="Q22" s="81">
        <f t="shared" si="4"/>
        <v>1.172447484123107</v>
      </c>
    </row>
    <row r="23" spans="1:17">
      <c r="A23" s="77" t="s">
        <v>1</v>
      </c>
      <c r="B23" s="88">
        <v>0</v>
      </c>
      <c r="C23" s="88">
        <v>0</v>
      </c>
      <c r="D23" s="87">
        <f t="shared" si="0"/>
        <v>0</v>
      </c>
      <c r="E23" s="88"/>
      <c r="F23" s="80">
        <v>5</v>
      </c>
      <c r="G23" s="80">
        <v>2</v>
      </c>
      <c r="H23" s="79">
        <f t="shared" si="6"/>
        <v>7</v>
      </c>
      <c r="I23" s="81">
        <f t="shared" si="2"/>
        <v>0.29399412011759768</v>
      </c>
      <c r="J23" s="88">
        <v>0</v>
      </c>
      <c r="K23" s="88">
        <v>0</v>
      </c>
      <c r="L23" s="82">
        <f t="shared" si="3"/>
        <v>0</v>
      </c>
      <c r="M23" s="88">
        <v>0</v>
      </c>
      <c r="N23" s="80">
        <v>30</v>
      </c>
      <c r="O23" s="80">
        <v>14</v>
      </c>
      <c r="P23" s="79">
        <f t="shared" si="7"/>
        <v>44</v>
      </c>
      <c r="Q23" s="81">
        <f t="shared" si="4"/>
        <v>2.1494870542256961</v>
      </c>
    </row>
    <row r="24" spans="1:17">
      <c r="A24" s="77" t="s">
        <v>3</v>
      </c>
      <c r="B24" s="88">
        <v>0</v>
      </c>
      <c r="C24" s="88">
        <v>0</v>
      </c>
      <c r="D24" s="87">
        <f t="shared" si="0"/>
        <v>0</v>
      </c>
      <c r="E24" s="88"/>
      <c r="F24" s="80">
        <v>6</v>
      </c>
      <c r="G24" s="80">
        <v>1</v>
      </c>
      <c r="H24" s="79">
        <f t="shared" si="6"/>
        <v>7</v>
      </c>
      <c r="I24" s="81">
        <f t="shared" si="2"/>
        <v>0.29399412011759768</v>
      </c>
      <c r="J24" s="88">
        <v>0</v>
      </c>
      <c r="K24" s="88">
        <v>0</v>
      </c>
      <c r="L24" s="87">
        <f t="shared" si="3"/>
        <v>0</v>
      </c>
      <c r="M24" s="88">
        <v>0</v>
      </c>
      <c r="N24" s="80">
        <v>16</v>
      </c>
      <c r="O24" s="80">
        <v>1</v>
      </c>
      <c r="P24" s="79">
        <f t="shared" si="7"/>
        <v>17</v>
      </c>
      <c r="Q24" s="81">
        <f t="shared" si="4"/>
        <v>0.83048363458720076</v>
      </c>
    </row>
    <row r="25" spans="1:17">
      <c r="A25" s="77" t="s">
        <v>7</v>
      </c>
      <c r="B25" s="80">
        <v>1</v>
      </c>
      <c r="C25" s="88">
        <v>0</v>
      </c>
      <c r="D25" s="79">
        <f t="shared" si="0"/>
        <v>1</v>
      </c>
      <c r="E25" s="80">
        <v>5</v>
      </c>
      <c r="F25" s="88">
        <v>0</v>
      </c>
      <c r="G25" s="88">
        <v>0</v>
      </c>
      <c r="H25" s="79">
        <f t="shared" si="6"/>
        <v>6</v>
      </c>
      <c r="I25" s="81">
        <f t="shared" si="2"/>
        <v>0.25199496010079803</v>
      </c>
      <c r="J25" s="80">
        <v>57</v>
      </c>
      <c r="K25" s="88">
        <v>0</v>
      </c>
      <c r="L25" s="79">
        <f t="shared" si="3"/>
        <v>57</v>
      </c>
      <c r="M25" s="80">
        <v>2</v>
      </c>
      <c r="N25" s="88">
        <v>0</v>
      </c>
      <c r="O25" s="88">
        <v>0</v>
      </c>
      <c r="P25" s="79">
        <f t="shared" si="7"/>
        <v>59</v>
      </c>
      <c r="Q25" s="81">
        <f t="shared" si="4"/>
        <v>2.882266731802638</v>
      </c>
    </row>
    <row r="26" spans="1:17">
      <c r="A26" s="77" t="s">
        <v>17</v>
      </c>
      <c r="B26" s="80">
        <v>4</v>
      </c>
      <c r="C26" s="88">
        <v>0</v>
      </c>
      <c r="D26" s="79">
        <f t="shared" si="0"/>
        <v>4</v>
      </c>
      <c r="E26" s="88"/>
      <c r="F26" s="88">
        <v>0</v>
      </c>
      <c r="G26" s="88">
        <v>0</v>
      </c>
      <c r="H26" s="79">
        <f t="shared" si="6"/>
        <v>4</v>
      </c>
      <c r="I26" s="81">
        <f t="shared" si="2"/>
        <v>0.16799664006719867</v>
      </c>
      <c r="J26" s="80">
        <v>13</v>
      </c>
      <c r="K26" s="88">
        <v>0</v>
      </c>
      <c r="L26" s="82">
        <f t="shared" si="3"/>
        <v>13</v>
      </c>
      <c r="M26" s="88">
        <v>0</v>
      </c>
      <c r="N26" s="88">
        <v>0</v>
      </c>
      <c r="O26" s="88">
        <v>0</v>
      </c>
      <c r="P26" s="79">
        <f t="shared" si="7"/>
        <v>13</v>
      </c>
      <c r="Q26" s="81">
        <f t="shared" si="4"/>
        <v>0.63507572056668293</v>
      </c>
    </row>
    <row r="27" spans="1:17">
      <c r="A27" s="77" t="s">
        <v>32</v>
      </c>
      <c r="B27" s="88">
        <v>0</v>
      </c>
      <c r="C27" s="88">
        <v>0</v>
      </c>
      <c r="D27" s="87">
        <f t="shared" si="0"/>
        <v>0</v>
      </c>
      <c r="E27" s="80">
        <v>1</v>
      </c>
      <c r="F27" s="88">
        <v>0</v>
      </c>
      <c r="G27" s="88">
        <v>0</v>
      </c>
      <c r="H27" s="88">
        <v>0</v>
      </c>
      <c r="I27" s="81">
        <f t="shared" si="2"/>
        <v>0</v>
      </c>
      <c r="J27" s="88">
        <v>0</v>
      </c>
      <c r="K27" s="88">
        <v>0</v>
      </c>
      <c r="L27" s="87">
        <f t="shared" si="3"/>
        <v>0</v>
      </c>
      <c r="M27" s="88">
        <v>0</v>
      </c>
      <c r="N27" s="88">
        <v>0</v>
      </c>
      <c r="O27" s="88">
        <v>0</v>
      </c>
      <c r="P27" s="87">
        <f t="shared" si="7"/>
        <v>0</v>
      </c>
      <c r="Q27" s="87">
        <f t="shared" si="4"/>
        <v>0</v>
      </c>
    </row>
    <row r="28" spans="1:17">
      <c r="A28" s="83" t="s">
        <v>10</v>
      </c>
      <c r="B28" s="95">
        <v>2</v>
      </c>
      <c r="C28" s="95">
        <v>1</v>
      </c>
      <c r="D28" s="96">
        <f t="shared" ref="D28" si="8">+B28+C28</f>
        <v>3</v>
      </c>
      <c r="E28" s="95">
        <v>11</v>
      </c>
      <c r="F28" s="84">
        <v>10</v>
      </c>
      <c r="G28" s="84">
        <v>1</v>
      </c>
      <c r="H28" s="85">
        <v>30</v>
      </c>
      <c r="I28" s="90">
        <f t="shared" ref="I28" si="9">H28/H$29*100</f>
        <v>1.2599748005039899</v>
      </c>
      <c r="J28" s="95">
        <v>6</v>
      </c>
      <c r="K28" s="95">
        <v>29</v>
      </c>
      <c r="L28" s="96">
        <f t="shared" ref="L28" si="10">+J28+K28</f>
        <v>35</v>
      </c>
      <c r="M28" s="80">
        <v>35</v>
      </c>
      <c r="N28" s="80">
        <v>7</v>
      </c>
      <c r="O28" s="80">
        <v>19</v>
      </c>
      <c r="P28" s="79">
        <v>108</v>
      </c>
      <c r="Q28" s="81">
        <f t="shared" ref="Q28" si="11">P28/P$29*100</f>
        <v>5.2760136785539817</v>
      </c>
    </row>
    <row r="29" spans="1:17">
      <c r="A29" s="67" t="s">
        <v>59</v>
      </c>
      <c r="B29" s="63">
        <f t="shared" ref="B29:P29" si="12">SUM(B8:B28)</f>
        <v>599</v>
      </c>
      <c r="C29" s="63">
        <f t="shared" si="12"/>
        <v>351</v>
      </c>
      <c r="D29" s="63">
        <f t="shared" si="12"/>
        <v>950</v>
      </c>
      <c r="E29" s="63">
        <f t="shared" si="12"/>
        <v>680</v>
      </c>
      <c r="F29" s="63">
        <f>SUM(F8:F28)</f>
        <v>479</v>
      </c>
      <c r="G29" s="63">
        <f>SUM(G8:G28)</f>
        <v>272</v>
      </c>
      <c r="H29" s="63">
        <f t="shared" si="12"/>
        <v>2381</v>
      </c>
      <c r="I29" s="63">
        <f t="shared" si="12"/>
        <v>100.00000000000003</v>
      </c>
      <c r="J29" s="63">
        <f t="shared" si="12"/>
        <v>588</v>
      </c>
      <c r="K29" s="63">
        <f t="shared" si="12"/>
        <v>249</v>
      </c>
      <c r="L29" s="63">
        <f t="shared" si="12"/>
        <v>837</v>
      </c>
      <c r="M29" s="63">
        <f t="shared" si="12"/>
        <v>527</v>
      </c>
      <c r="N29" s="63">
        <f>SUM(N8:N28)</f>
        <v>356</v>
      </c>
      <c r="O29" s="63">
        <f>SUM(O8:O28)</f>
        <v>327</v>
      </c>
      <c r="P29" s="63">
        <f t="shared" si="12"/>
        <v>2047</v>
      </c>
      <c r="Q29" s="63">
        <f>SUM(Q8:Q28)</f>
        <v>100.00000000000001</v>
      </c>
    </row>
    <row r="30" spans="1:17" s="91" customFormat="1" ht="13.5">
      <c r="A30" s="93"/>
      <c r="B30" s="93"/>
      <c r="C30" s="93"/>
      <c r="D30" s="93"/>
      <c r="E30" s="93"/>
      <c r="F30" s="93"/>
      <c r="G30" s="93"/>
      <c r="H30" s="93"/>
      <c r="I30" s="93"/>
      <c r="J30" s="93"/>
      <c r="K30" s="93"/>
      <c r="L30" s="93"/>
      <c r="M30" s="93"/>
      <c r="N30" s="93"/>
      <c r="O30" s="93"/>
      <c r="P30" s="93"/>
      <c r="Q30" s="94"/>
    </row>
    <row r="31" spans="1:17" ht="24.75" customHeight="1">
      <c r="A31" s="206" t="s">
        <v>60</v>
      </c>
      <c r="B31" s="206"/>
      <c r="C31" s="206"/>
      <c r="D31" s="206"/>
      <c r="E31" s="206"/>
      <c r="F31" s="206"/>
      <c r="G31" s="206"/>
      <c r="H31" s="206"/>
      <c r="I31" s="206"/>
      <c r="J31" s="206"/>
      <c r="K31" s="206"/>
      <c r="L31" s="206"/>
      <c r="M31" s="206"/>
      <c r="N31" s="206"/>
      <c r="O31" s="206"/>
      <c r="P31" s="206"/>
      <c r="Q31" s="206"/>
    </row>
    <row r="32" spans="1:17" ht="15" customHeight="1">
      <c r="A32" s="233" t="s">
        <v>61</v>
      </c>
      <c r="B32" s="233"/>
      <c r="C32" s="233"/>
      <c r="D32" s="233"/>
      <c r="E32" s="233"/>
      <c r="F32" s="233"/>
      <c r="G32" s="233"/>
      <c r="H32" s="233"/>
      <c r="I32" s="233"/>
      <c r="J32" s="233"/>
      <c r="K32" s="233"/>
      <c r="L32" s="233"/>
      <c r="M32" s="233"/>
      <c r="N32" s="233"/>
      <c r="O32" s="233"/>
      <c r="P32" s="233"/>
      <c r="Q32" s="233"/>
    </row>
    <row r="33" spans="1:17" ht="15.75">
      <c r="A33" s="234" t="s">
        <v>62</v>
      </c>
      <c r="B33" s="234"/>
      <c r="C33" s="234"/>
      <c r="D33" s="234"/>
      <c r="E33" s="234"/>
      <c r="F33" s="234"/>
      <c r="G33" s="234"/>
      <c r="H33" s="234"/>
      <c r="I33" s="234"/>
      <c r="J33" s="234"/>
      <c r="K33" s="234"/>
      <c r="L33" s="234"/>
      <c r="M33" s="234"/>
      <c r="N33" s="234"/>
      <c r="O33" s="234"/>
      <c r="P33" s="234"/>
      <c r="Q33" s="234"/>
    </row>
    <row r="34" spans="1:17">
      <c r="A34" s="207" t="s">
        <v>63</v>
      </c>
      <c r="B34" s="207"/>
      <c r="C34" s="207"/>
      <c r="D34" s="207"/>
      <c r="E34" s="207"/>
      <c r="F34" s="207"/>
      <c r="G34" s="207"/>
      <c r="H34" s="207"/>
      <c r="I34" s="207"/>
      <c r="J34" s="207"/>
      <c r="K34" s="207"/>
      <c r="L34" s="207"/>
      <c r="M34" s="207"/>
      <c r="N34" s="207"/>
      <c r="O34" s="207"/>
      <c r="P34" s="207"/>
      <c r="Q34" s="207"/>
    </row>
    <row r="35" spans="1:17">
      <c r="B35" s="68"/>
      <c r="C35" s="68"/>
      <c r="E35" s="68"/>
      <c r="F35" s="68"/>
      <c r="G35" s="68"/>
      <c r="J35" s="68"/>
      <c r="K35" s="68"/>
      <c r="M35" s="68"/>
      <c r="N35" s="68"/>
      <c r="O35" s="68"/>
      <c r="Q35" s="68"/>
    </row>
    <row r="36" spans="1:17">
      <c r="B36" s="68"/>
      <c r="C36" s="68"/>
      <c r="E36" s="68"/>
      <c r="F36" s="68"/>
      <c r="G36" s="68"/>
    </row>
  </sheetData>
  <sortState xmlns:xlrd2="http://schemas.microsoft.com/office/spreadsheetml/2017/richdata2" ref="A8:R27">
    <sortCondition descending="1" ref="H8:H27"/>
    <sortCondition ref="A8:A27"/>
  </sortState>
  <mergeCells count="19">
    <mergeCell ref="A32:Q32"/>
    <mergeCell ref="A33:Q33"/>
    <mergeCell ref="A34:Q34"/>
    <mergeCell ref="B5:I5"/>
    <mergeCell ref="J5:Q5"/>
    <mergeCell ref="B6:E6"/>
    <mergeCell ref="F6:F7"/>
    <mergeCell ref="G6:G7"/>
    <mergeCell ref="J6:M6"/>
    <mergeCell ref="N6:N7"/>
    <mergeCell ref="B2:Q2"/>
    <mergeCell ref="B3:Q3"/>
    <mergeCell ref="A31:Q31"/>
    <mergeCell ref="O6:O7"/>
    <mergeCell ref="H6:H7"/>
    <mergeCell ref="I6:I7"/>
    <mergeCell ref="P6:P7"/>
    <mergeCell ref="Q6:Q7"/>
    <mergeCell ref="A5:A7"/>
  </mergeCells>
  <pageMargins left="0.23622047244094491" right="0.23622047244094491" top="0.74803149606299213" bottom="0.74803149606299213" header="0.31496062992125984" footer="0.31496062992125984"/>
  <pageSetup paperSize="9" scale="77" orientation="landscape" r:id="rId1"/>
  <headerFooter>
    <oddFooter>&amp;L&amp;"Trebuchet MS,Grassetto"&amp;10Statistiche Italia - IMMATRICOLAZIONI
Automobile in cifre&amp;C&amp;"Trebuchet MS,Normale"&amp;9&amp;P/&amp;N&amp;R&amp;"Trebuchet MS,Grassetto"&amp;10ANFIA - Studi e Statistiche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E7BD5-FB3C-45E3-92BB-96F940FB6F00}">
  <sheetPr>
    <pageSetUpPr fitToPage="1"/>
  </sheetPr>
  <dimension ref="A1:R43"/>
  <sheetViews>
    <sheetView showGridLines="0" zoomScaleNormal="100" workbookViewId="0">
      <pane ySplit="7" topLeftCell="A8" activePane="bottomLeft" state="frozen"/>
      <selection pane="bottomLeft" activeCell="B2" sqref="B2:I2"/>
    </sheetView>
  </sheetViews>
  <sheetFormatPr defaultRowHeight="15"/>
  <cols>
    <col min="1" max="1" width="19.85546875" customWidth="1"/>
    <col min="2" max="2" width="6" bestFit="1" customWidth="1"/>
    <col min="3" max="3" width="9.7109375" bestFit="1" customWidth="1"/>
    <col min="4" max="4" width="8.7109375" bestFit="1" customWidth="1"/>
    <col min="5" max="5" width="7.28515625" bestFit="1" customWidth="1"/>
    <col min="6" max="6" width="6.85546875" bestFit="1" customWidth="1"/>
    <col min="7" max="7" width="8.85546875" bestFit="1" customWidth="1"/>
    <col min="8" max="8" width="6.140625" bestFit="1" customWidth="1"/>
    <col min="9" max="9" width="5.5703125" bestFit="1" customWidth="1"/>
    <col min="10" max="10" width="6.28515625" customWidth="1"/>
    <col min="11" max="11" width="10" customWidth="1"/>
    <col min="12" max="12" width="9" customWidth="1"/>
    <col min="13" max="13" width="7.5703125" customWidth="1"/>
    <col min="14" max="14" width="7.140625" customWidth="1"/>
    <col min="15" max="15" width="9.140625" customWidth="1"/>
    <col min="16" max="16" width="6.140625" customWidth="1"/>
    <col min="17" max="17" width="5.5703125" customWidth="1"/>
    <col min="19" max="16384" width="9.140625" style="12"/>
  </cols>
  <sheetData>
    <row r="1" spans="1:18" ht="17.25" customHeight="1"/>
    <row r="2" spans="1:18" ht="16.5">
      <c r="B2" s="213" t="s">
        <v>57</v>
      </c>
      <c r="C2" s="213"/>
      <c r="D2" s="213"/>
      <c r="E2" s="213"/>
      <c r="F2" s="213"/>
      <c r="G2" s="213"/>
      <c r="H2" s="213"/>
      <c r="I2" s="213"/>
      <c r="J2" s="214"/>
      <c r="K2" s="214"/>
      <c r="L2" s="214"/>
      <c r="M2" s="214"/>
      <c r="N2" s="214"/>
      <c r="O2" s="214"/>
      <c r="P2" s="214"/>
      <c r="Q2" s="214"/>
    </row>
    <row r="3" spans="1:18" ht="16.5">
      <c r="B3" s="215" t="s">
        <v>58</v>
      </c>
      <c r="C3" s="215"/>
      <c r="D3" s="215"/>
      <c r="E3" s="215"/>
      <c r="F3" s="215"/>
      <c r="G3" s="215"/>
      <c r="H3" s="215"/>
      <c r="I3" s="215"/>
      <c r="J3" s="216"/>
      <c r="K3" s="216"/>
      <c r="L3" s="216"/>
      <c r="M3" s="216"/>
      <c r="N3" s="216"/>
      <c r="O3" s="216"/>
      <c r="P3" s="216"/>
      <c r="Q3" s="216"/>
    </row>
    <row r="4" spans="1:18" ht="16.5">
      <c r="J4" s="14"/>
      <c r="K4" s="14"/>
      <c r="L4" s="14"/>
      <c r="M4" s="14"/>
      <c r="N4" s="14"/>
      <c r="O4" s="14"/>
      <c r="P4" s="14"/>
      <c r="Q4" s="14"/>
    </row>
    <row r="5" spans="1:18" ht="15" customHeight="1">
      <c r="A5" s="199" t="s">
        <v>64</v>
      </c>
      <c r="B5" s="218" t="s">
        <v>102</v>
      </c>
      <c r="C5" s="219"/>
      <c r="D5" s="219"/>
      <c r="E5" s="219"/>
      <c r="F5" s="219"/>
      <c r="G5" s="219"/>
      <c r="H5" s="219"/>
      <c r="I5" s="220"/>
      <c r="J5" s="210">
        <v>2021</v>
      </c>
      <c r="K5" s="211"/>
      <c r="L5" s="211"/>
      <c r="M5" s="211"/>
      <c r="N5" s="211"/>
      <c r="O5" s="211"/>
      <c r="P5" s="211"/>
      <c r="Q5" s="212"/>
    </row>
    <row r="6" spans="1:18" ht="31.5" customHeight="1">
      <c r="A6" s="217"/>
      <c r="B6" s="210" t="s">
        <v>48</v>
      </c>
      <c r="C6" s="211"/>
      <c r="D6" s="211"/>
      <c r="E6" s="212"/>
      <c r="F6" s="208" t="s">
        <v>49</v>
      </c>
      <c r="G6" s="208" t="s">
        <v>50</v>
      </c>
      <c r="H6" s="208" t="s">
        <v>51</v>
      </c>
      <c r="I6" s="209" t="s">
        <v>0</v>
      </c>
      <c r="J6" s="210" t="s">
        <v>48</v>
      </c>
      <c r="K6" s="211"/>
      <c r="L6" s="211"/>
      <c r="M6" s="212"/>
      <c r="N6" s="208" t="s">
        <v>49</v>
      </c>
      <c r="O6" s="208" t="s">
        <v>50</v>
      </c>
      <c r="P6" s="208" t="s">
        <v>51</v>
      </c>
      <c r="Q6" s="209" t="s">
        <v>0</v>
      </c>
    </row>
    <row r="7" spans="1:18" ht="27">
      <c r="A7" s="200"/>
      <c r="B7" s="61" t="s">
        <v>52</v>
      </c>
      <c r="C7" s="61" t="s">
        <v>53</v>
      </c>
      <c r="D7" s="61" t="s">
        <v>54</v>
      </c>
      <c r="E7" s="61" t="s">
        <v>55</v>
      </c>
      <c r="F7" s="208"/>
      <c r="G7" s="208"/>
      <c r="H7" s="208"/>
      <c r="I7" s="209"/>
      <c r="J7" s="61" t="s">
        <v>52</v>
      </c>
      <c r="K7" s="61" t="s">
        <v>53</v>
      </c>
      <c r="L7" s="61" t="s">
        <v>54</v>
      </c>
      <c r="M7" s="61" t="s">
        <v>55</v>
      </c>
      <c r="N7" s="208"/>
      <c r="O7" s="208"/>
      <c r="P7" s="208"/>
      <c r="Q7" s="209"/>
    </row>
    <row r="8" spans="1:18">
      <c r="A8" s="72" t="s">
        <v>78</v>
      </c>
      <c r="B8" s="188">
        <v>94</v>
      </c>
      <c r="C8" s="188">
        <v>790</v>
      </c>
      <c r="D8" s="189">
        <f>B8+C8</f>
        <v>884</v>
      </c>
      <c r="E8" s="190">
        <v>51</v>
      </c>
      <c r="F8" s="190">
        <v>192</v>
      </c>
      <c r="G8" s="190">
        <v>397</v>
      </c>
      <c r="H8" s="189">
        <f>D8+E8+F8+G8</f>
        <v>1524</v>
      </c>
      <c r="I8" s="191">
        <f>H8/H$39*100</f>
        <v>47.314498602918349</v>
      </c>
      <c r="J8" s="73">
        <v>89</v>
      </c>
      <c r="K8" s="73">
        <v>486</v>
      </c>
      <c r="L8" s="74">
        <f t="shared" ref="L8:L38" si="0">+J8+K8</f>
        <v>575</v>
      </c>
      <c r="M8" s="75">
        <v>69</v>
      </c>
      <c r="N8" s="75">
        <v>240</v>
      </c>
      <c r="O8" s="75">
        <v>374</v>
      </c>
      <c r="P8" s="74">
        <f t="shared" ref="P8:P38" si="1">SUM(L8:O8)</f>
        <v>1258</v>
      </c>
      <c r="Q8" s="160">
        <f>P8/P$39*100</f>
        <v>37.721139430284857</v>
      </c>
    </row>
    <row r="9" spans="1:18">
      <c r="A9" s="125" t="s">
        <v>105</v>
      </c>
      <c r="B9" s="192">
        <v>164</v>
      </c>
      <c r="C9" s="192">
        <v>38</v>
      </c>
      <c r="D9" s="193">
        <f t="shared" ref="D9:D38" si="2">B9+C9</f>
        <v>202</v>
      </c>
      <c r="E9" s="194">
        <v>67</v>
      </c>
      <c r="F9" s="194">
        <v>95</v>
      </c>
      <c r="G9" s="194">
        <v>76</v>
      </c>
      <c r="H9" s="193">
        <f t="shared" ref="H9:H38" si="3">D9+E9+F9+G9</f>
        <v>440</v>
      </c>
      <c r="I9" s="195">
        <f>H9/H$39*100</f>
        <v>13.660353927351753</v>
      </c>
      <c r="J9" s="78">
        <v>302</v>
      </c>
      <c r="K9" s="78">
        <v>122</v>
      </c>
      <c r="L9" s="79">
        <f t="shared" si="0"/>
        <v>424</v>
      </c>
      <c r="M9" s="80">
        <v>68</v>
      </c>
      <c r="N9" s="80">
        <v>126</v>
      </c>
      <c r="O9" s="80">
        <v>87</v>
      </c>
      <c r="P9" s="79">
        <f t="shared" si="1"/>
        <v>705</v>
      </c>
      <c r="Q9" s="161">
        <f>P9/P$39*100</f>
        <v>21.139430284857571</v>
      </c>
      <c r="R9" s="68"/>
    </row>
    <row r="10" spans="1:18">
      <c r="A10" s="127" t="s">
        <v>106</v>
      </c>
      <c r="B10" s="192">
        <v>141</v>
      </c>
      <c r="C10" s="194">
        <v>112</v>
      </c>
      <c r="D10" s="193">
        <f t="shared" si="2"/>
        <v>253</v>
      </c>
      <c r="E10" s="194">
        <v>30</v>
      </c>
      <c r="F10" s="194">
        <v>1</v>
      </c>
      <c r="G10" s="194">
        <v>1</v>
      </c>
      <c r="H10" s="193">
        <f t="shared" si="3"/>
        <v>285</v>
      </c>
      <c r="I10" s="195">
        <f t="shared" ref="I10:I28" si="4">H10/H$39*100</f>
        <v>8.84818379385284</v>
      </c>
      <c r="J10" s="78">
        <v>86</v>
      </c>
      <c r="K10" s="80">
        <v>9</v>
      </c>
      <c r="L10" s="79">
        <f t="shared" si="0"/>
        <v>95</v>
      </c>
      <c r="M10" s="80">
        <v>53</v>
      </c>
      <c r="N10" s="80">
        <v>4</v>
      </c>
      <c r="O10" s="80">
        <v>4</v>
      </c>
      <c r="P10" s="79">
        <f t="shared" si="1"/>
        <v>156</v>
      </c>
      <c r="Q10" s="161">
        <f>P10/P$39*100</f>
        <v>4.677661169415293</v>
      </c>
    </row>
    <row r="11" spans="1:18">
      <c r="A11" s="126" t="s">
        <v>107</v>
      </c>
      <c r="B11" s="192">
        <v>198</v>
      </c>
      <c r="C11" s="192">
        <v>0</v>
      </c>
      <c r="D11" s="193">
        <f t="shared" si="2"/>
        <v>198</v>
      </c>
      <c r="E11" s="194">
        <v>0</v>
      </c>
      <c r="F11" s="194">
        <v>0</v>
      </c>
      <c r="G11" s="194">
        <v>0</v>
      </c>
      <c r="H11" s="193">
        <f t="shared" si="3"/>
        <v>198</v>
      </c>
      <c r="I11" s="195">
        <f t="shared" si="4"/>
        <v>6.1471592673082895</v>
      </c>
      <c r="J11" s="78">
        <v>295</v>
      </c>
      <c r="K11" s="78">
        <v>0</v>
      </c>
      <c r="L11" s="79">
        <f t="shared" si="0"/>
        <v>295</v>
      </c>
      <c r="M11" s="80">
        <v>0</v>
      </c>
      <c r="N11" s="80">
        <v>0</v>
      </c>
      <c r="O11" s="80">
        <v>0</v>
      </c>
      <c r="P11" s="79">
        <f t="shared" si="1"/>
        <v>295</v>
      </c>
      <c r="Q11" s="161">
        <f>P11/P$39*100</f>
        <v>8.8455772113943016</v>
      </c>
    </row>
    <row r="12" spans="1:18">
      <c r="A12" s="77" t="s">
        <v>81</v>
      </c>
      <c r="B12" s="192">
        <v>38</v>
      </c>
      <c r="C12" s="192">
        <v>99</v>
      </c>
      <c r="D12" s="193">
        <f t="shared" si="2"/>
        <v>137</v>
      </c>
      <c r="E12" s="194">
        <v>0</v>
      </c>
      <c r="F12" s="194">
        <v>0</v>
      </c>
      <c r="G12" s="194">
        <v>0</v>
      </c>
      <c r="H12" s="193">
        <f t="shared" si="3"/>
        <v>137</v>
      </c>
      <c r="I12" s="195">
        <f t="shared" si="4"/>
        <v>4.2533374728345237</v>
      </c>
      <c r="J12" s="78">
        <v>112</v>
      </c>
      <c r="K12" s="78">
        <v>79</v>
      </c>
      <c r="L12" s="79">
        <f t="shared" si="0"/>
        <v>191</v>
      </c>
      <c r="M12" s="80">
        <v>0</v>
      </c>
      <c r="N12" s="80">
        <v>0</v>
      </c>
      <c r="O12" s="80">
        <v>0</v>
      </c>
      <c r="P12" s="79">
        <f t="shared" si="1"/>
        <v>191</v>
      </c>
      <c r="Q12" s="161">
        <f>P12/P$39*100</f>
        <v>5.7271364317841078</v>
      </c>
    </row>
    <row r="13" spans="1:18">
      <c r="A13" s="77" t="s">
        <v>83</v>
      </c>
      <c r="B13" s="192">
        <v>12</v>
      </c>
      <c r="C13" s="192">
        <v>62</v>
      </c>
      <c r="D13" s="193">
        <f t="shared" si="2"/>
        <v>74</v>
      </c>
      <c r="E13" s="194">
        <v>36</v>
      </c>
      <c r="F13" s="194">
        <v>0</v>
      </c>
      <c r="G13" s="194">
        <v>0</v>
      </c>
      <c r="H13" s="193">
        <f t="shared" si="3"/>
        <v>110</v>
      </c>
      <c r="I13" s="195">
        <f t="shared" si="4"/>
        <v>3.4150884818379383</v>
      </c>
      <c r="J13" s="78">
        <v>29</v>
      </c>
      <c r="K13" s="78">
        <v>5</v>
      </c>
      <c r="L13" s="79">
        <f t="shared" si="0"/>
        <v>34</v>
      </c>
      <c r="M13" s="80">
        <v>21</v>
      </c>
      <c r="N13" s="80">
        <v>0</v>
      </c>
      <c r="O13" s="80">
        <v>0</v>
      </c>
      <c r="P13" s="79">
        <f t="shared" si="1"/>
        <v>55</v>
      </c>
      <c r="Q13" s="161">
        <f>P13/P$39*100</f>
        <v>1.6491754122938531</v>
      </c>
    </row>
    <row r="14" spans="1:18">
      <c r="A14" s="77" t="s">
        <v>108</v>
      </c>
      <c r="B14" s="192">
        <v>71</v>
      </c>
      <c r="C14" s="192">
        <v>4</v>
      </c>
      <c r="D14" s="193">
        <f t="shared" si="2"/>
        <v>75</v>
      </c>
      <c r="E14" s="194">
        <v>10</v>
      </c>
      <c r="F14" s="194">
        <v>0</v>
      </c>
      <c r="G14" s="194">
        <v>0</v>
      </c>
      <c r="H14" s="193">
        <f t="shared" si="3"/>
        <v>85</v>
      </c>
      <c r="I14" s="195">
        <f t="shared" si="4"/>
        <v>2.6389320086929522</v>
      </c>
      <c r="J14" s="78">
        <v>6</v>
      </c>
      <c r="K14" s="78">
        <v>75</v>
      </c>
      <c r="L14" s="79">
        <f t="shared" si="0"/>
        <v>81</v>
      </c>
      <c r="M14" s="80">
        <v>19</v>
      </c>
      <c r="N14" s="80">
        <v>0</v>
      </c>
      <c r="O14" s="80">
        <v>0</v>
      </c>
      <c r="P14" s="79">
        <f t="shared" si="1"/>
        <v>100</v>
      </c>
      <c r="Q14" s="161">
        <f>P14/P$39*100</f>
        <v>2.9985007496251872</v>
      </c>
    </row>
    <row r="15" spans="1:18">
      <c r="A15" s="77" t="s">
        <v>86</v>
      </c>
      <c r="B15" s="194">
        <v>9</v>
      </c>
      <c r="C15" s="194">
        <v>51</v>
      </c>
      <c r="D15" s="193">
        <f t="shared" si="2"/>
        <v>60</v>
      </c>
      <c r="E15" s="194">
        <v>3</v>
      </c>
      <c r="F15" s="194">
        <v>0</v>
      </c>
      <c r="G15" s="194">
        <v>0</v>
      </c>
      <c r="H15" s="193">
        <f t="shared" si="3"/>
        <v>63</v>
      </c>
      <c r="I15" s="195">
        <f t="shared" si="4"/>
        <v>1.9559143123253648</v>
      </c>
      <c r="J15" s="80">
        <v>10</v>
      </c>
      <c r="K15" s="80">
        <v>7</v>
      </c>
      <c r="L15" s="79">
        <f t="shared" si="0"/>
        <v>17</v>
      </c>
      <c r="M15" s="80">
        <v>1</v>
      </c>
      <c r="N15" s="80">
        <v>0</v>
      </c>
      <c r="O15" s="80">
        <v>0</v>
      </c>
      <c r="P15" s="79">
        <f t="shared" si="1"/>
        <v>18</v>
      </c>
      <c r="Q15" s="161">
        <f>P15/P$39*100</f>
        <v>0.53973013493253374</v>
      </c>
    </row>
    <row r="16" spans="1:18">
      <c r="A16" s="77" t="s">
        <v>109</v>
      </c>
      <c r="B16" s="194">
        <v>0</v>
      </c>
      <c r="C16" s="194">
        <v>0</v>
      </c>
      <c r="D16" s="193">
        <f t="shared" si="2"/>
        <v>0</v>
      </c>
      <c r="E16" s="194">
        <v>44</v>
      </c>
      <c r="F16" s="194">
        <v>0</v>
      </c>
      <c r="G16" s="194">
        <v>0</v>
      </c>
      <c r="H16" s="193">
        <f t="shared" si="3"/>
        <v>44</v>
      </c>
      <c r="I16" s="195">
        <f t="shared" si="4"/>
        <v>1.3660353927351754</v>
      </c>
      <c r="J16" s="80">
        <v>0</v>
      </c>
      <c r="K16" s="80">
        <v>0</v>
      </c>
      <c r="L16" s="79">
        <f t="shared" si="0"/>
        <v>0</v>
      </c>
      <c r="M16" s="80">
        <v>60</v>
      </c>
      <c r="N16" s="80">
        <v>0</v>
      </c>
      <c r="O16" s="80">
        <v>0</v>
      </c>
      <c r="P16" s="79">
        <f t="shared" ref="P16:P25" si="5">SUM(L16:O16)</f>
        <v>60</v>
      </c>
      <c r="Q16" s="161">
        <f t="shared" ref="Q16:Q25" si="6">P16/P$39*100</f>
        <v>1.7991004497751124</v>
      </c>
    </row>
    <row r="17" spans="1:17">
      <c r="A17" s="77" t="s">
        <v>85</v>
      </c>
      <c r="B17" s="194">
        <v>0</v>
      </c>
      <c r="C17" s="194">
        <v>0</v>
      </c>
      <c r="D17" s="193">
        <f t="shared" si="2"/>
        <v>0</v>
      </c>
      <c r="E17" s="194">
        <v>0</v>
      </c>
      <c r="F17" s="194">
        <v>10</v>
      </c>
      <c r="G17" s="194">
        <v>32</v>
      </c>
      <c r="H17" s="193">
        <f t="shared" si="3"/>
        <v>42</v>
      </c>
      <c r="I17" s="195">
        <f t="shared" si="4"/>
        <v>1.3039428748835764</v>
      </c>
      <c r="J17" s="80">
        <v>0</v>
      </c>
      <c r="K17" s="80">
        <v>0</v>
      </c>
      <c r="L17" s="79">
        <f t="shared" si="0"/>
        <v>0</v>
      </c>
      <c r="M17" s="80">
        <v>0</v>
      </c>
      <c r="N17" s="80">
        <v>42</v>
      </c>
      <c r="O17" s="80">
        <v>89</v>
      </c>
      <c r="P17" s="79">
        <f t="shared" si="5"/>
        <v>131</v>
      </c>
      <c r="Q17" s="161">
        <f t="shared" si="6"/>
        <v>3.9280359820089954</v>
      </c>
    </row>
    <row r="18" spans="1:17">
      <c r="A18" s="77" t="s">
        <v>93</v>
      </c>
      <c r="B18" s="194">
        <v>0</v>
      </c>
      <c r="C18" s="194">
        <v>1</v>
      </c>
      <c r="D18" s="193">
        <f t="shared" si="2"/>
        <v>1</v>
      </c>
      <c r="E18" s="194">
        <v>40</v>
      </c>
      <c r="F18" s="194">
        <v>0</v>
      </c>
      <c r="G18" s="194">
        <v>0</v>
      </c>
      <c r="H18" s="193">
        <f t="shared" si="3"/>
        <v>41</v>
      </c>
      <c r="I18" s="195">
        <f t="shared" si="4"/>
        <v>1.272896615957777</v>
      </c>
      <c r="J18" s="80">
        <v>0</v>
      </c>
      <c r="K18" s="80">
        <v>2</v>
      </c>
      <c r="L18" s="79">
        <f t="shared" si="0"/>
        <v>2</v>
      </c>
      <c r="M18" s="80">
        <v>9</v>
      </c>
      <c r="N18" s="80">
        <v>0</v>
      </c>
      <c r="O18" s="80">
        <v>0</v>
      </c>
      <c r="P18" s="79">
        <f t="shared" si="5"/>
        <v>11</v>
      </c>
      <c r="Q18" s="161">
        <f t="shared" si="6"/>
        <v>0.32983508245877063</v>
      </c>
    </row>
    <row r="19" spans="1:17">
      <c r="A19" s="77" t="s">
        <v>110</v>
      </c>
      <c r="B19" s="194">
        <v>0</v>
      </c>
      <c r="C19" s="194">
        <v>2</v>
      </c>
      <c r="D19" s="193">
        <f t="shared" si="2"/>
        <v>2</v>
      </c>
      <c r="E19" s="194">
        <v>33</v>
      </c>
      <c r="F19" s="194">
        <v>0</v>
      </c>
      <c r="G19" s="194">
        <v>0</v>
      </c>
      <c r="H19" s="193">
        <f t="shared" si="3"/>
        <v>35</v>
      </c>
      <c r="I19" s="195">
        <f t="shared" si="4"/>
        <v>1.0866190624029806</v>
      </c>
      <c r="J19" s="80">
        <v>2</v>
      </c>
      <c r="K19" s="80">
        <v>0</v>
      </c>
      <c r="L19" s="79">
        <f t="shared" si="0"/>
        <v>2</v>
      </c>
      <c r="M19" s="80">
        <v>21</v>
      </c>
      <c r="N19" s="80">
        <v>0</v>
      </c>
      <c r="O19" s="80">
        <v>0</v>
      </c>
      <c r="P19" s="79">
        <f t="shared" si="5"/>
        <v>23</v>
      </c>
      <c r="Q19" s="161">
        <f t="shared" si="6"/>
        <v>0.68965517241379315</v>
      </c>
    </row>
    <row r="20" spans="1:17">
      <c r="A20" s="77" t="s">
        <v>87</v>
      </c>
      <c r="B20" s="194">
        <v>13</v>
      </c>
      <c r="C20" s="194">
        <v>0</v>
      </c>
      <c r="D20" s="193">
        <f t="shared" si="2"/>
        <v>13</v>
      </c>
      <c r="E20" s="194">
        <v>3</v>
      </c>
      <c r="F20" s="194">
        <v>0</v>
      </c>
      <c r="G20" s="194">
        <v>17</v>
      </c>
      <c r="H20" s="193">
        <f t="shared" si="3"/>
        <v>33</v>
      </c>
      <c r="I20" s="195">
        <f t="shared" si="4"/>
        <v>1.0245265445513816</v>
      </c>
      <c r="J20" s="80">
        <v>21</v>
      </c>
      <c r="K20" s="80">
        <v>1</v>
      </c>
      <c r="L20" s="79">
        <f t="shared" si="0"/>
        <v>22</v>
      </c>
      <c r="M20" s="80">
        <v>7</v>
      </c>
      <c r="N20" s="80">
        <v>1</v>
      </c>
      <c r="O20" s="80">
        <v>18</v>
      </c>
      <c r="P20" s="79">
        <f t="shared" si="5"/>
        <v>48</v>
      </c>
      <c r="Q20" s="161">
        <f t="shared" si="6"/>
        <v>1.4392803598200898</v>
      </c>
    </row>
    <row r="21" spans="1:17">
      <c r="A21" s="77" t="s">
        <v>84</v>
      </c>
      <c r="B21" s="194">
        <v>0</v>
      </c>
      <c r="C21" s="194">
        <v>0</v>
      </c>
      <c r="D21" s="193">
        <f t="shared" si="2"/>
        <v>0</v>
      </c>
      <c r="E21" s="194">
        <v>0</v>
      </c>
      <c r="F21" s="194">
        <v>17</v>
      </c>
      <c r="G21" s="194">
        <v>9</v>
      </c>
      <c r="H21" s="193">
        <f t="shared" si="3"/>
        <v>26</v>
      </c>
      <c r="I21" s="195">
        <f t="shared" si="4"/>
        <v>0.80720273207078552</v>
      </c>
      <c r="J21" s="80">
        <v>0</v>
      </c>
      <c r="K21" s="80">
        <v>0</v>
      </c>
      <c r="L21" s="79">
        <f t="shared" si="0"/>
        <v>0</v>
      </c>
      <c r="M21" s="80">
        <v>0</v>
      </c>
      <c r="N21" s="80">
        <v>61</v>
      </c>
      <c r="O21" s="80">
        <v>21</v>
      </c>
      <c r="P21" s="79">
        <f t="shared" si="5"/>
        <v>82</v>
      </c>
      <c r="Q21" s="161">
        <f t="shared" si="6"/>
        <v>2.4587706146926536</v>
      </c>
    </row>
    <row r="22" spans="1:17">
      <c r="A22" s="77" t="s">
        <v>111</v>
      </c>
      <c r="B22" s="194">
        <v>25</v>
      </c>
      <c r="C22" s="194">
        <v>0</v>
      </c>
      <c r="D22" s="193">
        <f t="shared" si="2"/>
        <v>25</v>
      </c>
      <c r="E22" s="194">
        <v>0</v>
      </c>
      <c r="F22" s="194">
        <v>0</v>
      </c>
      <c r="G22" s="194">
        <v>0</v>
      </c>
      <c r="H22" s="193">
        <f t="shared" si="3"/>
        <v>25</v>
      </c>
      <c r="I22" s="195">
        <f t="shared" si="4"/>
        <v>0.77615647314498604</v>
      </c>
      <c r="J22" s="80">
        <v>1</v>
      </c>
      <c r="K22" s="80">
        <v>0</v>
      </c>
      <c r="L22" s="79">
        <f t="shared" si="0"/>
        <v>1</v>
      </c>
      <c r="M22" s="80">
        <v>3</v>
      </c>
      <c r="N22" s="80">
        <v>0</v>
      </c>
      <c r="O22" s="80">
        <v>0</v>
      </c>
      <c r="P22" s="79">
        <f t="shared" si="5"/>
        <v>4</v>
      </c>
      <c r="Q22" s="161">
        <f t="shared" si="6"/>
        <v>0.11994002998500748</v>
      </c>
    </row>
    <row r="23" spans="1:17">
      <c r="A23" s="77" t="s">
        <v>92</v>
      </c>
      <c r="B23" s="194">
        <v>25</v>
      </c>
      <c r="C23" s="194">
        <v>0</v>
      </c>
      <c r="D23" s="193">
        <f t="shared" si="2"/>
        <v>25</v>
      </c>
      <c r="E23" s="194">
        <v>0</v>
      </c>
      <c r="F23" s="194">
        <v>0</v>
      </c>
      <c r="G23" s="194">
        <v>0</v>
      </c>
      <c r="H23" s="193">
        <f t="shared" si="3"/>
        <v>25</v>
      </c>
      <c r="I23" s="195">
        <f t="shared" si="4"/>
        <v>0.77615647314498604</v>
      </c>
      <c r="J23" s="80">
        <v>17</v>
      </c>
      <c r="K23" s="80">
        <v>0</v>
      </c>
      <c r="L23" s="79">
        <f t="shared" si="0"/>
        <v>17</v>
      </c>
      <c r="M23" s="80">
        <v>0</v>
      </c>
      <c r="N23" s="80">
        <v>0</v>
      </c>
      <c r="O23" s="80">
        <v>0</v>
      </c>
      <c r="P23" s="79">
        <f t="shared" si="5"/>
        <v>17</v>
      </c>
      <c r="Q23" s="161">
        <f t="shared" si="6"/>
        <v>0.50974512743628186</v>
      </c>
    </row>
    <row r="24" spans="1:17">
      <c r="A24" s="77" t="s">
        <v>88</v>
      </c>
      <c r="B24" s="194">
        <v>0</v>
      </c>
      <c r="C24" s="194">
        <v>0</v>
      </c>
      <c r="D24" s="193">
        <f t="shared" si="2"/>
        <v>0</v>
      </c>
      <c r="E24" s="194">
        <v>0</v>
      </c>
      <c r="F24" s="194">
        <v>22</v>
      </c>
      <c r="G24" s="194">
        <v>2</v>
      </c>
      <c r="H24" s="193">
        <f t="shared" si="3"/>
        <v>24</v>
      </c>
      <c r="I24" s="195">
        <f t="shared" si="4"/>
        <v>0.74511021421918666</v>
      </c>
      <c r="J24" s="80">
        <v>0</v>
      </c>
      <c r="K24" s="80">
        <v>0</v>
      </c>
      <c r="L24" s="79">
        <f t="shared" si="0"/>
        <v>0</v>
      </c>
      <c r="M24" s="80">
        <v>0</v>
      </c>
      <c r="N24" s="80">
        <v>38</v>
      </c>
      <c r="O24" s="80">
        <v>0</v>
      </c>
      <c r="P24" s="79">
        <f t="shared" si="5"/>
        <v>38</v>
      </c>
      <c r="Q24" s="161">
        <f t="shared" si="6"/>
        <v>1.1394302848575713</v>
      </c>
    </row>
    <row r="25" spans="1:17">
      <c r="A25" s="77" t="s">
        <v>91</v>
      </c>
      <c r="B25" s="194">
        <v>10</v>
      </c>
      <c r="C25" s="192">
        <v>6</v>
      </c>
      <c r="D25" s="193">
        <f t="shared" si="2"/>
        <v>16</v>
      </c>
      <c r="E25" s="194">
        <v>1</v>
      </c>
      <c r="F25" s="194">
        <v>2</v>
      </c>
      <c r="G25" s="194">
        <v>1</v>
      </c>
      <c r="H25" s="193">
        <f t="shared" si="3"/>
        <v>20</v>
      </c>
      <c r="I25" s="195">
        <f t="shared" si="4"/>
        <v>0.62092517851598883</v>
      </c>
      <c r="J25" s="80">
        <v>1</v>
      </c>
      <c r="K25" s="78">
        <v>1</v>
      </c>
      <c r="L25" s="79">
        <f t="shared" si="0"/>
        <v>2</v>
      </c>
      <c r="M25" s="80">
        <v>13</v>
      </c>
      <c r="N25" s="80">
        <v>1</v>
      </c>
      <c r="O25" s="80">
        <v>0</v>
      </c>
      <c r="P25" s="79">
        <f t="shared" si="5"/>
        <v>16</v>
      </c>
      <c r="Q25" s="161">
        <f t="shared" si="6"/>
        <v>0.47976011994002993</v>
      </c>
    </row>
    <row r="26" spans="1:17">
      <c r="A26" s="77" t="s">
        <v>94</v>
      </c>
      <c r="B26" s="192">
        <v>0</v>
      </c>
      <c r="C26" s="194">
        <v>0</v>
      </c>
      <c r="D26" s="193">
        <f t="shared" si="2"/>
        <v>0</v>
      </c>
      <c r="E26" s="194">
        <v>17</v>
      </c>
      <c r="F26" s="194">
        <v>0</v>
      </c>
      <c r="G26" s="194">
        <v>0</v>
      </c>
      <c r="H26" s="193">
        <f t="shared" si="3"/>
        <v>17</v>
      </c>
      <c r="I26" s="195">
        <f t="shared" si="4"/>
        <v>0.52778640173859048</v>
      </c>
      <c r="J26" s="78">
        <v>0</v>
      </c>
      <c r="K26" s="80">
        <v>0</v>
      </c>
      <c r="L26" s="79">
        <f t="shared" si="0"/>
        <v>0</v>
      </c>
      <c r="M26" s="80">
        <v>7</v>
      </c>
      <c r="N26" s="80">
        <v>0</v>
      </c>
      <c r="O26" s="80">
        <v>0</v>
      </c>
      <c r="P26" s="79">
        <f t="shared" si="1"/>
        <v>7</v>
      </c>
      <c r="Q26" s="161">
        <f>P26/P$39*100</f>
        <v>0.20989505247376311</v>
      </c>
    </row>
    <row r="27" spans="1:17">
      <c r="A27" s="77" t="s">
        <v>66</v>
      </c>
      <c r="B27" s="192">
        <v>12</v>
      </c>
      <c r="C27" s="192">
        <v>0</v>
      </c>
      <c r="D27" s="193">
        <f t="shared" si="2"/>
        <v>12</v>
      </c>
      <c r="E27" s="194">
        <v>0</v>
      </c>
      <c r="F27" s="194">
        <v>0</v>
      </c>
      <c r="G27" s="194">
        <v>0</v>
      </c>
      <c r="H27" s="193">
        <f t="shared" si="3"/>
        <v>12</v>
      </c>
      <c r="I27" s="195">
        <f t="shared" si="4"/>
        <v>0.37255510710959333</v>
      </c>
      <c r="J27" s="78">
        <v>51</v>
      </c>
      <c r="K27" s="78">
        <v>0</v>
      </c>
      <c r="L27" s="79">
        <f t="shared" si="0"/>
        <v>51</v>
      </c>
      <c r="M27" s="80">
        <v>0</v>
      </c>
      <c r="N27" s="80">
        <v>0</v>
      </c>
      <c r="O27" s="80">
        <v>0</v>
      </c>
      <c r="P27" s="79">
        <f t="shared" si="1"/>
        <v>51</v>
      </c>
      <c r="Q27" s="161">
        <f>P27/P$39*100</f>
        <v>1.5292353823088456</v>
      </c>
    </row>
    <row r="28" spans="1:17">
      <c r="A28" s="77" t="s">
        <v>112</v>
      </c>
      <c r="B28" s="194">
        <v>11</v>
      </c>
      <c r="C28" s="194">
        <v>0</v>
      </c>
      <c r="D28" s="193">
        <f t="shared" si="2"/>
        <v>11</v>
      </c>
      <c r="E28" s="194">
        <v>0</v>
      </c>
      <c r="F28" s="194">
        <v>1</v>
      </c>
      <c r="G28" s="194">
        <v>0</v>
      </c>
      <c r="H28" s="193">
        <f t="shared" si="3"/>
        <v>12</v>
      </c>
      <c r="I28" s="195">
        <f t="shared" si="4"/>
        <v>0.37255510710959333</v>
      </c>
      <c r="J28" s="80">
        <v>0</v>
      </c>
      <c r="K28" s="80">
        <v>0</v>
      </c>
      <c r="L28" s="79">
        <f t="shared" si="0"/>
        <v>0</v>
      </c>
      <c r="M28" s="80">
        <v>0</v>
      </c>
      <c r="N28" s="80">
        <v>0</v>
      </c>
      <c r="O28" s="80">
        <v>0</v>
      </c>
      <c r="P28" s="79">
        <f t="shared" si="1"/>
        <v>0</v>
      </c>
      <c r="Q28" s="161">
        <f>P28/P$39*100</f>
        <v>0</v>
      </c>
    </row>
    <row r="29" spans="1:17">
      <c r="A29" s="77" t="s">
        <v>95</v>
      </c>
      <c r="B29" s="194">
        <v>7</v>
      </c>
      <c r="C29" s="192">
        <v>0</v>
      </c>
      <c r="D29" s="193">
        <f t="shared" si="2"/>
        <v>7</v>
      </c>
      <c r="E29" s="194">
        <v>3</v>
      </c>
      <c r="F29" s="194">
        <v>0</v>
      </c>
      <c r="G29" s="194">
        <v>0</v>
      </c>
      <c r="H29" s="193">
        <f t="shared" si="3"/>
        <v>10</v>
      </c>
      <c r="I29" s="195">
        <f>H29/H$39*100</f>
        <v>0.31046258925799441</v>
      </c>
      <c r="J29" s="80">
        <v>2</v>
      </c>
      <c r="K29" s="78">
        <v>0</v>
      </c>
      <c r="L29" s="79">
        <f t="shared" si="0"/>
        <v>2</v>
      </c>
      <c r="M29" s="80">
        <v>8</v>
      </c>
      <c r="N29" s="80">
        <v>0</v>
      </c>
      <c r="O29" s="80">
        <v>0</v>
      </c>
      <c r="P29" s="79">
        <f t="shared" si="1"/>
        <v>10</v>
      </c>
      <c r="Q29" s="161">
        <f>P29/P$39*100</f>
        <v>0.29985007496251875</v>
      </c>
    </row>
    <row r="30" spans="1:17">
      <c r="A30" s="77" t="s">
        <v>99</v>
      </c>
      <c r="B30" s="192">
        <v>1</v>
      </c>
      <c r="C30" s="192">
        <v>0</v>
      </c>
      <c r="D30" s="193">
        <f t="shared" si="2"/>
        <v>1</v>
      </c>
      <c r="E30" s="194">
        <v>3</v>
      </c>
      <c r="F30" s="194">
        <v>0</v>
      </c>
      <c r="G30" s="194">
        <v>0</v>
      </c>
      <c r="H30" s="193">
        <f t="shared" si="3"/>
        <v>4</v>
      </c>
      <c r="I30" s="195">
        <f>H30/H$39*100</f>
        <v>0.12418503570319776</v>
      </c>
      <c r="J30" s="78">
        <v>1</v>
      </c>
      <c r="K30" s="78">
        <v>0</v>
      </c>
      <c r="L30" s="79">
        <f t="shared" si="0"/>
        <v>1</v>
      </c>
      <c r="M30" s="80">
        <v>0</v>
      </c>
      <c r="N30" s="80">
        <v>0</v>
      </c>
      <c r="O30" s="80">
        <v>0</v>
      </c>
      <c r="P30" s="79">
        <f t="shared" si="1"/>
        <v>1</v>
      </c>
      <c r="Q30" s="161">
        <f>P30/P$39*100</f>
        <v>2.998500749625187E-2</v>
      </c>
    </row>
    <row r="31" spans="1:17">
      <c r="A31" s="77" t="s">
        <v>114</v>
      </c>
      <c r="B31" s="192">
        <v>2</v>
      </c>
      <c r="C31" s="192">
        <v>0</v>
      </c>
      <c r="D31" s="193">
        <f t="shared" si="2"/>
        <v>2</v>
      </c>
      <c r="E31" s="194">
        <v>1</v>
      </c>
      <c r="F31" s="194">
        <v>0</v>
      </c>
      <c r="G31" s="194">
        <v>0</v>
      </c>
      <c r="H31" s="193">
        <f t="shared" si="3"/>
        <v>3</v>
      </c>
      <c r="I31" s="195">
        <f>H31/H$39*100</f>
        <v>9.3138776777398333E-2</v>
      </c>
      <c r="J31" s="78">
        <v>35</v>
      </c>
      <c r="K31" s="78">
        <v>0</v>
      </c>
      <c r="L31" s="79">
        <f t="shared" si="0"/>
        <v>35</v>
      </c>
      <c r="M31" s="80">
        <v>0</v>
      </c>
      <c r="N31" s="80">
        <v>0</v>
      </c>
      <c r="O31" s="80">
        <v>0</v>
      </c>
      <c r="P31" s="79">
        <f t="shared" si="1"/>
        <v>35</v>
      </c>
      <c r="Q31" s="161">
        <f>P31/P$39*100</f>
        <v>1.0494752623688157</v>
      </c>
    </row>
    <row r="32" spans="1:17">
      <c r="A32" s="77" t="s">
        <v>125</v>
      </c>
      <c r="B32" s="192">
        <v>0</v>
      </c>
      <c r="C32" s="194">
        <v>0</v>
      </c>
      <c r="D32" s="193">
        <f t="shared" si="2"/>
        <v>0</v>
      </c>
      <c r="E32" s="194">
        <v>0</v>
      </c>
      <c r="F32" s="194">
        <v>0</v>
      </c>
      <c r="G32" s="194">
        <v>3</v>
      </c>
      <c r="H32" s="193">
        <f t="shared" si="3"/>
        <v>3</v>
      </c>
      <c r="I32" s="195">
        <f>H32/H$39*100</f>
        <v>9.3138776777398333E-2</v>
      </c>
      <c r="J32" s="78">
        <v>0</v>
      </c>
      <c r="K32" s="80">
        <v>0</v>
      </c>
      <c r="L32" s="79">
        <f t="shared" si="0"/>
        <v>0</v>
      </c>
      <c r="M32" s="80">
        <v>0</v>
      </c>
      <c r="N32" s="80">
        <v>0</v>
      </c>
      <c r="O32" s="80">
        <v>0</v>
      </c>
      <c r="P32" s="79">
        <f t="shared" si="1"/>
        <v>0</v>
      </c>
      <c r="Q32" s="161">
        <f>P32/P$39*100</f>
        <v>0</v>
      </c>
    </row>
    <row r="33" spans="1:18">
      <c r="A33" s="77" t="s">
        <v>126</v>
      </c>
      <c r="B33" s="192">
        <v>1</v>
      </c>
      <c r="C33" s="192">
        <v>0</v>
      </c>
      <c r="D33" s="193">
        <f t="shared" si="2"/>
        <v>1</v>
      </c>
      <c r="E33" s="194">
        <v>1</v>
      </c>
      <c r="F33" s="194">
        <v>0</v>
      </c>
      <c r="G33" s="194">
        <v>0</v>
      </c>
      <c r="H33" s="193">
        <f t="shared" si="3"/>
        <v>2</v>
      </c>
      <c r="I33" s="195">
        <f>H33/H$39*100</f>
        <v>6.2092517851598882E-2</v>
      </c>
      <c r="J33" s="78">
        <v>5</v>
      </c>
      <c r="K33" s="78">
        <v>0</v>
      </c>
      <c r="L33" s="79">
        <f t="shared" si="0"/>
        <v>5</v>
      </c>
      <c r="M33" s="80">
        <v>1</v>
      </c>
      <c r="N33" s="80">
        <v>0</v>
      </c>
      <c r="O33" s="80">
        <v>0</v>
      </c>
      <c r="P33" s="79">
        <f t="shared" si="1"/>
        <v>6</v>
      </c>
      <c r="Q33" s="161">
        <f>P33/P$39*100</f>
        <v>0.17991004497751123</v>
      </c>
    </row>
    <row r="34" spans="1:18">
      <c r="A34" s="77" t="s">
        <v>127</v>
      </c>
      <c r="B34" s="192">
        <v>0</v>
      </c>
      <c r="C34" s="194">
        <v>0</v>
      </c>
      <c r="D34" s="193">
        <f t="shared" si="2"/>
        <v>0</v>
      </c>
      <c r="E34" s="194">
        <v>0</v>
      </c>
      <c r="F34" s="194">
        <v>1</v>
      </c>
      <c r="G34" s="194">
        <v>0</v>
      </c>
      <c r="H34" s="193">
        <f t="shared" si="3"/>
        <v>1</v>
      </c>
      <c r="I34" s="195">
        <f>H34/H$39*100</f>
        <v>3.1046258925799441E-2</v>
      </c>
      <c r="J34" s="78">
        <v>0</v>
      </c>
      <c r="K34" s="80">
        <v>0</v>
      </c>
      <c r="L34" s="79">
        <f t="shared" si="0"/>
        <v>0</v>
      </c>
      <c r="M34" s="80">
        <v>0</v>
      </c>
      <c r="N34" s="80">
        <v>1</v>
      </c>
      <c r="O34" s="80">
        <v>0</v>
      </c>
      <c r="P34" s="79">
        <f t="shared" si="1"/>
        <v>1</v>
      </c>
      <c r="Q34" s="161">
        <f>P34/P$39*100</f>
        <v>2.998500749625187E-2</v>
      </c>
    </row>
    <row r="35" spans="1:18">
      <c r="A35" s="77" t="s">
        <v>128</v>
      </c>
      <c r="B35" s="194">
        <v>0</v>
      </c>
      <c r="C35" s="192">
        <v>0</v>
      </c>
      <c r="D35" s="193">
        <f t="shared" si="2"/>
        <v>0</v>
      </c>
      <c r="E35" s="194">
        <v>0</v>
      </c>
      <c r="F35" s="194">
        <v>0</v>
      </c>
      <c r="G35" s="194">
        <v>0</v>
      </c>
      <c r="H35" s="193">
        <f t="shared" si="3"/>
        <v>0</v>
      </c>
      <c r="I35" s="195">
        <f>H35/H$39*100</f>
        <v>0</v>
      </c>
      <c r="J35" s="80">
        <v>0</v>
      </c>
      <c r="K35" s="78">
        <v>0</v>
      </c>
      <c r="L35" s="79">
        <f t="shared" si="0"/>
        <v>0</v>
      </c>
      <c r="M35" s="80">
        <v>0</v>
      </c>
      <c r="N35" s="80">
        <v>1</v>
      </c>
      <c r="O35" s="80">
        <v>0</v>
      </c>
      <c r="P35" s="79">
        <f t="shared" si="1"/>
        <v>1</v>
      </c>
      <c r="Q35" s="161">
        <f>P35/P$39*100</f>
        <v>2.998500749625187E-2</v>
      </c>
    </row>
    <row r="36" spans="1:18">
      <c r="A36" s="77" t="s">
        <v>129</v>
      </c>
      <c r="B36" s="192">
        <v>0</v>
      </c>
      <c r="C36" s="194">
        <v>0</v>
      </c>
      <c r="D36" s="193">
        <f t="shared" si="2"/>
        <v>0</v>
      </c>
      <c r="E36" s="194">
        <v>0</v>
      </c>
      <c r="F36" s="194">
        <v>0</v>
      </c>
      <c r="G36" s="194">
        <v>0</v>
      </c>
      <c r="H36" s="193">
        <f t="shared" si="3"/>
        <v>0</v>
      </c>
      <c r="I36" s="195">
        <f>H36/H$39*100</f>
        <v>0</v>
      </c>
      <c r="J36" s="78">
        <v>0</v>
      </c>
      <c r="K36" s="80">
        <v>0</v>
      </c>
      <c r="L36" s="79">
        <f t="shared" si="0"/>
        <v>0</v>
      </c>
      <c r="M36" s="80">
        <v>0</v>
      </c>
      <c r="N36" s="80">
        <v>1</v>
      </c>
      <c r="O36" s="80">
        <v>0</v>
      </c>
      <c r="P36" s="79">
        <f t="shared" si="1"/>
        <v>1</v>
      </c>
      <c r="Q36" s="161">
        <f>P36/P$39*100</f>
        <v>2.998500749625187E-2</v>
      </c>
    </row>
    <row r="37" spans="1:18">
      <c r="A37" s="77" t="s">
        <v>90</v>
      </c>
      <c r="B37" s="194">
        <v>0</v>
      </c>
      <c r="C37" s="194">
        <v>0</v>
      </c>
      <c r="D37" s="193">
        <f t="shared" si="2"/>
        <v>0</v>
      </c>
      <c r="E37" s="194">
        <v>0</v>
      </c>
      <c r="F37" s="194">
        <v>0</v>
      </c>
      <c r="G37" s="194">
        <v>0</v>
      </c>
      <c r="H37" s="193">
        <f t="shared" si="3"/>
        <v>0</v>
      </c>
      <c r="I37" s="195">
        <f>H37/H$39*100</f>
        <v>0</v>
      </c>
      <c r="J37" s="80">
        <v>0</v>
      </c>
      <c r="K37" s="80">
        <v>0</v>
      </c>
      <c r="L37" s="79">
        <f t="shared" si="0"/>
        <v>0</v>
      </c>
      <c r="M37" s="80">
        <v>0</v>
      </c>
      <c r="N37" s="80">
        <v>2</v>
      </c>
      <c r="O37" s="80">
        <v>6</v>
      </c>
      <c r="P37" s="79">
        <f t="shared" si="1"/>
        <v>8</v>
      </c>
      <c r="Q37" s="161">
        <f>P37/P$39*100</f>
        <v>0.23988005997001496</v>
      </c>
    </row>
    <row r="38" spans="1:18">
      <c r="A38" s="77" t="s">
        <v>96</v>
      </c>
      <c r="B38" s="194">
        <v>0</v>
      </c>
      <c r="C38" s="194">
        <v>0</v>
      </c>
      <c r="D38" s="193">
        <f t="shared" si="2"/>
        <v>0</v>
      </c>
      <c r="E38" s="194">
        <v>0</v>
      </c>
      <c r="F38" s="194">
        <v>0</v>
      </c>
      <c r="G38" s="194">
        <v>0</v>
      </c>
      <c r="H38" s="193">
        <f t="shared" si="3"/>
        <v>0</v>
      </c>
      <c r="I38" s="195">
        <v>0</v>
      </c>
      <c r="J38" s="80">
        <v>0</v>
      </c>
      <c r="K38" s="80">
        <v>0</v>
      </c>
      <c r="L38" s="79">
        <f t="shared" si="0"/>
        <v>0</v>
      </c>
      <c r="M38" s="80">
        <v>0</v>
      </c>
      <c r="N38" s="80">
        <v>0</v>
      </c>
      <c r="O38" s="80">
        <v>6</v>
      </c>
      <c r="P38" s="79">
        <f t="shared" si="1"/>
        <v>6</v>
      </c>
      <c r="Q38" s="161">
        <v>0</v>
      </c>
    </row>
    <row r="39" spans="1:18" s="128" customFormat="1" ht="20.25" customHeight="1">
      <c r="A39" s="62" t="s">
        <v>56</v>
      </c>
      <c r="B39" s="196">
        <f>SUM(B8:B38)</f>
        <v>834</v>
      </c>
      <c r="C39" s="196">
        <f>SUM(C8:C38)</f>
        <v>1165</v>
      </c>
      <c r="D39" s="196">
        <f>SUM(D8:D38)</f>
        <v>1999</v>
      </c>
      <c r="E39" s="196">
        <f>SUM(E8:E38)</f>
        <v>343</v>
      </c>
      <c r="F39" s="197">
        <f>SUM(F8:F38)</f>
        <v>341</v>
      </c>
      <c r="G39" s="197">
        <f>SUM(G8:G38)</f>
        <v>538</v>
      </c>
      <c r="H39" s="197">
        <f>SUM(D39:G39)</f>
        <v>3221</v>
      </c>
      <c r="I39" s="197">
        <f>SUM(I8:I38)</f>
        <v>99.999999999999943</v>
      </c>
      <c r="J39" s="63">
        <f>SUM(J8:J38)</f>
        <v>1065</v>
      </c>
      <c r="K39" s="63">
        <f>SUM(K8:K38)</f>
        <v>787</v>
      </c>
      <c r="L39" s="63">
        <f>SUM(L8:L38)</f>
        <v>1852</v>
      </c>
      <c r="M39" s="63">
        <f>SUM(M8:M38)</f>
        <v>360</v>
      </c>
      <c r="N39" s="64">
        <f>SUM(N8:N38)</f>
        <v>518</v>
      </c>
      <c r="O39" s="64">
        <f>SUM(O8:O38)</f>
        <v>605</v>
      </c>
      <c r="P39" s="64">
        <f t="shared" ref="P39" si="7">SUM(L39:O39)</f>
        <v>3335</v>
      </c>
      <c r="Q39" s="64">
        <f>SUM(Q8:Q38)</f>
        <v>99.820089955022496</v>
      </c>
      <c r="R39" s="66"/>
    </row>
    <row r="40" spans="1:18" s="129" customFormat="1" ht="19.5" customHeight="1">
      <c r="A40" s="205" t="s">
        <v>68</v>
      </c>
      <c r="B40" s="205"/>
      <c r="C40" s="205"/>
      <c r="D40" s="205"/>
      <c r="E40" s="205"/>
      <c r="F40" s="205"/>
      <c r="G40" s="205"/>
      <c r="H40" s="205"/>
      <c r="I40" s="205"/>
      <c r="J40" s="205"/>
      <c r="K40" s="205"/>
      <c r="L40" s="205"/>
      <c r="M40" s="205"/>
      <c r="N40" s="205"/>
      <c r="O40" s="205"/>
      <c r="P40" s="205"/>
      <c r="Q40" s="205"/>
      <c r="R40" s="42"/>
    </row>
    <row r="41" spans="1:18" ht="25.5" customHeight="1">
      <c r="A41" s="206" t="s">
        <v>104</v>
      </c>
      <c r="B41" s="206"/>
      <c r="C41" s="206"/>
      <c r="D41" s="206"/>
      <c r="E41" s="206"/>
      <c r="F41" s="206"/>
      <c r="G41" s="206"/>
      <c r="H41" s="206"/>
      <c r="I41" s="206"/>
      <c r="J41" s="206"/>
      <c r="K41" s="206"/>
      <c r="L41" s="206"/>
      <c r="M41" s="206"/>
      <c r="N41" s="206"/>
      <c r="O41" s="206"/>
      <c r="P41" s="206"/>
      <c r="Q41" s="206"/>
      <c r="R41" s="33"/>
    </row>
    <row r="42" spans="1:18" ht="15.75" customHeight="1">
      <c r="A42" s="207" t="s">
        <v>103</v>
      </c>
      <c r="B42" s="207"/>
      <c r="C42" s="207"/>
      <c r="D42" s="207"/>
      <c r="E42" s="207"/>
      <c r="F42" s="207"/>
      <c r="G42" s="207"/>
      <c r="H42" s="207"/>
      <c r="I42" s="207"/>
      <c r="J42" s="207"/>
      <c r="K42" s="207"/>
      <c r="L42" s="207"/>
      <c r="M42" s="207"/>
      <c r="N42" s="207"/>
      <c r="O42" s="207"/>
      <c r="P42" s="207"/>
      <c r="Q42" s="207"/>
      <c r="R42" s="33"/>
    </row>
    <row r="43" spans="1:18">
      <c r="J43" s="68"/>
      <c r="K43" s="68"/>
      <c r="L43" s="68"/>
      <c r="M43" s="68"/>
      <c r="N43" s="68"/>
      <c r="O43" s="68"/>
      <c r="P43" s="68"/>
    </row>
  </sheetData>
  <mergeCells count="20">
    <mergeCell ref="B2:I2"/>
    <mergeCell ref="J2:Q2"/>
    <mergeCell ref="B3:I3"/>
    <mergeCell ref="J3:Q3"/>
    <mergeCell ref="A5:A7"/>
    <mergeCell ref="B5:I5"/>
    <mergeCell ref="J5:Q5"/>
    <mergeCell ref="B6:E6"/>
    <mergeCell ref="F6:F7"/>
    <mergeCell ref="G6:G7"/>
    <mergeCell ref="Q6:Q7"/>
    <mergeCell ref="A40:Q40"/>
    <mergeCell ref="A41:Q41"/>
    <mergeCell ref="A42:Q42"/>
    <mergeCell ref="H6:H7"/>
    <mergeCell ref="I6:I7"/>
    <mergeCell ref="J6:M6"/>
    <mergeCell ref="N6:N7"/>
    <mergeCell ref="O6:O7"/>
    <mergeCell ref="P6:P7"/>
  </mergeCells>
  <printOptions horizontalCentered="1"/>
  <pageMargins left="0.74803149606299213" right="0.74803149606299213" top="0.43307086614173229" bottom="0.74803149606299213" header="0.31496062992125984" footer="0.31496062992125984"/>
  <pageSetup paperSize="9" scale="65" orientation="landscape" r:id="rId1"/>
  <headerFooter>
    <oddFooter>&amp;L&amp;"Trebuchet MS,Grassetto"&amp;9Statistiche Italia - IMMATRICOLAZIONI
Automobile in cifre &amp;C&amp;"Trebuchet MS,Normale"&amp;9&amp;P/&amp;N&amp;R&amp;"Trebuchet MS,Grassetto"&amp;9ANFIA - Studi e statistiche</oddFooter>
  </headerFooter>
  <ignoredErrors>
    <ignoredError sqref="H39 P39"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P56"/>
  <sheetViews>
    <sheetView showGridLines="0" zoomScaleNormal="100" workbookViewId="0">
      <pane ySplit="6" topLeftCell="A7" activePane="bottomLeft" state="frozen"/>
      <selection activeCell="A23" sqref="A23:XFD23"/>
      <selection pane="bottomLeft" activeCell="A2" sqref="A2:AA2"/>
    </sheetView>
  </sheetViews>
  <sheetFormatPr defaultRowHeight="15"/>
  <cols>
    <col min="1" max="1" width="40.42578125" customWidth="1"/>
    <col min="2" max="3" width="9" customWidth="1"/>
    <col min="4" max="4" width="6.85546875" bestFit="1" customWidth="1"/>
    <col min="5" max="5" width="6.7109375" customWidth="1"/>
    <col min="6" max="6" width="6.85546875" bestFit="1" customWidth="1"/>
    <col min="7" max="7" width="6.7109375" customWidth="1"/>
    <col min="8" max="8" width="6.85546875" customWidth="1"/>
    <col min="9" max="9" width="6.7109375" customWidth="1"/>
    <col min="10" max="10" width="6.85546875" customWidth="1"/>
    <col min="11" max="11" width="6.7109375" customWidth="1"/>
    <col min="12" max="12" width="6.85546875" customWidth="1"/>
    <col min="13" max="13" width="6.7109375" customWidth="1"/>
    <col min="14" max="14" width="6.85546875" customWidth="1"/>
    <col min="15" max="15" width="6.7109375" customWidth="1"/>
    <col min="16" max="16" width="6.85546875" customWidth="1"/>
    <col min="17" max="17" width="6.7109375" customWidth="1"/>
    <col min="18" max="18" width="6.85546875" customWidth="1"/>
    <col min="19" max="21" width="6.7109375" customWidth="1"/>
    <col min="22" max="26" width="6.28515625" customWidth="1"/>
    <col min="27" max="27" width="6.28515625" style="7" customWidth="1"/>
    <col min="28" max="28" width="9.140625" style="12" customWidth="1"/>
    <col min="29" max="30" width="9.140625" style="12"/>
    <col min="31" max="32" width="0" style="12" hidden="1" customWidth="1"/>
    <col min="33" max="33" width="9.140625" style="12" hidden="1" customWidth="1"/>
    <col min="34" max="36" width="5" style="12" bestFit="1" customWidth="1"/>
    <col min="37" max="38" width="5.5703125" style="12" bestFit="1" customWidth="1"/>
    <col min="39" max="39" width="7" style="12" customWidth="1"/>
    <col min="40" max="40" width="9.140625" style="12"/>
    <col min="41" max="41" width="9.140625" style="7"/>
  </cols>
  <sheetData>
    <row r="1" spans="1:68">
      <c r="AB1" s="157"/>
      <c r="AC1" s="157"/>
      <c r="AD1" s="157"/>
      <c r="AE1" s="157"/>
      <c r="AF1" s="157"/>
      <c r="AG1" s="157"/>
      <c r="AH1" s="157"/>
      <c r="AI1" s="157"/>
      <c r="AJ1" s="157"/>
      <c r="AK1" s="157"/>
      <c r="AL1" s="157"/>
      <c r="AM1" s="157"/>
      <c r="AN1" s="157"/>
      <c r="AO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row>
    <row r="2" spans="1:68" ht="16.5" customHeight="1">
      <c r="A2" s="224" t="s">
        <v>27</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35"/>
      <c r="AC2" s="235"/>
      <c r="AD2" s="235"/>
      <c r="AE2" s="235"/>
      <c r="AF2" s="235"/>
      <c r="AG2" s="235"/>
      <c r="AH2" s="235"/>
      <c r="AI2" s="235"/>
      <c r="AJ2" s="235"/>
      <c r="AK2" s="235"/>
      <c r="AL2" s="235"/>
      <c r="AM2" s="235"/>
      <c r="AN2" s="235"/>
      <c r="AO2" s="235"/>
      <c r="AP2" s="235"/>
      <c r="AQ2" s="235"/>
      <c r="AR2" s="235"/>
      <c r="AS2" s="182"/>
      <c r="AT2" s="182"/>
      <c r="AU2" s="182"/>
      <c r="AV2" s="182"/>
      <c r="AW2" s="182"/>
      <c r="AX2" s="182"/>
      <c r="AY2" s="182"/>
      <c r="AZ2" s="157"/>
      <c r="BA2" s="157"/>
      <c r="BB2" s="157"/>
      <c r="BC2" s="157"/>
      <c r="BD2" s="157"/>
      <c r="BE2" s="157"/>
      <c r="BF2" s="157"/>
      <c r="BG2" s="157"/>
      <c r="BH2" s="157"/>
      <c r="BI2" s="157"/>
      <c r="BJ2" s="157"/>
      <c r="BK2" s="157"/>
      <c r="BL2" s="157"/>
      <c r="BM2" s="157"/>
      <c r="BN2" s="157"/>
      <c r="BO2" s="157"/>
      <c r="BP2" s="157"/>
    </row>
    <row r="3" spans="1:68" ht="16.5" customHeight="1">
      <c r="A3" s="225" t="s">
        <v>26</v>
      </c>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35"/>
      <c r="AC3" s="235"/>
      <c r="AD3" s="235"/>
      <c r="AE3" s="235"/>
      <c r="AF3" s="235"/>
      <c r="AG3" s="235"/>
      <c r="AH3" s="235"/>
      <c r="AI3" s="235"/>
      <c r="AJ3" s="235"/>
      <c r="AK3" s="235"/>
      <c r="AL3" s="235"/>
      <c r="AM3" s="235"/>
      <c r="AN3" s="235"/>
      <c r="AO3" s="235"/>
      <c r="AP3" s="235"/>
      <c r="AQ3" s="235"/>
      <c r="AR3" s="235"/>
      <c r="AS3" s="182"/>
      <c r="AT3" s="182"/>
      <c r="AU3" s="182"/>
      <c r="AV3" s="182"/>
      <c r="AW3" s="182"/>
      <c r="AX3" s="182"/>
      <c r="AY3" s="182"/>
      <c r="AZ3" s="157"/>
      <c r="BA3" s="157"/>
      <c r="BB3" s="157"/>
      <c r="BC3" s="157"/>
      <c r="BD3" s="157"/>
      <c r="BE3" s="157"/>
      <c r="BF3" s="157"/>
      <c r="BG3" s="157"/>
      <c r="BH3" s="157"/>
      <c r="BI3" s="157"/>
      <c r="BJ3" s="157"/>
      <c r="BK3" s="157"/>
      <c r="BL3" s="157"/>
      <c r="BM3" s="157"/>
      <c r="BN3" s="157"/>
      <c r="BO3" s="157"/>
      <c r="BP3" s="157"/>
    </row>
    <row r="4" spans="1:68" ht="16.5">
      <c r="A4" s="2"/>
      <c r="B4" s="2"/>
      <c r="C4" s="2"/>
      <c r="D4" s="2"/>
      <c r="E4" s="2"/>
      <c r="F4" s="2"/>
      <c r="G4" s="2"/>
      <c r="H4" s="2"/>
      <c r="I4" s="2"/>
      <c r="J4" s="2"/>
      <c r="K4" s="2"/>
      <c r="L4" s="2"/>
      <c r="M4" s="2"/>
      <c r="N4" s="2"/>
      <c r="O4" s="2"/>
      <c r="P4" s="2"/>
      <c r="Q4" s="2"/>
      <c r="R4" s="2"/>
      <c r="S4" s="2"/>
      <c r="T4" s="2"/>
      <c r="U4" s="2"/>
      <c r="V4" s="2"/>
      <c r="W4" s="2"/>
      <c r="X4" s="2"/>
      <c r="Y4" s="2"/>
      <c r="Z4" s="2"/>
      <c r="AB4" s="235"/>
      <c r="AC4" s="235"/>
      <c r="AD4" s="235"/>
      <c r="AE4" s="235"/>
      <c r="AF4" s="235"/>
      <c r="AG4" s="235"/>
      <c r="AH4" s="235"/>
      <c r="AI4" s="235"/>
      <c r="AJ4" s="235"/>
      <c r="AK4" s="235"/>
      <c r="AL4" s="235"/>
      <c r="AM4" s="235"/>
      <c r="AN4" s="235"/>
      <c r="AO4" s="235"/>
      <c r="AP4" s="235"/>
      <c r="AQ4" s="235"/>
      <c r="AR4" s="235"/>
      <c r="AS4" s="182"/>
      <c r="AT4" s="182"/>
      <c r="AU4" s="182"/>
      <c r="AV4" s="182"/>
      <c r="AW4" s="182"/>
      <c r="AX4" s="182"/>
      <c r="AY4" s="182"/>
      <c r="AZ4" s="157"/>
      <c r="BA4" s="157"/>
      <c r="BB4" s="157"/>
      <c r="BC4" s="157"/>
      <c r="BD4" s="157"/>
      <c r="BE4" s="157"/>
      <c r="BF4" s="157"/>
      <c r="BG4" s="157"/>
      <c r="BH4" s="157"/>
      <c r="BI4" s="157"/>
      <c r="BJ4" s="157"/>
      <c r="BK4" s="157"/>
      <c r="BL4" s="157"/>
      <c r="BM4" s="157"/>
      <c r="BN4" s="157"/>
      <c r="BO4" s="157"/>
      <c r="BP4" s="157"/>
    </row>
    <row r="5" spans="1:68" ht="16.5" customHeight="1">
      <c r="A5" s="226" t="s">
        <v>36</v>
      </c>
      <c r="B5" s="201" t="s">
        <v>102</v>
      </c>
      <c r="C5" s="180" t="s">
        <v>0</v>
      </c>
      <c r="D5" s="203">
        <v>2021</v>
      </c>
      <c r="E5" s="164" t="s">
        <v>0</v>
      </c>
      <c r="F5" s="203">
        <v>2020</v>
      </c>
      <c r="G5" s="228" t="s">
        <v>0</v>
      </c>
      <c r="H5" s="203">
        <v>2019</v>
      </c>
      <c r="I5" s="203" t="s">
        <v>0</v>
      </c>
      <c r="J5" s="203">
        <v>2018</v>
      </c>
      <c r="K5" s="203" t="s">
        <v>0</v>
      </c>
      <c r="L5" s="203">
        <v>2017</v>
      </c>
      <c r="M5" s="203" t="s">
        <v>0</v>
      </c>
      <c r="N5" s="203">
        <v>2016</v>
      </c>
      <c r="O5" s="203" t="s">
        <v>0</v>
      </c>
      <c r="P5" s="203">
        <v>2015</v>
      </c>
      <c r="Q5" s="203" t="s">
        <v>0</v>
      </c>
      <c r="R5" s="203">
        <v>2014</v>
      </c>
      <c r="S5" s="203" t="s">
        <v>0</v>
      </c>
      <c r="T5" s="221" t="s">
        <v>124</v>
      </c>
      <c r="U5" s="222"/>
      <c r="V5" s="222"/>
      <c r="W5" s="222"/>
      <c r="X5" s="222"/>
      <c r="Y5" s="222"/>
      <c r="Z5" s="222"/>
      <c r="AA5" s="223"/>
      <c r="AB5" s="235"/>
      <c r="AC5" s="235"/>
      <c r="AD5" s="235"/>
      <c r="AE5" s="235"/>
      <c r="AF5" s="235"/>
      <c r="AG5" s="235"/>
      <c r="AH5" s="235">
        <v>2014</v>
      </c>
      <c r="AI5" s="235">
        <v>2015</v>
      </c>
      <c r="AJ5" s="235">
        <v>2016</v>
      </c>
      <c r="AK5" s="235">
        <v>2017</v>
      </c>
      <c r="AL5" s="235">
        <v>2018</v>
      </c>
      <c r="AM5" s="235">
        <v>2019</v>
      </c>
      <c r="AN5" s="235">
        <v>2020</v>
      </c>
      <c r="AO5" s="235">
        <v>2021</v>
      </c>
      <c r="AP5" s="235">
        <v>2022</v>
      </c>
      <c r="AQ5" s="235"/>
      <c r="AR5" s="235"/>
      <c r="AS5" s="182"/>
      <c r="AT5" s="182"/>
      <c r="AU5" s="182"/>
      <c r="AV5" s="182"/>
      <c r="AW5" s="182"/>
      <c r="AX5" s="182"/>
      <c r="AY5" s="182"/>
      <c r="AZ5" s="157"/>
      <c r="BA5" s="157"/>
      <c r="BB5" s="157"/>
      <c r="BC5" s="157"/>
      <c r="BD5" s="157"/>
      <c r="BE5" s="157"/>
      <c r="BF5" s="157"/>
      <c r="BG5" s="157"/>
      <c r="BH5" s="157"/>
      <c r="BI5" s="157"/>
      <c r="BJ5" s="157"/>
      <c r="BK5" s="157"/>
      <c r="BL5" s="157"/>
      <c r="BM5" s="157"/>
      <c r="BN5" s="157"/>
      <c r="BO5" s="157"/>
      <c r="BP5" s="157"/>
    </row>
    <row r="6" spans="1:68">
      <c r="A6" s="227"/>
      <c r="B6" s="202"/>
      <c r="C6" s="181"/>
      <c r="D6" s="204"/>
      <c r="E6" s="165"/>
      <c r="F6" s="204"/>
      <c r="G6" s="229"/>
      <c r="H6" s="204"/>
      <c r="I6" s="204"/>
      <c r="J6" s="204"/>
      <c r="K6" s="204"/>
      <c r="L6" s="204"/>
      <c r="M6" s="204"/>
      <c r="N6" s="204"/>
      <c r="O6" s="204"/>
      <c r="P6" s="204"/>
      <c r="Q6" s="204"/>
      <c r="R6" s="204"/>
      <c r="S6" s="204"/>
      <c r="T6" s="158" t="s">
        <v>123</v>
      </c>
      <c r="U6" s="158" t="s">
        <v>100</v>
      </c>
      <c r="V6" s="158" t="s">
        <v>72</v>
      </c>
      <c r="W6" s="159" t="s">
        <v>71</v>
      </c>
      <c r="X6" s="159" t="s">
        <v>29</v>
      </c>
      <c r="Y6" s="159" t="s">
        <v>23</v>
      </c>
      <c r="Z6" s="159" t="s">
        <v>19</v>
      </c>
      <c r="AA6" s="159" t="s">
        <v>18</v>
      </c>
      <c r="AB6" s="235"/>
      <c r="AC6" s="235" t="s">
        <v>42</v>
      </c>
      <c r="AD6" s="235"/>
      <c r="AE6" s="235"/>
      <c r="AF6" s="235"/>
      <c r="AG6" s="235"/>
      <c r="AH6" s="235">
        <f>R10</f>
        <v>837</v>
      </c>
      <c r="AI6" s="235">
        <f>P10</f>
        <v>950</v>
      </c>
      <c r="AJ6" s="235">
        <f>N10</f>
        <v>915</v>
      </c>
      <c r="AK6" s="235">
        <f>L10</f>
        <v>1416</v>
      </c>
      <c r="AL6" s="235">
        <f>J10</f>
        <v>2473</v>
      </c>
      <c r="AM6" s="235">
        <f>H10</f>
        <v>2221</v>
      </c>
      <c r="AN6" s="235">
        <v>1986</v>
      </c>
      <c r="AO6" s="235">
        <v>1852</v>
      </c>
      <c r="AP6" s="235">
        <v>1999</v>
      </c>
      <c r="AQ6" s="235"/>
      <c r="AR6" s="235"/>
      <c r="AS6" s="182"/>
      <c r="AT6" s="182"/>
      <c r="AU6" s="182"/>
      <c r="AV6" s="182"/>
      <c r="AW6" s="182"/>
      <c r="AX6" s="182"/>
      <c r="AY6" s="182"/>
      <c r="AZ6" s="157"/>
      <c r="BA6" s="157"/>
      <c r="BB6" s="157"/>
      <c r="BC6" s="157"/>
      <c r="BD6" s="157"/>
      <c r="BE6" s="157"/>
      <c r="BF6" s="157"/>
      <c r="BG6" s="157"/>
      <c r="BH6" s="157"/>
      <c r="BI6" s="157"/>
      <c r="BJ6" s="157"/>
      <c r="BK6" s="157"/>
      <c r="BL6" s="157"/>
      <c r="BM6" s="157"/>
      <c r="BN6" s="157"/>
      <c r="BO6" s="157"/>
      <c r="BP6" s="157"/>
    </row>
    <row r="7" spans="1:68" s="22" customFormat="1" ht="15.95" customHeight="1">
      <c r="A7" s="169" t="s">
        <v>115</v>
      </c>
      <c r="B7" s="43"/>
      <c r="C7" s="120"/>
      <c r="D7" s="169"/>
      <c r="E7" s="170"/>
      <c r="F7" s="169"/>
      <c r="G7" s="170"/>
      <c r="H7" s="139"/>
      <c r="I7" s="140"/>
      <c r="J7" s="139"/>
      <c r="K7" s="140"/>
      <c r="L7" s="139"/>
      <c r="M7" s="140"/>
      <c r="N7" s="142"/>
      <c r="O7" s="143"/>
      <c r="P7" s="142"/>
      <c r="Q7" s="143"/>
      <c r="R7" s="142"/>
      <c r="S7" s="143"/>
      <c r="T7" s="143"/>
      <c r="U7" s="143"/>
      <c r="V7" s="143"/>
      <c r="W7" s="143"/>
      <c r="X7" s="143"/>
      <c r="Y7" s="143"/>
      <c r="Z7" s="143"/>
      <c r="AA7" s="143"/>
      <c r="AB7" s="235"/>
      <c r="AC7" s="235" t="s">
        <v>43</v>
      </c>
      <c r="AD7" s="235"/>
      <c r="AE7" s="235"/>
      <c r="AF7" s="235"/>
      <c r="AG7" s="235"/>
      <c r="AH7" s="235">
        <f>R11</f>
        <v>527</v>
      </c>
      <c r="AI7" s="235">
        <f>P11</f>
        <v>680</v>
      </c>
      <c r="AJ7" s="235">
        <f>N11</f>
        <v>854</v>
      </c>
      <c r="AK7" s="235">
        <f>L11</f>
        <v>866</v>
      </c>
      <c r="AL7" s="235">
        <f>J11</f>
        <v>867</v>
      </c>
      <c r="AM7" s="235">
        <f>H11</f>
        <v>842</v>
      </c>
      <c r="AN7" s="235">
        <v>304</v>
      </c>
      <c r="AO7" s="235">
        <v>360</v>
      </c>
      <c r="AP7" s="235">
        <v>343</v>
      </c>
      <c r="AQ7" s="235"/>
      <c r="AR7" s="235"/>
      <c r="AS7" s="182"/>
      <c r="AT7" s="182"/>
      <c r="AU7" s="182"/>
      <c r="AV7" s="182"/>
      <c r="AW7" s="182"/>
      <c r="AX7" s="182"/>
      <c r="AY7" s="182"/>
      <c r="AZ7" s="157"/>
      <c r="BA7" s="157"/>
      <c r="BB7" s="157"/>
      <c r="BC7" s="157"/>
      <c r="BD7" s="157"/>
      <c r="BE7" s="157"/>
      <c r="BF7" s="157"/>
      <c r="BG7" s="157"/>
      <c r="BH7" s="157"/>
      <c r="BI7" s="157"/>
      <c r="BJ7" s="157"/>
      <c r="BK7" s="157"/>
      <c r="BL7" s="157"/>
      <c r="BM7" s="157"/>
      <c r="BN7" s="157"/>
      <c r="BO7" s="157"/>
      <c r="BP7" s="157"/>
    </row>
    <row r="8" spans="1:68" s="22" customFormat="1" ht="15.95" customHeight="1">
      <c r="A8" s="171" t="s">
        <v>116</v>
      </c>
      <c r="B8" s="198">
        <v>834</v>
      </c>
      <c r="C8" s="134">
        <f t="shared" ref="C8:E10" si="0">B8/B$15*100</f>
        <v>25.892579944116733</v>
      </c>
      <c r="D8" s="172">
        <v>1065</v>
      </c>
      <c r="E8" s="173">
        <f t="shared" si="0"/>
        <v>31.934032983508249</v>
      </c>
      <c r="F8" s="172">
        <v>1072</v>
      </c>
      <c r="G8" s="173">
        <f t="shared" ref="G8:G10" si="1">F8/F$15*100</f>
        <v>34.020945731513805</v>
      </c>
      <c r="H8" s="139">
        <v>1424</v>
      </c>
      <c r="I8" s="140">
        <f t="shared" ref="I8:I15" si="2">H8/H$15*100</f>
        <v>32.548571428571428</v>
      </c>
      <c r="J8" s="141">
        <v>1420</v>
      </c>
      <c r="K8" s="140">
        <f>J8/J$15*100</f>
        <v>31.590656284760843</v>
      </c>
      <c r="L8" s="139">
        <v>694</v>
      </c>
      <c r="M8" s="140">
        <f>L8/L$15*100</f>
        <v>20.25094835132769</v>
      </c>
      <c r="N8" s="142">
        <f>423+75</f>
        <v>498</v>
      </c>
      <c r="O8" s="143">
        <f t="shared" ref="O8:O15" si="3">N8/N$15*100</f>
        <v>17.357964447542699</v>
      </c>
      <c r="P8" s="142">
        <v>599</v>
      </c>
      <c r="Q8" s="143">
        <f t="shared" ref="Q8:Q15" si="4">P8/P$15*100</f>
        <v>25.157496850062998</v>
      </c>
      <c r="R8" s="142">
        <v>588</v>
      </c>
      <c r="S8" s="143">
        <v>26.533457249070629</v>
      </c>
      <c r="T8" s="28">
        <f>(B8-D8)/D8*100</f>
        <v>-21.69014084507042</v>
      </c>
      <c r="U8" s="143">
        <f>(D8-F8)/F8*100</f>
        <v>-0.65298507462686561</v>
      </c>
      <c r="V8" s="143">
        <f t="shared" ref="V8:V15" si="5">(F8-H8)/H8*100</f>
        <v>-24.719101123595504</v>
      </c>
      <c r="W8" s="143">
        <f t="shared" ref="W8:W15" si="6">(H8-J8)/J8*100</f>
        <v>0.28169014084507044</v>
      </c>
      <c r="X8" s="143">
        <f t="shared" ref="X8:X15" si="7">(J8-L8)/L8*100</f>
        <v>104.61095100864553</v>
      </c>
      <c r="Y8" s="143">
        <f>(L8-N8)/N8*100</f>
        <v>39.357429718875501</v>
      </c>
      <c r="Z8" s="143">
        <f>(N8-P8)/P8*100</f>
        <v>-16.861435726210349</v>
      </c>
      <c r="AA8" s="143">
        <f>(P8-R8)/R8*100</f>
        <v>1.870748299319728</v>
      </c>
      <c r="AB8" s="235"/>
      <c r="AC8" s="235" t="s">
        <v>12</v>
      </c>
      <c r="AD8" s="235"/>
      <c r="AE8" s="235"/>
      <c r="AF8" s="235"/>
      <c r="AG8" s="235"/>
      <c r="AH8" s="235">
        <f>R13</f>
        <v>356</v>
      </c>
      <c r="AI8" s="235">
        <f>P13</f>
        <v>479</v>
      </c>
      <c r="AJ8" s="235">
        <f>N13</f>
        <v>633</v>
      </c>
      <c r="AK8" s="235">
        <f>L13</f>
        <v>636</v>
      </c>
      <c r="AL8" s="235">
        <f>J13</f>
        <v>618</v>
      </c>
      <c r="AM8" s="235">
        <f>H13</f>
        <v>695</v>
      </c>
      <c r="AN8" s="235">
        <v>515</v>
      </c>
      <c r="AO8" s="235">
        <v>518</v>
      </c>
      <c r="AP8" s="235">
        <v>341</v>
      </c>
      <c r="AQ8" s="235"/>
      <c r="AR8" s="235"/>
      <c r="AS8" s="182"/>
      <c r="AT8" s="182"/>
      <c r="AU8" s="182"/>
      <c r="AV8" s="182"/>
      <c r="AW8" s="182"/>
      <c r="AX8" s="182"/>
      <c r="AY8" s="182"/>
      <c r="AZ8" s="157"/>
      <c r="BA8" s="157"/>
      <c r="BB8" s="157"/>
      <c r="BC8" s="157"/>
      <c r="BD8" s="157"/>
      <c r="BE8" s="157"/>
      <c r="BF8" s="157"/>
      <c r="BG8" s="157"/>
      <c r="BH8" s="157"/>
      <c r="BI8" s="157"/>
      <c r="BJ8" s="157"/>
      <c r="BK8" s="157"/>
      <c r="BL8" s="157"/>
      <c r="BM8" s="157"/>
      <c r="BN8" s="157"/>
      <c r="BO8" s="157"/>
      <c r="BP8" s="157"/>
    </row>
    <row r="9" spans="1:68" s="22" customFormat="1" ht="15.95" customHeight="1">
      <c r="A9" s="171" t="s">
        <v>117</v>
      </c>
      <c r="B9" s="198">
        <v>1165</v>
      </c>
      <c r="C9" s="134">
        <f t="shared" si="0"/>
        <v>36.168891648556354</v>
      </c>
      <c r="D9" s="172">
        <v>787</v>
      </c>
      <c r="E9" s="173">
        <f t="shared" si="0"/>
        <v>23.598200899550225</v>
      </c>
      <c r="F9" s="172">
        <v>914</v>
      </c>
      <c r="G9" s="173">
        <f t="shared" si="1"/>
        <v>29.006664550936211</v>
      </c>
      <c r="H9" s="139">
        <v>797</v>
      </c>
      <c r="I9" s="140">
        <f t="shared" si="2"/>
        <v>18.217142857142857</v>
      </c>
      <c r="J9" s="141">
        <v>1053</v>
      </c>
      <c r="K9" s="140">
        <f t="shared" ref="K9:K15" si="8">J9/J$15*100</f>
        <v>23.426028921023359</v>
      </c>
      <c r="L9" s="139">
        <v>722</v>
      </c>
      <c r="M9" s="140">
        <f t="shared" ref="M9:M15" si="9">L9/L$15*100</f>
        <v>21.067989495185294</v>
      </c>
      <c r="N9" s="142">
        <f>374+43</f>
        <v>417</v>
      </c>
      <c r="O9" s="143">
        <f t="shared" si="3"/>
        <v>14.534681073544789</v>
      </c>
      <c r="P9" s="142">
        <v>351</v>
      </c>
      <c r="Q9" s="143">
        <f t="shared" si="4"/>
        <v>14.741705165896683</v>
      </c>
      <c r="R9" s="142">
        <v>249</v>
      </c>
      <c r="S9" s="143">
        <v>13.940520446096654</v>
      </c>
      <c r="T9" s="28">
        <f t="shared" ref="T9:T15" si="10">(B9-D9)/D9*100</f>
        <v>48.030495552731892</v>
      </c>
      <c r="U9" s="143">
        <f t="shared" ref="U9:U15" si="11">(D9-F9)/F9*100</f>
        <v>-13.89496717724289</v>
      </c>
      <c r="V9" s="143">
        <f t="shared" si="5"/>
        <v>14.680050188205771</v>
      </c>
      <c r="W9" s="143">
        <f t="shared" si="6"/>
        <v>-24.311490978157646</v>
      </c>
      <c r="X9" s="143">
        <f t="shared" si="7"/>
        <v>45.844875346260388</v>
      </c>
      <c r="Y9" s="143">
        <f t="shared" ref="Y9:Y15" si="12">(L9-N9)/N9*100</f>
        <v>73.141486810551555</v>
      </c>
      <c r="Z9" s="143">
        <f>(N9-P9)/P9*100</f>
        <v>18.803418803418804</v>
      </c>
      <c r="AA9" s="143">
        <f t="shared" ref="AA9:AA15" si="13">(P9-R9)/R9*100</f>
        <v>40.963855421686745</v>
      </c>
      <c r="AB9" s="235"/>
      <c r="AC9" s="235" t="s">
        <v>44</v>
      </c>
      <c r="AD9" s="235"/>
      <c r="AE9" s="235"/>
      <c r="AF9" s="235"/>
      <c r="AG9" s="235"/>
      <c r="AH9" s="235">
        <f>R14</f>
        <v>327</v>
      </c>
      <c r="AI9" s="235">
        <f>P14</f>
        <v>272</v>
      </c>
      <c r="AJ9" s="235">
        <f>N14</f>
        <v>467</v>
      </c>
      <c r="AK9" s="235">
        <f>L14</f>
        <v>509</v>
      </c>
      <c r="AL9" s="235">
        <f>J14</f>
        <v>537</v>
      </c>
      <c r="AM9" s="235">
        <f>H14</f>
        <v>617</v>
      </c>
      <c r="AN9" s="235">
        <v>346</v>
      </c>
      <c r="AO9" s="235">
        <v>605</v>
      </c>
      <c r="AP9" s="235">
        <v>538</v>
      </c>
      <c r="AQ9" s="235"/>
      <c r="AR9" s="235"/>
      <c r="AS9" s="182"/>
      <c r="AT9" s="182"/>
      <c r="AU9" s="182"/>
      <c r="AV9" s="182"/>
      <c r="AW9" s="182"/>
      <c r="AX9" s="182"/>
      <c r="AY9" s="182"/>
      <c r="AZ9" s="157"/>
      <c r="BA9" s="157"/>
      <c r="BB9" s="157"/>
      <c r="BC9" s="157"/>
      <c r="BD9" s="157"/>
      <c r="BE9" s="157"/>
      <c r="BF9" s="157"/>
      <c r="BG9" s="157"/>
      <c r="BH9" s="157"/>
      <c r="BI9" s="157"/>
      <c r="BJ9" s="157"/>
      <c r="BK9" s="157"/>
      <c r="BL9" s="157"/>
      <c r="BM9" s="157"/>
      <c r="BN9" s="157"/>
      <c r="BO9" s="157"/>
      <c r="BP9" s="157"/>
    </row>
    <row r="10" spans="1:68" s="22" customFormat="1" ht="27" customHeight="1">
      <c r="A10" s="15" t="s">
        <v>118</v>
      </c>
      <c r="B10" s="16">
        <f t="shared" ref="B10:F10" si="14">SUM(B8:B9)</f>
        <v>1999</v>
      </c>
      <c r="C10" s="135">
        <f t="shared" si="0"/>
        <v>62.06147159267308</v>
      </c>
      <c r="D10" s="144">
        <f t="shared" si="14"/>
        <v>1852</v>
      </c>
      <c r="E10" s="174">
        <f t="shared" si="0"/>
        <v>55.532233883058467</v>
      </c>
      <c r="F10" s="144">
        <f t="shared" si="14"/>
        <v>1986</v>
      </c>
      <c r="G10" s="174">
        <f t="shared" si="1"/>
        <v>63.02761028245002</v>
      </c>
      <c r="H10" s="144">
        <f>SUM(H8:H9)</f>
        <v>2221</v>
      </c>
      <c r="I10" s="145">
        <f t="shared" si="2"/>
        <v>50.765714285714282</v>
      </c>
      <c r="J10" s="146">
        <f>SUM(J8:J9)</f>
        <v>2473</v>
      </c>
      <c r="K10" s="145">
        <f t="shared" si="8"/>
        <v>55.016685205784199</v>
      </c>
      <c r="L10" s="144">
        <f>SUM(L8:L9)</f>
        <v>1416</v>
      </c>
      <c r="M10" s="145">
        <f t="shared" si="9"/>
        <v>41.318937846512988</v>
      </c>
      <c r="N10" s="147">
        <f>SUM(N8:N9)</f>
        <v>915</v>
      </c>
      <c r="O10" s="148">
        <f t="shared" si="3"/>
        <v>31.892645521087488</v>
      </c>
      <c r="P10" s="147">
        <f>SUM(P8:P9)</f>
        <v>950</v>
      </c>
      <c r="Q10" s="148">
        <f t="shared" si="4"/>
        <v>39.899202015959681</v>
      </c>
      <c r="R10" s="147">
        <f>SUM(R8:R9)</f>
        <v>837</v>
      </c>
      <c r="S10" s="148">
        <v>40.473977695167285</v>
      </c>
      <c r="T10" s="123">
        <f t="shared" si="10"/>
        <v>7.9373650107991356</v>
      </c>
      <c r="U10" s="175">
        <f t="shared" si="11"/>
        <v>-6.7472306143001006</v>
      </c>
      <c r="V10" s="175">
        <f t="shared" si="5"/>
        <v>-10.580819450697884</v>
      </c>
      <c r="W10" s="148">
        <f t="shared" si="6"/>
        <v>-10.190052567731501</v>
      </c>
      <c r="X10" s="148">
        <f t="shared" si="7"/>
        <v>74.646892655367239</v>
      </c>
      <c r="Y10" s="148">
        <f t="shared" si="12"/>
        <v>54.754098360655732</v>
      </c>
      <c r="Z10" s="148">
        <f t="shared" ref="Z10:Z15" si="15">(N10-P10)/P10*100</f>
        <v>-3.6842105263157889</v>
      </c>
      <c r="AA10" s="148">
        <f t="shared" si="13"/>
        <v>13.500597371565112</v>
      </c>
      <c r="AB10" s="235"/>
      <c r="AC10" s="235" t="s">
        <v>130</v>
      </c>
      <c r="AD10" s="235"/>
      <c r="AE10" s="235"/>
      <c r="AF10" s="235"/>
      <c r="AG10" s="235"/>
      <c r="AH10" s="235">
        <f>SUM(AH6:AH9)</f>
        <v>2047</v>
      </c>
      <c r="AI10" s="235">
        <f t="shared" ref="AI10:AP10" si="16">SUM(AI6:AI9)</f>
        <v>2381</v>
      </c>
      <c r="AJ10" s="235">
        <f t="shared" si="16"/>
        <v>2869</v>
      </c>
      <c r="AK10" s="235">
        <f t="shared" si="16"/>
        <v>3427</v>
      </c>
      <c r="AL10" s="235">
        <f t="shared" si="16"/>
        <v>4495</v>
      </c>
      <c r="AM10" s="235">
        <f t="shared" si="16"/>
        <v>4375</v>
      </c>
      <c r="AN10" s="235">
        <f t="shared" si="16"/>
        <v>3151</v>
      </c>
      <c r="AO10" s="235">
        <f t="shared" si="16"/>
        <v>3335</v>
      </c>
      <c r="AP10" s="235">
        <f t="shared" si="16"/>
        <v>3221</v>
      </c>
      <c r="AQ10" s="235"/>
      <c r="AR10" s="235"/>
      <c r="AS10" s="182"/>
      <c r="AT10" s="182"/>
      <c r="AU10" s="182"/>
      <c r="AV10" s="182"/>
      <c r="AW10" s="182"/>
      <c r="AX10" s="182"/>
      <c r="AY10" s="182"/>
      <c r="AZ10" s="157"/>
      <c r="BA10" s="157"/>
      <c r="BB10" s="157"/>
      <c r="BC10" s="157"/>
      <c r="BD10" s="157"/>
      <c r="BE10" s="157"/>
      <c r="BF10" s="157"/>
      <c r="BG10" s="157"/>
      <c r="BH10" s="157"/>
      <c r="BI10" s="157"/>
      <c r="BJ10" s="157"/>
      <c r="BK10" s="157"/>
      <c r="BL10" s="157"/>
      <c r="BM10" s="157"/>
      <c r="BN10" s="157"/>
      <c r="BO10" s="157"/>
      <c r="BP10" s="157"/>
    </row>
    <row r="11" spans="1:68" s="22" customFormat="1" ht="15.95" customHeight="1">
      <c r="A11" s="176" t="s">
        <v>119</v>
      </c>
      <c r="B11" s="130">
        <v>343</v>
      </c>
      <c r="C11" s="136">
        <f>B11/B$15*100</f>
        <v>10.648866811549208</v>
      </c>
      <c r="D11" s="177">
        <v>360</v>
      </c>
      <c r="E11" s="30">
        <f>D11/D$15*100</f>
        <v>10.794602698650674</v>
      </c>
      <c r="F11" s="177">
        <v>304</v>
      </c>
      <c r="G11" s="30">
        <f>F11/F$15*100</f>
        <v>9.647730879086005</v>
      </c>
      <c r="H11" s="149">
        <v>842</v>
      </c>
      <c r="I11" s="150">
        <f t="shared" si="2"/>
        <v>19.245714285714286</v>
      </c>
      <c r="J11" s="151">
        <v>867</v>
      </c>
      <c r="K11" s="150">
        <f t="shared" si="8"/>
        <v>19.288097886540601</v>
      </c>
      <c r="L11" s="149">
        <v>866</v>
      </c>
      <c r="M11" s="150">
        <f t="shared" si="9"/>
        <v>25.269915377881532</v>
      </c>
      <c r="N11" s="152">
        <f>822+32</f>
        <v>854</v>
      </c>
      <c r="O11" s="153">
        <f t="shared" si="3"/>
        <v>29.766469153014992</v>
      </c>
      <c r="P11" s="152">
        <v>680</v>
      </c>
      <c r="Q11" s="153">
        <f t="shared" si="4"/>
        <v>28.559428811423771</v>
      </c>
      <c r="R11" s="152">
        <v>527</v>
      </c>
      <c r="S11" s="153">
        <v>22.444237918215613</v>
      </c>
      <c r="T11" s="121">
        <f t="shared" si="10"/>
        <v>-4.7222222222222223</v>
      </c>
      <c r="U11" s="32">
        <f t="shared" si="11"/>
        <v>18.421052631578945</v>
      </c>
      <c r="V11" s="32">
        <f t="shared" si="5"/>
        <v>-63.895486935866984</v>
      </c>
      <c r="W11" s="153">
        <f t="shared" si="6"/>
        <v>-2.8835063437139561</v>
      </c>
      <c r="X11" s="153">
        <f t="shared" si="7"/>
        <v>0.11547344110854503</v>
      </c>
      <c r="Y11" s="153">
        <f t="shared" si="12"/>
        <v>1.405152224824356</v>
      </c>
      <c r="Z11" s="153">
        <f t="shared" si="15"/>
        <v>25.588235294117645</v>
      </c>
      <c r="AA11" s="153">
        <f t="shared" si="13"/>
        <v>29.032258064516132</v>
      </c>
      <c r="AB11" s="235"/>
      <c r="AC11" s="235"/>
      <c r="AD11" s="235"/>
      <c r="AE11" s="235"/>
      <c r="AF11" s="235"/>
      <c r="AG11" s="235"/>
      <c r="AH11" s="235"/>
      <c r="AI11" s="235"/>
      <c r="AJ11" s="235"/>
      <c r="AK11" s="235"/>
      <c r="AL11" s="235"/>
      <c r="AM11" s="235"/>
      <c r="AN11" s="235"/>
      <c r="AO11" s="235"/>
      <c r="AP11" s="235"/>
      <c r="AQ11" s="235"/>
      <c r="AR11" s="235"/>
      <c r="AS11" s="182"/>
      <c r="AT11" s="182"/>
      <c r="AU11" s="182"/>
      <c r="AV11" s="182"/>
      <c r="AW11" s="182"/>
      <c r="AX11" s="182"/>
      <c r="AY11" s="182"/>
      <c r="AZ11" s="157"/>
      <c r="BA11" s="157"/>
      <c r="BB11" s="157"/>
      <c r="BC11" s="157"/>
      <c r="BD11" s="157"/>
      <c r="BE11" s="157"/>
      <c r="BF11" s="157"/>
      <c r="BG11" s="157"/>
      <c r="BH11" s="157"/>
      <c r="BI11" s="157"/>
      <c r="BJ11" s="157"/>
      <c r="BK11" s="157"/>
      <c r="BL11" s="157"/>
      <c r="BM11" s="157"/>
      <c r="BN11" s="157"/>
      <c r="BO11" s="157"/>
      <c r="BP11" s="157"/>
    </row>
    <row r="12" spans="1:68" s="22" customFormat="1" ht="27" customHeight="1">
      <c r="A12" s="23" t="s">
        <v>120</v>
      </c>
      <c r="B12" s="131">
        <f t="shared" ref="B12:F12" si="17">+B11+B10</f>
        <v>2342</v>
      </c>
      <c r="C12" s="137">
        <f>B12/B$15*100</f>
        <v>72.710338404222298</v>
      </c>
      <c r="D12" s="24">
        <f t="shared" si="17"/>
        <v>2212</v>
      </c>
      <c r="E12" s="19">
        <f>D12/D$15*100</f>
        <v>66.326836581709145</v>
      </c>
      <c r="F12" s="24">
        <f t="shared" si="17"/>
        <v>2290</v>
      </c>
      <c r="G12" s="19">
        <f>F12/F$15*100</f>
        <v>72.675341161536025</v>
      </c>
      <c r="H12" s="24">
        <f>+H11+H10</f>
        <v>3063</v>
      </c>
      <c r="I12" s="25">
        <f t="shared" si="2"/>
        <v>70.011428571428567</v>
      </c>
      <c r="J12" s="98">
        <f>+J11+J10</f>
        <v>3340</v>
      </c>
      <c r="K12" s="25">
        <f t="shared" si="8"/>
        <v>74.304783092324797</v>
      </c>
      <c r="L12" s="24">
        <f>+L11+L10</f>
        <v>2282</v>
      </c>
      <c r="M12" s="25">
        <f t="shared" si="9"/>
        <v>66.588853224394512</v>
      </c>
      <c r="N12" s="26">
        <f>+N11+N10</f>
        <v>1769</v>
      </c>
      <c r="O12" s="21">
        <f t="shared" si="3"/>
        <v>61.659114674102476</v>
      </c>
      <c r="P12" s="26">
        <f>+P11+P10</f>
        <v>1630</v>
      </c>
      <c r="Q12" s="21">
        <f t="shared" si="4"/>
        <v>68.458630827383445</v>
      </c>
      <c r="R12" s="26">
        <f>SUM(R10:R11)</f>
        <v>1364</v>
      </c>
      <c r="S12" s="21">
        <v>62.918215613382898</v>
      </c>
      <c r="T12" s="123">
        <f t="shared" si="10"/>
        <v>5.8770343580470161</v>
      </c>
      <c r="U12" s="175">
        <f t="shared" si="11"/>
        <v>-3.4061135371179039</v>
      </c>
      <c r="V12" s="175">
        <f t="shared" si="5"/>
        <v>-25.236696049624552</v>
      </c>
      <c r="W12" s="21">
        <f t="shared" si="6"/>
        <v>-8.293413173652695</v>
      </c>
      <c r="X12" s="21">
        <f t="shared" si="7"/>
        <v>46.362839614373357</v>
      </c>
      <c r="Y12" s="21">
        <f t="shared" si="12"/>
        <v>28.999434708875071</v>
      </c>
      <c r="Z12" s="21">
        <f t="shared" si="15"/>
        <v>8.5276073619631898</v>
      </c>
      <c r="AA12" s="21">
        <f t="shared" si="13"/>
        <v>19.501466275659823</v>
      </c>
      <c r="AB12" s="235"/>
      <c r="AC12" s="235"/>
      <c r="AD12" s="235"/>
      <c r="AE12" s="235"/>
      <c r="AF12" s="235"/>
      <c r="AG12" s="235"/>
      <c r="AH12" s="235"/>
      <c r="AI12" s="235"/>
      <c r="AJ12" s="235"/>
      <c r="AK12" s="235"/>
      <c r="AL12" s="235"/>
      <c r="AM12" s="235"/>
      <c r="AN12" s="235"/>
      <c r="AO12" s="235"/>
      <c r="AP12" s="235"/>
      <c r="AQ12" s="235"/>
      <c r="AR12" s="235"/>
      <c r="AS12" s="182"/>
      <c r="AT12" s="182"/>
      <c r="AU12" s="182"/>
      <c r="AV12" s="182"/>
      <c r="AW12" s="182"/>
      <c r="AX12" s="182"/>
      <c r="AY12" s="182"/>
      <c r="AZ12" s="157"/>
      <c r="BA12" s="157"/>
      <c r="BB12" s="157"/>
      <c r="BC12" s="157"/>
      <c r="BD12" s="157"/>
      <c r="BE12" s="157"/>
      <c r="BF12" s="157"/>
      <c r="BG12" s="157"/>
      <c r="BH12" s="157"/>
      <c r="BI12" s="157"/>
      <c r="BJ12" s="157"/>
      <c r="BK12" s="157"/>
      <c r="BL12" s="157"/>
      <c r="BM12" s="157"/>
      <c r="BN12" s="157"/>
      <c r="BO12" s="157"/>
      <c r="BP12" s="157"/>
    </row>
    <row r="13" spans="1:68" s="22" customFormat="1" ht="15.95" customHeight="1">
      <c r="A13" s="39" t="s">
        <v>12</v>
      </c>
      <c r="B13" s="132">
        <v>341</v>
      </c>
      <c r="C13" s="136">
        <f>B13/B$15*100</f>
        <v>10.586774293697609</v>
      </c>
      <c r="D13" s="29">
        <v>518</v>
      </c>
      <c r="E13" s="30">
        <f>D13/D$15*100</f>
        <v>15.532233883058472</v>
      </c>
      <c r="F13" s="29">
        <v>515</v>
      </c>
      <c r="G13" s="30">
        <f>F13/F$15*100</f>
        <v>16.344017772135828</v>
      </c>
      <c r="H13" s="29">
        <v>695</v>
      </c>
      <c r="I13" s="30">
        <f t="shared" si="2"/>
        <v>15.885714285714286</v>
      </c>
      <c r="J13" s="99">
        <v>618</v>
      </c>
      <c r="K13" s="30">
        <f t="shared" si="8"/>
        <v>13.748609566184649</v>
      </c>
      <c r="L13" s="29">
        <v>636</v>
      </c>
      <c r="M13" s="30">
        <f t="shared" si="9"/>
        <v>18.558505981908375</v>
      </c>
      <c r="N13" s="31">
        <f>35+495+103</f>
        <v>633</v>
      </c>
      <c r="O13" s="32">
        <f t="shared" si="3"/>
        <v>22.063436737539213</v>
      </c>
      <c r="P13" s="31">
        <v>479</v>
      </c>
      <c r="Q13" s="32">
        <f t="shared" si="4"/>
        <v>20.117597648047038</v>
      </c>
      <c r="R13" s="31">
        <v>356</v>
      </c>
      <c r="S13" s="32">
        <v>16.403345724907062</v>
      </c>
      <c r="T13" s="122">
        <f t="shared" si="10"/>
        <v>-34.16988416988417</v>
      </c>
      <c r="U13" s="178">
        <f t="shared" si="11"/>
        <v>0.58252427184466016</v>
      </c>
      <c r="V13" s="178">
        <f t="shared" si="5"/>
        <v>-25.899280575539567</v>
      </c>
      <c r="W13" s="32">
        <f t="shared" si="6"/>
        <v>12.459546925566343</v>
      </c>
      <c r="X13" s="32">
        <f t="shared" si="7"/>
        <v>-2.8301886792452833</v>
      </c>
      <c r="Y13" s="32">
        <f t="shared" si="12"/>
        <v>0.47393364928909953</v>
      </c>
      <c r="Z13" s="32">
        <f t="shared" si="15"/>
        <v>32.150313152400834</v>
      </c>
      <c r="AA13" s="32">
        <f t="shared" si="13"/>
        <v>34.550561797752813</v>
      </c>
      <c r="AB13" s="235"/>
      <c r="AC13" s="235"/>
      <c r="AD13" s="235"/>
      <c r="AE13" s="235"/>
      <c r="AF13" s="235"/>
      <c r="AG13" s="235"/>
      <c r="AH13" s="235"/>
      <c r="AI13" s="235"/>
      <c r="AJ13" s="235"/>
      <c r="AK13" s="235"/>
      <c r="AL13" s="235"/>
      <c r="AM13" s="235"/>
      <c r="AN13" s="235"/>
      <c r="AO13" s="235"/>
      <c r="AP13" s="235"/>
      <c r="AQ13" s="235"/>
      <c r="AR13" s="235"/>
      <c r="AS13" s="182"/>
      <c r="AT13" s="182"/>
      <c r="AU13" s="182"/>
      <c r="AV13" s="182"/>
      <c r="AW13" s="182"/>
      <c r="AX13" s="182"/>
      <c r="AY13" s="182"/>
      <c r="AZ13" s="157"/>
      <c r="BA13" s="157"/>
      <c r="BB13" s="157"/>
      <c r="BC13" s="157"/>
      <c r="BD13" s="157"/>
      <c r="BE13" s="157"/>
      <c r="BF13" s="157"/>
      <c r="BG13" s="157"/>
      <c r="BH13" s="157"/>
      <c r="BI13" s="157"/>
      <c r="BJ13" s="157"/>
      <c r="BK13" s="157"/>
      <c r="BL13" s="157"/>
      <c r="BM13" s="157"/>
      <c r="BN13" s="157"/>
      <c r="BO13" s="157"/>
      <c r="BP13" s="157"/>
    </row>
    <row r="14" spans="1:68" s="22" customFormat="1" ht="15.95" customHeight="1">
      <c r="A14" s="39" t="s">
        <v>121</v>
      </c>
      <c r="B14" s="132">
        <v>538</v>
      </c>
      <c r="C14" s="136">
        <f>B14/B$15*100</f>
        <v>16.7028873020801</v>
      </c>
      <c r="D14" s="29">
        <v>605</v>
      </c>
      <c r="E14" s="30">
        <f>D14/D$15*100</f>
        <v>18.140929535232384</v>
      </c>
      <c r="F14" s="29">
        <v>346</v>
      </c>
      <c r="G14" s="30">
        <f>F14/F$15*100</f>
        <v>10.980641066328149</v>
      </c>
      <c r="H14" s="29">
        <v>617</v>
      </c>
      <c r="I14" s="30">
        <f t="shared" si="2"/>
        <v>14.102857142857141</v>
      </c>
      <c r="J14" s="99">
        <v>537</v>
      </c>
      <c r="K14" s="30">
        <f t="shared" si="8"/>
        <v>11.946607341490544</v>
      </c>
      <c r="L14" s="29">
        <v>509</v>
      </c>
      <c r="M14" s="30">
        <f t="shared" si="9"/>
        <v>14.852640793697111</v>
      </c>
      <c r="N14" s="31">
        <v>467</v>
      </c>
      <c r="O14" s="32">
        <f t="shared" si="3"/>
        <v>16.277448588358311</v>
      </c>
      <c r="P14" s="31">
        <v>272</v>
      </c>
      <c r="Q14" s="32">
        <f t="shared" si="4"/>
        <v>11.42377152456951</v>
      </c>
      <c r="R14" s="31">
        <v>327</v>
      </c>
      <c r="S14" s="32">
        <v>15.427509293680297</v>
      </c>
      <c r="T14" s="121">
        <f t="shared" si="10"/>
        <v>-11.074380165289256</v>
      </c>
      <c r="U14" s="32">
        <f t="shared" si="11"/>
        <v>74.855491329479776</v>
      </c>
      <c r="V14" s="32">
        <f t="shared" si="5"/>
        <v>-43.922204213938407</v>
      </c>
      <c r="W14" s="32">
        <f t="shared" si="6"/>
        <v>14.8975791433892</v>
      </c>
      <c r="X14" s="32">
        <f t="shared" si="7"/>
        <v>5.5009823182711202</v>
      </c>
      <c r="Y14" s="32">
        <f t="shared" si="12"/>
        <v>8.9935760171306214</v>
      </c>
      <c r="Z14" s="32">
        <f t="shared" si="15"/>
        <v>71.691176470588232</v>
      </c>
      <c r="AA14" s="32">
        <f t="shared" si="13"/>
        <v>-16.819571865443425</v>
      </c>
      <c r="AB14" s="235"/>
      <c r="AC14" s="235"/>
      <c r="AD14" s="235"/>
      <c r="AE14" s="235"/>
      <c r="AF14" s="235"/>
      <c r="AG14" s="235"/>
      <c r="AH14" s="235"/>
      <c r="AI14" s="235"/>
      <c r="AJ14" s="235"/>
      <c r="AK14" s="235"/>
      <c r="AL14" s="235"/>
      <c r="AM14" s="235"/>
      <c r="AN14" s="235"/>
      <c r="AO14" s="235"/>
      <c r="AP14" s="235"/>
      <c r="AQ14" s="235"/>
      <c r="AR14" s="235"/>
      <c r="AS14" s="182"/>
      <c r="AT14" s="182"/>
      <c r="AU14" s="182"/>
      <c r="AV14" s="182"/>
      <c r="AW14" s="182"/>
      <c r="AX14" s="182"/>
      <c r="AY14" s="182"/>
      <c r="AZ14" s="157"/>
      <c r="BA14" s="157"/>
      <c r="BB14" s="157"/>
      <c r="BC14" s="157"/>
      <c r="BD14" s="157"/>
      <c r="BE14" s="157"/>
      <c r="BF14" s="157"/>
      <c r="BG14" s="157"/>
      <c r="BH14" s="157"/>
      <c r="BI14" s="157"/>
      <c r="BJ14" s="157"/>
      <c r="BK14" s="157"/>
      <c r="BL14" s="157"/>
      <c r="BM14" s="157"/>
      <c r="BN14" s="157"/>
      <c r="BO14" s="157"/>
      <c r="BP14" s="157"/>
    </row>
    <row r="15" spans="1:68" s="22" customFormat="1" ht="21" customHeight="1">
      <c r="A15" s="27" t="s">
        <v>122</v>
      </c>
      <c r="B15" s="133">
        <f t="shared" ref="B15:E15" si="18">B14+B13+B12</f>
        <v>3221</v>
      </c>
      <c r="C15" s="138">
        <f t="shared" ref="C15" si="19">C14+C13+C12</f>
        <v>100</v>
      </c>
      <c r="D15" s="18">
        <f t="shared" si="18"/>
        <v>3335</v>
      </c>
      <c r="E15" s="179">
        <f t="shared" si="18"/>
        <v>100</v>
      </c>
      <c r="F15" s="18">
        <f t="shared" ref="F15:G15" si="20">F14+F13+F12</f>
        <v>3151</v>
      </c>
      <c r="G15" s="179">
        <f t="shared" si="20"/>
        <v>100</v>
      </c>
      <c r="H15" s="18">
        <f>H14+H13+H12</f>
        <v>4375</v>
      </c>
      <c r="I15" s="19">
        <f t="shared" si="2"/>
        <v>100</v>
      </c>
      <c r="J15" s="18">
        <f>J14+J13+J12</f>
        <v>4495</v>
      </c>
      <c r="K15" s="19">
        <f t="shared" si="8"/>
        <v>100</v>
      </c>
      <c r="L15" s="18">
        <f>L14+L13+L12</f>
        <v>3427</v>
      </c>
      <c r="M15" s="19">
        <f t="shared" si="9"/>
        <v>100</v>
      </c>
      <c r="N15" s="20">
        <f>N14+N13+N12</f>
        <v>2869</v>
      </c>
      <c r="O15" s="21">
        <f t="shared" si="3"/>
        <v>100</v>
      </c>
      <c r="P15" s="20">
        <f>P14+P13+P12</f>
        <v>2381</v>
      </c>
      <c r="Q15" s="21">
        <f t="shared" si="4"/>
        <v>100</v>
      </c>
      <c r="R15" s="20">
        <f>R14+R13+R12</f>
        <v>2047</v>
      </c>
      <c r="S15" s="21">
        <v>100</v>
      </c>
      <c r="T15" s="17">
        <f t="shared" si="10"/>
        <v>-3.4182908545727133</v>
      </c>
      <c r="U15" s="148">
        <f t="shared" si="11"/>
        <v>5.8394160583941606</v>
      </c>
      <c r="V15" s="148">
        <f t="shared" si="5"/>
        <v>-27.977142857142855</v>
      </c>
      <c r="W15" s="21">
        <f t="shared" si="6"/>
        <v>-2.6696329254727478</v>
      </c>
      <c r="X15" s="21">
        <f t="shared" si="7"/>
        <v>31.16428362999708</v>
      </c>
      <c r="Y15" s="21">
        <f t="shared" si="12"/>
        <v>19.449285465318926</v>
      </c>
      <c r="Z15" s="21">
        <f t="shared" si="15"/>
        <v>20.495590088198238</v>
      </c>
      <c r="AA15" s="21">
        <f t="shared" si="13"/>
        <v>16.316560820713239</v>
      </c>
      <c r="AB15" s="235"/>
      <c r="AC15" s="235"/>
      <c r="AD15" s="235"/>
      <c r="AE15" s="235"/>
      <c r="AF15" s="235"/>
      <c r="AG15" s="235"/>
      <c r="AH15" s="235"/>
      <c r="AI15" s="235"/>
      <c r="AJ15" s="235"/>
      <c r="AK15" s="235"/>
      <c r="AL15" s="235"/>
      <c r="AM15" s="235"/>
      <c r="AN15" s="235"/>
      <c r="AO15" s="235"/>
      <c r="AP15" s="235"/>
      <c r="AQ15" s="235"/>
      <c r="AR15" s="235"/>
      <c r="AS15" s="182"/>
      <c r="AT15" s="182"/>
      <c r="AU15" s="182"/>
      <c r="AV15" s="182"/>
      <c r="AW15" s="182"/>
      <c r="AX15" s="182"/>
      <c r="AY15" s="182"/>
      <c r="AZ15" s="157"/>
      <c r="BA15" s="157"/>
      <c r="BB15" s="157"/>
      <c r="BC15" s="157"/>
      <c r="BD15" s="157"/>
      <c r="BE15" s="157"/>
      <c r="BF15" s="157"/>
      <c r="BG15" s="157"/>
      <c r="BH15" s="157"/>
      <c r="BI15" s="157"/>
      <c r="BJ15" s="157"/>
      <c r="BK15" s="157"/>
      <c r="BL15" s="157"/>
      <c r="BM15" s="157"/>
      <c r="BN15" s="157"/>
      <c r="BO15" s="157"/>
      <c r="BP15" s="157"/>
    </row>
    <row r="16" spans="1:68" ht="16.5">
      <c r="A16" s="205" t="s">
        <v>68</v>
      </c>
      <c r="B16" s="205"/>
      <c r="C16" s="205"/>
      <c r="D16" s="205"/>
      <c r="E16" s="205"/>
      <c r="F16" s="205"/>
      <c r="G16" s="205"/>
      <c r="H16" s="205"/>
      <c r="I16" s="205"/>
      <c r="J16" s="205"/>
      <c r="K16" s="205"/>
      <c r="L16" s="205"/>
      <c r="M16" s="205"/>
      <c r="N16" s="205"/>
      <c r="O16" s="205"/>
      <c r="P16" s="205"/>
      <c r="Q16" s="205"/>
      <c r="R16" s="205"/>
      <c r="S16" s="205"/>
      <c r="T16" s="205"/>
      <c r="U16" s="205"/>
      <c r="V16" s="205"/>
      <c r="W16" s="205"/>
      <c r="X16" s="205"/>
      <c r="Y16" s="9"/>
      <c r="Z16" s="9"/>
      <c r="AA16" s="9"/>
      <c r="AB16" s="235"/>
      <c r="AC16" s="235"/>
      <c r="AD16" s="235"/>
      <c r="AE16" s="235"/>
      <c r="AF16" s="235"/>
      <c r="AG16" s="235"/>
      <c r="AH16" s="235"/>
      <c r="AI16" s="235"/>
      <c r="AJ16" s="235"/>
      <c r="AK16" s="235"/>
      <c r="AL16" s="235"/>
      <c r="AM16" s="235"/>
      <c r="AN16" s="235"/>
      <c r="AO16" s="235"/>
      <c r="AP16" s="235"/>
      <c r="AQ16" s="235"/>
      <c r="AR16" s="235"/>
      <c r="AS16" s="182"/>
      <c r="AT16" s="182"/>
      <c r="AU16" s="182"/>
      <c r="AV16" s="182"/>
      <c r="AW16" s="182"/>
      <c r="AX16" s="182"/>
      <c r="AY16" s="182"/>
      <c r="AZ16" s="157"/>
      <c r="BA16" s="157"/>
      <c r="BB16" s="157"/>
      <c r="BC16" s="157"/>
      <c r="BD16" s="157"/>
      <c r="BE16" s="157"/>
      <c r="BF16" s="157"/>
      <c r="BG16" s="157"/>
      <c r="BH16" s="157"/>
      <c r="BI16" s="157"/>
      <c r="BJ16" s="157"/>
      <c r="BK16" s="157"/>
      <c r="BL16" s="157"/>
      <c r="BM16" s="157"/>
      <c r="BN16" s="157"/>
      <c r="BO16" s="157"/>
      <c r="BP16" s="157"/>
    </row>
    <row r="17" spans="1:68" ht="16.5">
      <c r="A17" s="115"/>
      <c r="B17" s="115"/>
      <c r="C17" s="115"/>
      <c r="D17" s="115"/>
      <c r="E17" s="115"/>
      <c r="F17" s="115"/>
      <c r="G17" s="115"/>
      <c r="H17" s="115"/>
      <c r="I17" s="115"/>
      <c r="J17" s="115"/>
      <c r="K17" s="115"/>
      <c r="L17" s="115"/>
      <c r="M17" s="115"/>
      <c r="N17" s="115"/>
      <c r="O17" s="115"/>
      <c r="P17" s="115"/>
      <c r="Q17" s="115"/>
      <c r="R17" s="115"/>
      <c r="S17" s="115"/>
      <c r="T17" s="115"/>
      <c r="U17" s="115"/>
      <c r="V17" s="115"/>
      <c r="W17" s="115"/>
      <c r="X17" s="115"/>
      <c r="Y17" s="9"/>
      <c r="Z17" s="9"/>
      <c r="AA17" s="9"/>
      <c r="AB17" s="235"/>
      <c r="AC17" s="235"/>
      <c r="AD17" s="235"/>
      <c r="AE17" s="235"/>
      <c r="AF17" s="235"/>
      <c r="AG17" s="235"/>
      <c r="AH17" s="235"/>
      <c r="AI17" s="235"/>
      <c r="AJ17" s="235"/>
      <c r="AK17" s="235"/>
      <c r="AL17" s="235"/>
      <c r="AM17" s="235"/>
      <c r="AN17" s="235"/>
      <c r="AO17" s="235"/>
      <c r="AP17" s="235"/>
      <c r="AQ17" s="235"/>
      <c r="AR17" s="235"/>
      <c r="AS17" s="182"/>
      <c r="AT17" s="182"/>
      <c r="AU17" s="182"/>
      <c r="AV17" s="182"/>
      <c r="AW17" s="182"/>
      <c r="AX17" s="182"/>
      <c r="AY17" s="182"/>
      <c r="AZ17" s="157"/>
      <c r="BA17" s="157"/>
      <c r="BB17" s="157"/>
      <c r="BC17" s="157"/>
      <c r="BD17" s="157"/>
      <c r="BE17" s="157"/>
      <c r="BF17" s="157"/>
      <c r="BG17" s="157"/>
      <c r="BH17" s="157"/>
      <c r="BI17" s="157"/>
      <c r="BJ17" s="157"/>
      <c r="BK17" s="157"/>
      <c r="BL17" s="157"/>
      <c r="BM17" s="157"/>
      <c r="BN17" s="157"/>
      <c r="BO17" s="157"/>
      <c r="BP17" s="157"/>
    </row>
    <row r="18" spans="1:68" ht="15.75">
      <c r="A18" s="10" t="s">
        <v>28</v>
      </c>
      <c r="B18" s="10"/>
      <c r="C18" s="10"/>
      <c r="D18" s="10"/>
      <c r="E18" s="10"/>
      <c r="F18" s="10"/>
      <c r="G18" s="10"/>
      <c r="AA18"/>
      <c r="AB18" s="235"/>
      <c r="AC18" s="235"/>
      <c r="AD18" s="235"/>
      <c r="AE18" s="235"/>
      <c r="AF18" s="235"/>
      <c r="AG18" s="235"/>
      <c r="AH18" s="235"/>
      <c r="AI18" s="235"/>
      <c r="AJ18" s="235"/>
      <c r="AK18" s="235"/>
      <c r="AL18" s="235"/>
      <c r="AM18" s="235"/>
      <c r="AN18" s="235"/>
      <c r="AO18" s="235"/>
      <c r="AP18" s="235"/>
      <c r="AQ18" s="235"/>
      <c r="AR18" s="235"/>
      <c r="AS18" s="182"/>
      <c r="AT18" s="182"/>
      <c r="AU18" s="182"/>
      <c r="AV18" s="182"/>
      <c r="AW18" s="182"/>
      <c r="AX18" s="182"/>
      <c r="AY18" s="182"/>
      <c r="AZ18" s="157"/>
      <c r="BA18" s="157"/>
      <c r="BB18" s="157"/>
      <c r="BC18" s="157"/>
      <c r="BD18" s="157"/>
      <c r="BE18" s="157"/>
      <c r="BF18" s="157"/>
      <c r="BG18" s="157"/>
      <c r="BH18" s="157"/>
      <c r="BI18" s="157"/>
      <c r="BJ18" s="157"/>
      <c r="BK18" s="157"/>
      <c r="BL18" s="157"/>
      <c r="BM18" s="157"/>
      <c r="BN18" s="157"/>
      <c r="BO18" s="157"/>
      <c r="BP18" s="157"/>
    </row>
    <row r="19" spans="1:68" ht="15.75">
      <c r="A19" s="11" t="s">
        <v>40</v>
      </c>
      <c r="B19" s="11"/>
      <c r="C19" s="11"/>
      <c r="D19" s="11"/>
      <c r="E19" s="11"/>
      <c r="F19" s="11"/>
      <c r="G19" s="11"/>
      <c r="AA19"/>
      <c r="AB19" s="235"/>
      <c r="AC19" s="235"/>
      <c r="AD19" s="235"/>
      <c r="AE19" s="235"/>
      <c r="AF19" s="235"/>
      <c r="AG19" s="235"/>
      <c r="AH19" s="235"/>
      <c r="AI19" s="235"/>
      <c r="AJ19" s="235"/>
      <c r="AK19" s="235"/>
      <c r="AL19" s="235"/>
      <c r="AM19" s="235"/>
      <c r="AN19" s="235"/>
      <c r="AO19" s="235"/>
      <c r="AP19" s="235"/>
      <c r="AQ19" s="235"/>
      <c r="AR19" s="235"/>
      <c r="AS19" s="182"/>
      <c r="AT19" s="182"/>
      <c r="AU19" s="182"/>
      <c r="AV19" s="182"/>
      <c r="AW19" s="182"/>
      <c r="AX19" s="182"/>
      <c r="AY19" s="182"/>
      <c r="AZ19" s="157"/>
      <c r="BA19" s="157"/>
      <c r="BB19" s="157"/>
      <c r="BC19" s="157"/>
      <c r="BD19" s="157"/>
      <c r="BE19" s="157"/>
      <c r="BF19" s="157"/>
      <c r="BG19" s="157"/>
      <c r="BH19" s="157"/>
      <c r="BI19" s="157"/>
      <c r="BJ19" s="157"/>
      <c r="BK19" s="157"/>
      <c r="BL19" s="157"/>
      <c r="BM19" s="157"/>
      <c r="BN19" s="157"/>
      <c r="BO19" s="157"/>
      <c r="BP19" s="157"/>
    </row>
    <row r="20" spans="1:68" ht="15.75">
      <c r="A20" s="11" t="s">
        <v>45</v>
      </c>
      <c r="B20" s="11"/>
      <c r="C20" s="11"/>
      <c r="D20" s="11"/>
      <c r="E20" s="11"/>
      <c r="F20" s="11"/>
      <c r="G20" s="11"/>
      <c r="AA20"/>
      <c r="AB20" s="235"/>
      <c r="AC20" s="235"/>
      <c r="AD20" s="235"/>
      <c r="AE20" s="235"/>
      <c r="AF20" s="235"/>
      <c r="AG20" s="235"/>
      <c r="AH20" s="235"/>
      <c r="AI20" s="235"/>
      <c r="AJ20" s="235"/>
      <c r="AK20" s="235"/>
      <c r="AL20" s="235"/>
      <c r="AM20" s="235"/>
      <c r="AN20" s="235"/>
      <c r="AO20" s="235"/>
      <c r="AP20" s="235"/>
      <c r="AQ20" s="235"/>
      <c r="AR20" s="235"/>
      <c r="AS20" s="182"/>
      <c r="AT20" s="182"/>
      <c r="AU20" s="182"/>
      <c r="AV20" s="182"/>
      <c r="AW20" s="182"/>
      <c r="AX20" s="182"/>
      <c r="AY20" s="182"/>
      <c r="AZ20" s="157"/>
      <c r="BA20" s="157"/>
      <c r="BB20" s="157"/>
      <c r="BC20" s="157"/>
      <c r="BD20" s="157"/>
      <c r="BE20" s="157"/>
      <c r="BF20" s="157"/>
      <c r="BG20" s="157"/>
      <c r="BH20" s="157"/>
      <c r="BI20" s="157"/>
      <c r="BJ20" s="157"/>
      <c r="BK20" s="157"/>
      <c r="BL20" s="157"/>
      <c r="BM20" s="157"/>
      <c r="BN20" s="157"/>
      <c r="BO20" s="157"/>
      <c r="BP20" s="157"/>
    </row>
    <row r="21" spans="1:68" ht="15.75">
      <c r="A21" s="11" t="s">
        <v>39</v>
      </c>
      <c r="B21" s="11"/>
      <c r="C21" s="11"/>
      <c r="D21" s="11"/>
      <c r="E21" s="11"/>
      <c r="F21" s="11"/>
      <c r="G21" s="11"/>
      <c r="AA21"/>
      <c r="AB21" s="235"/>
      <c r="AC21" s="235"/>
      <c r="AD21" s="235"/>
      <c r="AE21" s="235"/>
      <c r="AF21" s="235"/>
      <c r="AG21" s="235"/>
      <c r="AH21" s="235"/>
      <c r="AI21" s="235"/>
      <c r="AJ21" s="235"/>
      <c r="AK21" s="235"/>
      <c r="AL21" s="235"/>
      <c r="AM21" s="235"/>
      <c r="AN21" s="235"/>
      <c r="AO21" s="235"/>
      <c r="AP21" s="235"/>
      <c r="AQ21" s="235"/>
      <c r="AR21" s="235"/>
      <c r="AS21" s="182"/>
      <c r="AT21" s="182"/>
      <c r="AU21" s="182"/>
      <c r="AV21" s="182"/>
      <c r="AW21" s="182"/>
      <c r="AX21" s="182"/>
      <c r="AY21" s="182"/>
      <c r="AZ21" s="157"/>
      <c r="BA21" s="157"/>
      <c r="BB21" s="157"/>
      <c r="BC21" s="157"/>
      <c r="BD21" s="157"/>
      <c r="BE21" s="157"/>
      <c r="BF21" s="157"/>
      <c r="BG21" s="157"/>
      <c r="BH21" s="157"/>
      <c r="BI21" s="157"/>
      <c r="BJ21" s="157"/>
      <c r="BK21" s="157"/>
      <c r="BL21" s="157"/>
      <c r="BM21" s="157"/>
      <c r="BN21" s="157"/>
      <c r="BO21" s="157"/>
      <c r="BP21" s="157"/>
    </row>
    <row r="22" spans="1:68">
      <c r="AA22"/>
      <c r="AB22" s="235"/>
      <c r="AC22" s="235"/>
      <c r="AD22" s="235"/>
      <c r="AE22" s="235"/>
      <c r="AF22" s="235"/>
      <c r="AG22" s="235"/>
      <c r="AH22" s="235"/>
      <c r="AI22" s="235"/>
      <c r="AJ22" s="235"/>
      <c r="AK22" s="235"/>
      <c r="AL22" s="235"/>
      <c r="AM22" s="235"/>
      <c r="AN22" s="235"/>
      <c r="AO22" s="235"/>
      <c r="AP22" s="235"/>
      <c r="AQ22" s="235"/>
      <c r="AR22" s="235"/>
      <c r="AS22" s="182"/>
      <c r="AT22" s="182"/>
      <c r="AU22" s="182"/>
      <c r="AV22" s="182"/>
      <c r="AW22" s="182"/>
      <c r="AX22" s="182"/>
      <c r="AY22" s="182"/>
      <c r="AZ22" s="157"/>
      <c r="BA22" s="157"/>
      <c r="BB22" s="157"/>
      <c r="BC22" s="157"/>
      <c r="BD22" s="157"/>
      <c r="BE22" s="157"/>
      <c r="BF22" s="157"/>
      <c r="BG22" s="157"/>
      <c r="BH22" s="157"/>
      <c r="BI22" s="157"/>
      <c r="BJ22" s="157"/>
      <c r="BK22" s="157"/>
      <c r="BL22" s="157"/>
      <c r="BM22" s="157"/>
      <c r="BN22" s="157"/>
      <c r="BO22" s="157"/>
      <c r="BP22" s="157"/>
    </row>
    <row r="23" spans="1:68">
      <c r="AB23" s="235"/>
      <c r="AC23" s="235"/>
      <c r="AD23" s="235"/>
      <c r="AE23" s="235"/>
      <c r="AF23" s="235"/>
      <c r="AG23" s="235"/>
      <c r="AH23" s="235"/>
      <c r="AI23" s="235"/>
      <c r="AJ23" s="235"/>
      <c r="AK23" s="235"/>
      <c r="AL23" s="235"/>
      <c r="AM23" s="235"/>
      <c r="AN23" s="235"/>
      <c r="AO23" s="235"/>
      <c r="AP23" s="235"/>
      <c r="AQ23" s="235"/>
      <c r="AR23" s="235"/>
      <c r="AS23" s="182"/>
      <c r="AT23" s="182"/>
      <c r="AU23" s="182"/>
      <c r="AV23" s="182"/>
      <c r="AW23" s="182"/>
      <c r="AX23" s="182"/>
      <c r="AY23" s="182"/>
      <c r="AZ23" s="157"/>
      <c r="BA23" s="157"/>
      <c r="BB23" s="157"/>
      <c r="BC23" s="157"/>
      <c r="BD23" s="157"/>
      <c r="BE23" s="157"/>
      <c r="BF23" s="157"/>
      <c r="BG23" s="157"/>
      <c r="BH23" s="157"/>
      <c r="BI23" s="157"/>
      <c r="BJ23" s="157"/>
      <c r="BK23" s="157"/>
      <c r="BL23" s="157"/>
      <c r="BM23" s="157"/>
      <c r="BN23" s="157"/>
      <c r="BO23" s="157"/>
      <c r="BP23" s="157"/>
    </row>
    <row r="24" spans="1:68" ht="18" customHeight="1">
      <c r="A24" s="154" t="s">
        <v>104</v>
      </c>
      <c r="B24" s="154"/>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154"/>
      <c r="AB24" s="235"/>
      <c r="AC24" s="235"/>
      <c r="AD24" s="235"/>
      <c r="AE24" s="235"/>
      <c r="AF24" s="235"/>
      <c r="AG24" s="235"/>
      <c r="AH24" s="235"/>
      <c r="AI24" s="235"/>
      <c r="AJ24" s="235"/>
      <c r="AK24" s="235"/>
      <c r="AL24" s="235"/>
      <c r="AM24" s="235"/>
      <c r="AN24" s="235"/>
      <c r="AO24" s="235"/>
      <c r="AP24" s="235"/>
      <c r="AQ24" s="235"/>
      <c r="AR24" s="235"/>
      <c r="AS24" s="182"/>
      <c r="AT24" s="182"/>
      <c r="AU24" s="182"/>
      <c r="AV24" s="182"/>
      <c r="AW24" s="182"/>
      <c r="AX24" s="182"/>
      <c r="AY24" s="182"/>
      <c r="AZ24" s="157"/>
      <c r="BA24" s="157"/>
      <c r="BB24" s="157"/>
      <c r="BC24" s="157"/>
      <c r="BD24" s="157"/>
      <c r="BE24" s="157"/>
      <c r="BF24" s="157"/>
      <c r="BG24" s="157"/>
      <c r="BH24" s="157"/>
      <c r="BI24" s="157"/>
      <c r="BJ24" s="157"/>
      <c r="BK24" s="157"/>
      <c r="BL24" s="157"/>
      <c r="BM24" s="157"/>
      <c r="BN24" s="157"/>
      <c r="BO24" s="157"/>
      <c r="BP24" s="157"/>
    </row>
    <row r="25" spans="1:68" ht="15.75" customHeight="1">
      <c r="A25" s="156" t="s">
        <v>103</v>
      </c>
      <c r="B25" s="156"/>
      <c r="C25" s="156"/>
      <c r="D25" s="156"/>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235"/>
      <c r="AC25" s="235"/>
      <c r="AD25" s="235"/>
      <c r="AE25" s="235"/>
      <c r="AF25" s="235"/>
      <c r="AG25" s="235"/>
      <c r="AH25" s="235"/>
      <c r="AI25" s="235"/>
      <c r="AJ25" s="235"/>
      <c r="AK25" s="235"/>
      <c r="AL25" s="235"/>
      <c r="AM25" s="235"/>
      <c r="AN25" s="235"/>
      <c r="AO25" s="235"/>
      <c r="AP25" s="235"/>
      <c r="AQ25" s="235"/>
      <c r="AR25" s="235"/>
      <c r="AS25" s="182"/>
      <c r="AT25" s="182"/>
      <c r="AU25" s="182"/>
      <c r="AV25" s="182"/>
      <c r="AW25" s="182"/>
      <c r="AX25" s="182"/>
      <c r="AY25" s="182"/>
      <c r="AZ25" s="157"/>
      <c r="BA25" s="157"/>
      <c r="BB25" s="157"/>
      <c r="BC25" s="157"/>
      <c r="BD25" s="157"/>
      <c r="BE25" s="157"/>
      <c r="BF25" s="157"/>
      <c r="BG25" s="157"/>
      <c r="BH25" s="157"/>
      <c r="BI25" s="157"/>
      <c r="BJ25" s="157"/>
      <c r="BK25" s="157"/>
      <c r="BL25" s="157"/>
      <c r="BM25" s="157"/>
      <c r="BN25" s="157"/>
      <c r="BO25" s="157"/>
      <c r="BP25" s="157"/>
    </row>
    <row r="26" spans="1:68">
      <c r="AB26" s="235"/>
      <c r="AC26" s="235"/>
      <c r="AD26" s="235"/>
      <c r="AE26" s="235"/>
      <c r="AF26" s="235"/>
      <c r="AG26" s="235"/>
      <c r="AH26" s="235"/>
      <c r="AI26" s="235"/>
      <c r="AJ26" s="235"/>
      <c r="AK26" s="235"/>
      <c r="AL26" s="235"/>
      <c r="AM26" s="235"/>
      <c r="AN26" s="235"/>
      <c r="AO26" s="235"/>
      <c r="AP26" s="235"/>
      <c r="AQ26" s="235"/>
      <c r="AR26" s="235"/>
      <c r="AS26" s="182"/>
      <c r="AT26" s="182"/>
      <c r="AU26" s="182"/>
      <c r="AV26" s="182"/>
      <c r="AW26" s="182"/>
      <c r="AX26" s="182"/>
      <c r="AY26" s="182"/>
      <c r="AZ26" s="157"/>
      <c r="BA26" s="157"/>
      <c r="BB26" s="157"/>
      <c r="BC26" s="157"/>
      <c r="BD26" s="157"/>
      <c r="BE26" s="157"/>
      <c r="BF26" s="157"/>
      <c r="BG26" s="157"/>
      <c r="BH26" s="157"/>
      <c r="BI26" s="157"/>
      <c r="BJ26" s="157"/>
      <c r="BK26" s="157"/>
      <c r="BL26" s="157"/>
      <c r="BM26" s="157"/>
      <c r="BN26" s="157"/>
      <c r="BO26" s="157"/>
      <c r="BP26" s="157"/>
    </row>
    <row r="27" spans="1:68">
      <c r="AB27" s="235"/>
      <c r="AC27" s="235"/>
      <c r="AD27" s="235"/>
      <c r="AE27" s="235"/>
      <c r="AF27" s="235"/>
      <c r="AG27" s="235"/>
      <c r="AH27" s="235"/>
      <c r="AI27" s="235"/>
      <c r="AJ27" s="235"/>
      <c r="AK27" s="235"/>
      <c r="AL27" s="235"/>
      <c r="AM27" s="235"/>
      <c r="AN27" s="235"/>
      <c r="AO27" s="235"/>
      <c r="AP27" s="235"/>
      <c r="AQ27" s="235"/>
      <c r="AR27" s="235"/>
      <c r="AS27" s="182"/>
      <c r="AT27" s="182"/>
      <c r="AU27" s="182"/>
      <c r="AV27" s="182"/>
      <c r="AW27" s="182"/>
      <c r="AX27" s="182"/>
      <c r="AY27" s="182"/>
      <c r="AZ27" s="157"/>
      <c r="BA27" s="157"/>
      <c r="BB27" s="157"/>
      <c r="BC27" s="157"/>
      <c r="BD27" s="157"/>
      <c r="BE27" s="157"/>
      <c r="BF27" s="157"/>
      <c r="BG27" s="157"/>
      <c r="BH27" s="157"/>
      <c r="BI27" s="157"/>
      <c r="BJ27" s="157"/>
      <c r="BK27" s="157"/>
      <c r="BL27" s="157"/>
      <c r="BM27" s="157"/>
      <c r="BN27" s="157"/>
      <c r="BO27" s="157"/>
      <c r="BP27" s="157"/>
    </row>
    <row r="28" spans="1:68">
      <c r="AB28" s="235"/>
      <c r="AC28" s="235"/>
      <c r="AD28" s="235"/>
      <c r="AE28" s="235"/>
      <c r="AF28" s="235"/>
      <c r="AG28" s="235"/>
      <c r="AH28" s="235"/>
      <c r="AI28" s="235"/>
      <c r="AJ28" s="235"/>
      <c r="AK28" s="235"/>
      <c r="AL28" s="235"/>
      <c r="AM28" s="235"/>
      <c r="AN28" s="235"/>
      <c r="AO28" s="235"/>
      <c r="AP28" s="235"/>
      <c r="AQ28" s="235"/>
      <c r="AR28" s="235"/>
      <c r="AS28" s="182"/>
      <c r="AT28" s="182"/>
      <c r="AU28" s="182"/>
      <c r="AV28" s="182"/>
      <c r="AW28" s="182"/>
      <c r="AX28" s="182"/>
      <c r="AY28" s="182"/>
      <c r="AZ28" s="157"/>
      <c r="BA28" s="157"/>
      <c r="BB28" s="157"/>
      <c r="BC28" s="157"/>
      <c r="BD28" s="157"/>
      <c r="BE28" s="157"/>
      <c r="BF28" s="157"/>
      <c r="BG28" s="157"/>
      <c r="BH28" s="157"/>
      <c r="BI28" s="157"/>
      <c r="BJ28" s="157"/>
      <c r="BK28" s="157"/>
      <c r="BL28" s="157"/>
      <c r="BM28" s="157"/>
      <c r="BN28" s="157"/>
      <c r="BO28" s="157"/>
      <c r="BP28" s="157"/>
    </row>
    <row r="29" spans="1:68">
      <c r="AB29" s="235"/>
      <c r="AC29" s="235"/>
      <c r="AD29" s="235"/>
      <c r="AE29" s="235"/>
      <c r="AF29" s="235"/>
      <c r="AG29" s="235"/>
      <c r="AH29" s="235"/>
      <c r="AI29" s="235"/>
      <c r="AJ29" s="235"/>
      <c r="AK29" s="235"/>
      <c r="AL29" s="235"/>
      <c r="AM29" s="235"/>
      <c r="AN29" s="235"/>
      <c r="AO29" s="235"/>
      <c r="AP29" s="235"/>
      <c r="AQ29" s="235"/>
      <c r="AR29" s="235"/>
      <c r="AS29" s="182"/>
      <c r="AT29" s="182"/>
      <c r="AU29" s="182"/>
      <c r="AV29" s="182"/>
      <c r="AW29" s="182"/>
      <c r="AX29" s="182"/>
      <c r="AY29" s="182"/>
      <c r="AZ29" s="157"/>
      <c r="BA29" s="157"/>
      <c r="BB29" s="157"/>
      <c r="BC29" s="157"/>
      <c r="BD29" s="157"/>
      <c r="BE29" s="157"/>
      <c r="BF29" s="157"/>
      <c r="BG29" s="157"/>
      <c r="BH29" s="157"/>
      <c r="BI29" s="157"/>
      <c r="BJ29" s="157"/>
      <c r="BK29" s="157"/>
      <c r="BL29" s="157"/>
      <c r="BM29" s="157"/>
      <c r="BN29" s="157"/>
      <c r="BO29" s="157"/>
      <c r="BP29" s="157"/>
    </row>
    <row r="30" spans="1:68">
      <c r="AB30" s="235"/>
      <c r="AC30" s="235"/>
      <c r="AD30" s="235"/>
      <c r="AE30" s="235"/>
      <c r="AF30" s="235"/>
      <c r="AG30" s="235"/>
      <c r="AH30" s="235"/>
      <c r="AI30" s="235"/>
      <c r="AJ30" s="235"/>
      <c r="AK30" s="235"/>
      <c r="AL30" s="235"/>
      <c r="AM30" s="235"/>
      <c r="AN30" s="235"/>
      <c r="AO30" s="235"/>
      <c r="AP30" s="235"/>
      <c r="AQ30" s="235"/>
      <c r="AR30" s="235"/>
      <c r="AS30" s="182"/>
      <c r="AT30" s="182"/>
      <c r="AU30" s="182"/>
      <c r="AV30" s="182"/>
      <c r="AW30" s="182"/>
      <c r="AX30" s="182"/>
      <c r="AY30" s="182"/>
      <c r="AZ30" s="157"/>
      <c r="BA30" s="157"/>
      <c r="BB30" s="157"/>
      <c r="BC30" s="157"/>
      <c r="BD30" s="157"/>
      <c r="BE30" s="157"/>
      <c r="BF30" s="157"/>
      <c r="BG30" s="157"/>
      <c r="BH30" s="157"/>
      <c r="BI30" s="157"/>
      <c r="BJ30" s="157"/>
      <c r="BK30" s="157"/>
      <c r="BL30" s="157"/>
      <c r="BM30" s="157"/>
      <c r="BN30" s="157"/>
      <c r="BO30" s="157"/>
      <c r="BP30" s="157"/>
    </row>
    <row r="31" spans="1:68">
      <c r="AB31" s="182"/>
      <c r="AC31" s="182"/>
      <c r="AD31" s="182"/>
      <c r="AE31" s="182"/>
      <c r="AF31" s="182"/>
      <c r="AG31" s="182"/>
      <c r="AH31" s="182"/>
      <c r="AI31" s="182"/>
      <c r="AJ31" s="182"/>
      <c r="AK31" s="182"/>
      <c r="AL31" s="182"/>
      <c r="AM31" s="182"/>
      <c r="AN31" s="182"/>
      <c r="AO31" s="182"/>
      <c r="AP31" s="182"/>
      <c r="AQ31" s="182"/>
      <c r="AR31" s="182"/>
      <c r="AS31" s="182"/>
      <c r="AT31" s="182"/>
      <c r="AU31" s="182"/>
      <c r="AV31" s="182"/>
      <c r="AW31" s="182"/>
      <c r="AX31" s="182"/>
      <c r="AY31" s="182"/>
      <c r="AZ31" s="157"/>
      <c r="BA31" s="157"/>
      <c r="BB31" s="157"/>
      <c r="BC31" s="157"/>
      <c r="BD31" s="157"/>
      <c r="BE31" s="157"/>
      <c r="BF31" s="157"/>
      <c r="BG31" s="157"/>
      <c r="BH31" s="157"/>
      <c r="BI31" s="157"/>
      <c r="BJ31" s="157"/>
      <c r="BK31" s="157"/>
      <c r="BL31" s="157"/>
      <c r="BM31" s="157"/>
      <c r="BN31" s="157"/>
      <c r="BO31" s="157"/>
      <c r="BP31" s="157"/>
    </row>
    <row r="32" spans="1:68">
      <c r="AB32" s="182"/>
      <c r="AC32" s="182"/>
      <c r="AD32" s="182"/>
      <c r="AE32" s="182"/>
      <c r="AF32" s="182"/>
      <c r="AG32" s="182"/>
      <c r="AH32" s="182"/>
      <c r="AI32" s="182"/>
      <c r="AJ32" s="182"/>
      <c r="AK32" s="182"/>
      <c r="AL32" s="182"/>
      <c r="AM32" s="182"/>
      <c r="AN32" s="182"/>
      <c r="AO32" s="182"/>
      <c r="AP32" s="182"/>
      <c r="AQ32" s="182"/>
      <c r="AR32" s="182"/>
      <c r="AS32" s="182"/>
      <c r="AT32" s="182"/>
      <c r="AU32" s="182"/>
      <c r="AV32" s="182"/>
      <c r="AW32" s="182"/>
      <c r="AX32" s="182"/>
      <c r="AY32" s="182"/>
      <c r="AZ32" s="157"/>
      <c r="BA32" s="157"/>
      <c r="BB32" s="157"/>
      <c r="BC32" s="157"/>
      <c r="BD32" s="157"/>
      <c r="BE32" s="157"/>
      <c r="BF32" s="157"/>
      <c r="BG32" s="157"/>
      <c r="BH32" s="157"/>
      <c r="BI32" s="157"/>
      <c r="BJ32" s="157"/>
      <c r="BK32" s="157"/>
      <c r="BL32" s="157"/>
      <c r="BM32" s="157"/>
      <c r="BN32" s="157"/>
      <c r="BO32" s="157"/>
      <c r="BP32" s="157"/>
    </row>
    <row r="33" spans="28:68">
      <c r="AB33" s="182"/>
      <c r="AC33" s="182"/>
      <c r="AD33" s="182"/>
      <c r="AE33" s="182"/>
      <c r="AF33" s="182"/>
      <c r="AG33" s="182"/>
      <c r="AH33" s="182"/>
      <c r="AI33" s="182"/>
      <c r="AJ33" s="182"/>
      <c r="AK33" s="182"/>
      <c r="AL33" s="182"/>
      <c r="AM33" s="182"/>
      <c r="AN33" s="182"/>
      <c r="AO33" s="182"/>
      <c r="AP33" s="182"/>
      <c r="AQ33" s="182"/>
      <c r="AR33" s="182"/>
      <c r="AS33" s="182"/>
      <c r="AT33" s="182"/>
      <c r="AU33" s="182"/>
      <c r="AV33" s="182"/>
      <c r="AW33" s="182"/>
      <c r="AX33" s="182"/>
      <c r="AY33" s="182"/>
      <c r="AZ33" s="157"/>
      <c r="BA33" s="157"/>
      <c r="BB33" s="157"/>
      <c r="BC33" s="157"/>
      <c r="BD33" s="157"/>
      <c r="BE33" s="157"/>
      <c r="BF33" s="157"/>
      <c r="BG33" s="157"/>
      <c r="BH33" s="157"/>
      <c r="BI33" s="157"/>
      <c r="BJ33" s="157"/>
      <c r="BK33" s="157"/>
      <c r="BL33" s="157"/>
      <c r="BM33" s="157"/>
      <c r="BN33" s="157"/>
      <c r="BO33" s="157"/>
      <c r="BP33" s="157"/>
    </row>
    <row r="34" spans="28:68">
      <c r="AB34" s="182"/>
      <c r="AC34" s="182"/>
      <c r="AD34" s="182"/>
      <c r="AE34" s="182"/>
      <c r="AF34" s="182"/>
      <c r="AG34" s="182"/>
      <c r="AH34" s="182"/>
      <c r="AI34" s="182"/>
      <c r="AJ34" s="182"/>
      <c r="AK34" s="182"/>
      <c r="AL34" s="182"/>
      <c r="AM34" s="182"/>
      <c r="AN34" s="182"/>
      <c r="AO34" s="182"/>
      <c r="AP34" s="182"/>
      <c r="AQ34" s="182"/>
      <c r="AR34" s="182"/>
      <c r="AS34" s="182"/>
      <c r="AT34" s="182"/>
      <c r="AU34" s="182"/>
      <c r="AV34" s="182"/>
      <c r="AW34" s="182"/>
      <c r="AX34" s="182"/>
      <c r="AY34" s="182"/>
      <c r="AZ34" s="157"/>
      <c r="BA34" s="157"/>
      <c r="BB34" s="157"/>
      <c r="BC34" s="157"/>
      <c r="BD34" s="157"/>
      <c r="BE34" s="157"/>
      <c r="BF34" s="157"/>
      <c r="BG34" s="157"/>
      <c r="BH34" s="157"/>
      <c r="BI34" s="157"/>
      <c r="BJ34" s="157"/>
      <c r="BK34" s="157"/>
      <c r="BL34" s="157"/>
      <c r="BM34" s="157"/>
      <c r="BN34" s="157"/>
      <c r="BO34" s="157"/>
      <c r="BP34" s="157"/>
    </row>
    <row r="35" spans="28:68">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182"/>
      <c r="AY35" s="182"/>
      <c r="AZ35" s="157"/>
      <c r="BA35" s="157"/>
      <c r="BB35" s="157"/>
      <c r="BC35" s="157"/>
      <c r="BD35" s="157"/>
      <c r="BE35" s="157"/>
      <c r="BF35" s="157"/>
      <c r="BG35" s="157"/>
      <c r="BH35" s="157"/>
      <c r="BI35" s="157"/>
      <c r="BJ35" s="157"/>
      <c r="BK35" s="157"/>
      <c r="BL35" s="157"/>
      <c r="BM35" s="157"/>
      <c r="BN35" s="157"/>
      <c r="BO35" s="157"/>
      <c r="BP35" s="157"/>
    </row>
    <row r="36" spans="28:68">
      <c r="AB36" s="182"/>
      <c r="AC36" s="182"/>
      <c r="AD36" s="182"/>
      <c r="AE36" s="182"/>
      <c r="AF36" s="182"/>
      <c r="AG36" s="182"/>
      <c r="AH36" s="182"/>
      <c r="AI36" s="182"/>
      <c r="AJ36" s="182"/>
      <c r="AK36" s="182"/>
      <c r="AL36" s="182"/>
      <c r="AM36" s="182"/>
      <c r="AN36" s="182"/>
      <c r="AO36" s="182"/>
      <c r="AP36" s="182"/>
      <c r="AQ36" s="182"/>
      <c r="AR36" s="182"/>
      <c r="AS36" s="182"/>
      <c r="AT36" s="182"/>
      <c r="AU36" s="182"/>
      <c r="AV36" s="182"/>
      <c r="AW36" s="182"/>
      <c r="AX36" s="182"/>
      <c r="AY36" s="182"/>
      <c r="AZ36" s="157"/>
      <c r="BA36" s="157"/>
      <c r="BB36" s="157"/>
      <c r="BC36" s="157"/>
      <c r="BD36" s="157"/>
      <c r="BE36" s="157"/>
      <c r="BF36" s="157"/>
      <c r="BG36" s="157"/>
      <c r="BH36" s="157"/>
      <c r="BI36" s="157"/>
      <c r="BJ36" s="157"/>
      <c r="BK36" s="157"/>
      <c r="BL36" s="157"/>
      <c r="BM36" s="157"/>
      <c r="BN36" s="157"/>
      <c r="BO36" s="157"/>
      <c r="BP36" s="157"/>
    </row>
    <row r="37" spans="28:68">
      <c r="AB37" s="182"/>
      <c r="AC37" s="182"/>
      <c r="AD37" s="182"/>
      <c r="AE37" s="182"/>
      <c r="AF37" s="182"/>
      <c r="AG37" s="182"/>
      <c r="AH37" s="182"/>
      <c r="AI37" s="182"/>
      <c r="AJ37" s="182"/>
      <c r="AK37" s="182"/>
      <c r="AL37" s="182"/>
      <c r="AM37" s="182"/>
      <c r="AN37" s="182"/>
      <c r="AO37" s="182"/>
      <c r="AP37" s="182"/>
      <c r="AQ37" s="182"/>
      <c r="AR37" s="182"/>
      <c r="AS37" s="182"/>
      <c r="AT37" s="182"/>
      <c r="AU37" s="182"/>
      <c r="AV37" s="182"/>
      <c r="AW37" s="182"/>
      <c r="AX37" s="182"/>
      <c r="AY37" s="182"/>
      <c r="AZ37" s="157"/>
      <c r="BA37" s="157"/>
      <c r="BB37" s="157"/>
      <c r="BC37" s="157"/>
      <c r="BD37" s="157"/>
      <c r="BE37" s="157"/>
      <c r="BF37" s="157"/>
      <c r="BG37" s="157"/>
      <c r="BH37" s="157"/>
      <c r="BI37" s="157"/>
      <c r="BJ37" s="157"/>
      <c r="BK37" s="157"/>
      <c r="BL37" s="157"/>
      <c r="BM37" s="157"/>
      <c r="BN37" s="157"/>
      <c r="BO37" s="157"/>
      <c r="BP37" s="157"/>
    </row>
    <row r="38" spans="28:68">
      <c r="AB38" s="182"/>
      <c r="AC38" s="182"/>
      <c r="AD38" s="182"/>
      <c r="AE38" s="182"/>
      <c r="AF38" s="182"/>
      <c r="AG38" s="182"/>
      <c r="AH38" s="182"/>
      <c r="AI38" s="182"/>
      <c r="AJ38" s="182"/>
      <c r="AK38" s="182"/>
      <c r="AL38" s="182"/>
      <c r="AM38" s="182"/>
      <c r="AN38" s="182"/>
      <c r="AO38" s="182"/>
      <c r="AP38" s="182"/>
      <c r="AQ38" s="182"/>
      <c r="AR38" s="182"/>
      <c r="AS38" s="182"/>
      <c r="AT38" s="182"/>
      <c r="AU38" s="182"/>
      <c r="AV38" s="182"/>
      <c r="AW38" s="182"/>
      <c r="AX38" s="182"/>
      <c r="AY38" s="182"/>
      <c r="AZ38" s="157"/>
      <c r="BA38" s="157"/>
      <c r="BB38" s="157"/>
      <c r="BC38" s="157"/>
      <c r="BD38" s="157"/>
      <c r="BE38" s="157"/>
      <c r="BF38" s="157"/>
      <c r="BG38" s="157"/>
      <c r="BH38" s="157"/>
      <c r="BI38" s="157"/>
      <c r="BJ38" s="157"/>
      <c r="BK38" s="157"/>
      <c r="BL38" s="157"/>
      <c r="BM38" s="157"/>
      <c r="BN38" s="157"/>
      <c r="BO38" s="157"/>
      <c r="BP38" s="157"/>
    </row>
    <row r="39" spans="28:68">
      <c r="AB39" s="182"/>
      <c r="AC39" s="182"/>
      <c r="AD39" s="182"/>
      <c r="AE39" s="182"/>
      <c r="AF39" s="182"/>
      <c r="AG39" s="182"/>
      <c r="AH39" s="182"/>
      <c r="AI39" s="182"/>
      <c r="AJ39" s="182"/>
      <c r="AK39" s="182"/>
      <c r="AL39" s="182"/>
      <c r="AM39" s="182"/>
      <c r="AN39" s="182"/>
      <c r="AO39" s="182"/>
      <c r="AP39" s="182"/>
      <c r="AQ39" s="182"/>
      <c r="AR39" s="182"/>
      <c r="AS39" s="182"/>
      <c r="AT39" s="182"/>
      <c r="AU39" s="182"/>
      <c r="AV39" s="182"/>
      <c r="AW39" s="182"/>
      <c r="AX39" s="182"/>
      <c r="AY39" s="182"/>
      <c r="AZ39" s="157"/>
      <c r="BA39" s="157"/>
      <c r="BB39" s="157"/>
      <c r="BC39" s="157"/>
      <c r="BD39" s="157"/>
      <c r="BE39" s="157"/>
      <c r="BF39" s="157"/>
      <c r="BG39" s="157"/>
      <c r="BH39" s="157"/>
      <c r="BI39" s="157"/>
      <c r="BJ39" s="157"/>
      <c r="BK39" s="157"/>
      <c r="BL39" s="157"/>
      <c r="BM39" s="157"/>
      <c r="BN39" s="157"/>
      <c r="BO39" s="157"/>
      <c r="BP39" s="157"/>
    </row>
    <row r="40" spans="28:68">
      <c r="AB40" s="182"/>
      <c r="AC40" s="182"/>
      <c r="AD40" s="182"/>
      <c r="AE40" s="182"/>
      <c r="AF40" s="182"/>
      <c r="AG40" s="182"/>
      <c r="AH40" s="182"/>
      <c r="AI40" s="182"/>
      <c r="AJ40" s="182"/>
      <c r="AK40" s="182"/>
      <c r="AL40" s="182"/>
      <c r="AM40" s="182"/>
      <c r="AN40" s="182"/>
      <c r="AO40" s="182"/>
      <c r="AP40" s="182"/>
      <c r="AQ40" s="182"/>
      <c r="AR40" s="182"/>
      <c r="AS40" s="182"/>
      <c r="AT40" s="182"/>
      <c r="AU40" s="182"/>
      <c r="AV40" s="182"/>
      <c r="AW40" s="182"/>
      <c r="AX40" s="182"/>
      <c r="AY40" s="182"/>
      <c r="AZ40" s="157"/>
      <c r="BA40" s="157"/>
      <c r="BB40" s="157"/>
      <c r="BC40" s="157"/>
      <c r="BD40" s="157"/>
      <c r="BE40" s="157"/>
      <c r="BF40" s="157"/>
      <c r="BG40" s="157"/>
      <c r="BH40" s="157"/>
      <c r="BI40" s="157"/>
      <c r="BJ40" s="157"/>
      <c r="BK40" s="157"/>
      <c r="BL40" s="157"/>
      <c r="BM40" s="157"/>
      <c r="BN40" s="157"/>
      <c r="BO40" s="157"/>
      <c r="BP40" s="157"/>
    </row>
    <row r="41" spans="28:68">
      <c r="AB41" s="182"/>
      <c r="AC41" s="182"/>
      <c r="AD41" s="182"/>
      <c r="AE41" s="182"/>
      <c r="AF41" s="182"/>
      <c r="AG41" s="182"/>
      <c r="AH41" s="182"/>
      <c r="AI41" s="182"/>
      <c r="AJ41" s="182"/>
      <c r="AK41" s="182"/>
      <c r="AL41" s="182"/>
      <c r="AM41" s="182"/>
      <c r="AN41" s="182"/>
      <c r="AO41" s="182"/>
      <c r="AP41" s="182"/>
      <c r="AQ41" s="182"/>
      <c r="AR41" s="182"/>
      <c r="AS41" s="182"/>
      <c r="AT41" s="182"/>
      <c r="AU41" s="182"/>
      <c r="AV41" s="182"/>
      <c r="AW41" s="182"/>
      <c r="AX41" s="182"/>
      <c r="AY41" s="182"/>
      <c r="AZ41" s="157"/>
      <c r="BA41" s="157"/>
      <c r="BB41" s="157"/>
      <c r="BC41" s="157"/>
      <c r="BD41" s="157"/>
      <c r="BE41" s="157"/>
      <c r="BF41" s="157"/>
      <c r="BG41" s="157"/>
      <c r="BH41" s="157"/>
      <c r="BI41" s="157"/>
      <c r="BJ41" s="157"/>
      <c r="BK41" s="157"/>
      <c r="BL41" s="157"/>
      <c r="BM41" s="157"/>
      <c r="BN41" s="157"/>
      <c r="BO41" s="157"/>
      <c r="BP41" s="157"/>
    </row>
    <row r="42" spans="28:68">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182"/>
      <c r="AY42" s="182"/>
      <c r="AZ42" s="157"/>
      <c r="BA42" s="157"/>
      <c r="BB42" s="157"/>
      <c r="BC42" s="157"/>
      <c r="BD42" s="157"/>
      <c r="BE42" s="157"/>
      <c r="BF42" s="157"/>
      <c r="BG42" s="157"/>
      <c r="BH42" s="157"/>
      <c r="BI42" s="157"/>
      <c r="BJ42" s="157"/>
      <c r="BK42" s="157"/>
      <c r="BL42" s="157"/>
      <c r="BM42" s="157"/>
      <c r="BN42" s="157"/>
      <c r="BO42" s="157"/>
      <c r="BP42" s="157"/>
    </row>
    <row r="43" spans="28:68">
      <c r="AB43" s="182"/>
      <c r="AC43" s="182"/>
      <c r="AD43" s="182"/>
      <c r="AE43" s="182"/>
      <c r="AF43" s="182"/>
      <c r="AG43" s="182"/>
      <c r="AH43" s="182"/>
      <c r="AI43" s="182"/>
      <c r="AJ43" s="182"/>
      <c r="AK43" s="182"/>
      <c r="AL43" s="182"/>
      <c r="AM43" s="182"/>
      <c r="AN43" s="182"/>
      <c r="AO43" s="182"/>
      <c r="AP43" s="182"/>
      <c r="AQ43" s="182"/>
      <c r="AR43" s="182"/>
      <c r="AS43" s="182"/>
      <c r="AT43" s="182"/>
      <c r="AU43" s="182"/>
      <c r="AV43" s="182"/>
      <c r="AW43" s="182"/>
      <c r="AX43" s="182"/>
      <c r="AY43" s="182"/>
      <c r="AZ43" s="157"/>
      <c r="BA43" s="157"/>
      <c r="BB43" s="157"/>
      <c r="BC43" s="157"/>
      <c r="BD43" s="157"/>
      <c r="BE43" s="157"/>
      <c r="BF43" s="157"/>
      <c r="BG43" s="157"/>
      <c r="BH43" s="157"/>
      <c r="BI43" s="157"/>
      <c r="BJ43" s="157"/>
      <c r="BK43" s="157"/>
      <c r="BL43" s="157"/>
      <c r="BM43" s="157"/>
      <c r="BN43" s="157"/>
      <c r="BO43" s="157"/>
      <c r="BP43" s="157"/>
    </row>
    <row r="44" spans="28:68">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2"/>
      <c r="AY44" s="182"/>
      <c r="AZ44" s="157"/>
      <c r="BA44" s="157"/>
      <c r="BB44" s="157"/>
      <c r="BC44" s="157"/>
      <c r="BD44" s="157"/>
      <c r="BE44" s="157"/>
      <c r="BF44" s="157"/>
      <c r="BG44" s="157"/>
      <c r="BH44" s="157"/>
      <c r="BI44" s="157"/>
      <c r="BJ44" s="157"/>
      <c r="BK44" s="157"/>
      <c r="BL44" s="157"/>
      <c r="BM44" s="157"/>
      <c r="BN44" s="157"/>
      <c r="BO44" s="157"/>
      <c r="BP44" s="157"/>
    </row>
    <row r="45" spans="28:68">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57"/>
      <c r="BA45" s="157"/>
      <c r="BB45" s="157"/>
      <c r="BC45" s="157"/>
      <c r="BD45" s="157"/>
      <c r="BE45" s="157"/>
      <c r="BF45" s="157"/>
      <c r="BG45" s="157"/>
      <c r="BH45" s="157"/>
      <c r="BI45" s="157"/>
      <c r="BJ45" s="157"/>
      <c r="BK45" s="157"/>
      <c r="BL45" s="157"/>
      <c r="BM45" s="157"/>
      <c r="BN45" s="157"/>
      <c r="BO45" s="157"/>
      <c r="BP45" s="157"/>
    </row>
    <row r="46" spans="28:68">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57"/>
      <c r="BA46" s="157"/>
      <c r="BB46" s="157"/>
      <c r="BC46" s="157"/>
      <c r="BD46" s="157"/>
      <c r="BE46" s="157"/>
      <c r="BF46" s="157"/>
      <c r="BG46" s="157"/>
      <c r="BH46" s="157"/>
      <c r="BI46" s="157"/>
      <c r="BJ46" s="157"/>
      <c r="BK46" s="157"/>
      <c r="BL46" s="157"/>
      <c r="BM46" s="157"/>
      <c r="BN46" s="157"/>
      <c r="BO46" s="157"/>
      <c r="BP46" s="157"/>
    </row>
    <row r="47" spans="28:68">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57"/>
      <c r="BA47" s="157"/>
      <c r="BB47" s="157"/>
      <c r="BC47" s="157"/>
      <c r="BD47" s="157"/>
      <c r="BE47" s="157"/>
      <c r="BF47" s="157"/>
      <c r="BG47" s="157"/>
      <c r="BH47" s="157"/>
      <c r="BI47" s="157"/>
      <c r="BJ47" s="157"/>
      <c r="BK47" s="157"/>
      <c r="BL47" s="157"/>
      <c r="BM47" s="157"/>
      <c r="BN47" s="157"/>
      <c r="BO47" s="157"/>
      <c r="BP47" s="157"/>
    </row>
    <row r="48" spans="28:68">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row>
    <row r="49" spans="28:51">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3"/>
      <c r="AX49" s="183"/>
      <c r="AY49" s="183"/>
    </row>
    <row r="50" spans="28:51">
      <c r="AB50" s="183"/>
      <c r="AC50" s="183"/>
      <c r="AD50" s="183"/>
      <c r="AE50" s="183"/>
      <c r="AF50" s="183"/>
      <c r="AG50" s="183"/>
      <c r="AH50" s="183"/>
      <c r="AI50" s="183"/>
      <c r="AJ50" s="183"/>
      <c r="AK50" s="183"/>
      <c r="AL50" s="183"/>
      <c r="AM50" s="183"/>
      <c r="AN50" s="183"/>
      <c r="AO50" s="183"/>
      <c r="AP50" s="183"/>
      <c r="AQ50" s="183"/>
      <c r="AR50" s="183"/>
      <c r="AS50" s="183"/>
      <c r="AT50" s="183"/>
      <c r="AU50" s="183"/>
      <c r="AV50" s="183"/>
      <c r="AW50" s="183"/>
      <c r="AX50" s="183"/>
      <c r="AY50" s="183"/>
    </row>
    <row r="51" spans="28:51">
      <c r="AB51" s="183"/>
      <c r="AC51" s="183"/>
      <c r="AD51" s="183"/>
      <c r="AE51" s="183"/>
      <c r="AF51" s="183"/>
      <c r="AG51" s="183"/>
      <c r="AH51" s="183"/>
      <c r="AI51" s="183"/>
      <c r="AJ51" s="183"/>
      <c r="AK51" s="183"/>
      <c r="AL51" s="183"/>
      <c r="AM51" s="183"/>
      <c r="AN51" s="183"/>
      <c r="AO51" s="183"/>
      <c r="AP51" s="183"/>
      <c r="AQ51" s="183"/>
      <c r="AR51" s="183"/>
      <c r="AS51" s="183"/>
      <c r="AT51" s="183"/>
      <c r="AU51" s="183"/>
      <c r="AV51" s="183"/>
      <c r="AW51" s="183"/>
      <c r="AX51" s="183"/>
      <c r="AY51" s="183"/>
    </row>
    <row r="52" spans="28:51">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row>
    <row r="53" spans="28:51">
      <c r="AB53" s="183"/>
      <c r="AC53" s="183"/>
      <c r="AD53" s="183"/>
      <c r="AE53" s="183"/>
      <c r="AF53" s="183"/>
      <c r="AG53" s="183"/>
      <c r="AH53" s="183"/>
      <c r="AI53" s="183"/>
      <c r="AJ53" s="183"/>
      <c r="AK53" s="183"/>
      <c r="AL53" s="183"/>
      <c r="AM53" s="183"/>
      <c r="AN53" s="183"/>
      <c r="AO53" s="183"/>
      <c r="AP53" s="183"/>
      <c r="AQ53" s="183"/>
      <c r="AR53" s="183"/>
      <c r="AS53" s="183"/>
      <c r="AT53" s="183"/>
      <c r="AU53" s="183"/>
      <c r="AV53" s="183"/>
      <c r="AW53" s="183"/>
      <c r="AX53" s="183"/>
      <c r="AY53" s="183"/>
    </row>
    <row r="54" spans="28:51">
      <c r="AB54" s="183"/>
      <c r="AC54" s="183"/>
      <c r="AD54" s="183"/>
      <c r="AE54" s="183"/>
      <c r="AF54" s="183"/>
      <c r="AG54" s="183"/>
      <c r="AH54" s="183"/>
      <c r="AI54" s="183"/>
      <c r="AJ54" s="183"/>
      <c r="AK54" s="183"/>
      <c r="AL54" s="183"/>
      <c r="AM54" s="183"/>
      <c r="AN54" s="183"/>
      <c r="AO54" s="183"/>
      <c r="AP54" s="183"/>
      <c r="AQ54" s="183"/>
      <c r="AR54" s="183"/>
      <c r="AS54" s="183"/>
      <c r="AT54" s="183"/>
      <c r="AU54" s="183"/>
      <c r="AV54" s="183"/>
      <c r="AW54" s="183"/>
      <c r="AX54" s="183"/>
      <c r="AY54" s="183"/>
    </row>
    <row r="55" spans="28:51">
      <c r="AB55" s="183"/>
      <c r="AC55" s="183"/>
      <c r="AD55" s="183"/>
      <c r="AE55" s="183"/>
      <c r="AF55" s="183"/>
      <c r="AG55" s="183"/>
      <c r="AH55" s="183"/>
      <c r="AI55" s="183"/>
      <c r="AJ55" s="183"/>
      <c r="AK55" s="183"/>
      <c r="AL55" s="183"/>
      <c r="AM55" s="183"/>
      <c r="AN55" s="183"/>
      <c r="AO55" s="183"/>
      <c r="AP55" s="183"/>
      <c r="AQ55" s="183"/>
      <c r="AR55" s="183"/>
      <c r="AS55" s="183"/>
      <c r="AT55" s="183"/>
      <c r="AU55" s="183"/>
      <c r="AV55" s="183"/>
      <c r="AW55" s="183"/>
      <c r="AX55" s="183"/>
      <c r="AY55" s="183"/>
    </row>
    <row r="56" spans="28:51">
      <c r="AB56" s="183"/>
      <c r="AC56" s="183"/>
      <c r="AD56" s="183"/>
      <c r="AE56" s="183"/>
      <c r="AF56" s="183"/>
      <c r="AG56" s="183"/>
      <c r="AH56" s="183"/>
      <c r="AI56" s="183"/>
      <c r="AJ56" s="183"/>
      <c r="AK56" s="183"/>
      <c r="AL56" s="183"/>
      <c r="AM56" s="183"/>
      <c r="AN56" s="183"/>
      <c r="AO56" s="183"/>
      <c r="AP56" s="183"/>
      <c r="AQ56" s="183"/>
      <c r="AR56" s="183"/>
      <c r="AS56" s="183"/>
      <c r="AT56" s="183"/>
      <c r="AU56" s="183"/>
      <c r="AV56" s="183"/>
      <c r="AW56" s="183"/>
      <c r="AX56" s="183"/>
      <c r="AY56" s="183"/>
    </row>
  </sheetData>
  <mergeCells count="21">
    <mergeCell ref="A16:X16"/>
    <mergeCell ref="D5:D6"/>
    <mergeCell ref="L5:L6"/>
    <mergeCell ref="M5:M6"/>
    <mergeCell ref="S5:S6"/>
    <mergeCell ref="J5:J6"/>
    <mergeCell ref="K5:K6"/>
    <mergeCell ref="N5:N6"/>
    <mergeCell ref="O5:O6"/>
    <mergeCell ref="P5:P6"/>
    <mergeCell ref="Q5:Q6"/>
    <mergeCell ref="R5:R6"/>
    <mergeCell ref="H5:H6"/>
    <mergeCell ref="I5:I6"/>
    <mergeCell ref="G5:G6"/>
    <mergeCell ref="F5:F6"/>
    <mergeCell ref="B5:B6"/>
    <mergeCell ref="T5:AA5"/>
    <mergeCell ref="A2:AA2"/>
    <mergeCell ref="A3:AA3"/>
    <mergeCell ref="A5:A6"/>
  </mergeCells>
  <phoneticPr fontId="19" type="noConversion"/>
  <printOptions horizontalCentered="1"/>
  <pageMargins left="0.74803149606299213" right="0.74803149606299213" top="0.43307086614173229" bottom="0.74803149606299213" header="0.31496062992125984" footer="0.31496062992125984"/>
  <pageSetup paperSize="9" scale="72" orientation="landscape" r:id="rId1"/>
  <headerFooter>
    <oddFooter>&amp;L&amp;"Trebuchet MS,Grassetto"&amp;9Statistiche Italia - IMMATRICOLAZIONI
Automobile in cifre &amp;C&amp;"Trebuchet MS,Normale"&amp;9&amp;P/&amp;N&amp;R&amp;"Trebuchet MS,Grassetto"&amp;9ANFIA - Studi e statistiche</oddFooter>
  </headerFooter>
  <ignoredErrors>
    <ignoredError sqref="J15:R15 K8:S12 N13 I10:J10 I12:J12 I15 G10 G12 H10:H12 E10:E12 F10:F12 C10:D10 C12:D12"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17818-8D6C-4623-B3BC-239BD2403908}">
  <sheetPr>
    <pageSetUpPr fitToPage="1"/>
  </sheetPr>
  <dimension ref="A2:AI31"/>
  <sheetViews>
    <sheetView showGridLines="0" view="pageBreakPreview" zoomScale="115" zoomScaleNormal="100" zoomScaleSheetLayoutView="115" workbookViewId="0">
      <selection activeCell="O22" sqref="O22"/>
    </sheetView>
  </sheetViews>
  <sheetFormatPr defaultRowHeight="15"/>
  <cols>
    <col min="13" max="13" width="9.140625" customWidth="1"/>
    <col min="25" max="35" width="9.140625" style="7"/>
  </cols>
  <sheetData>
    <row r="2" spans="1:13" ht="16.5">
      <c r="A2" s="36" t="s">
        <v>34</v>
      </c>
      <c r="C2" s="13"/>
      <c r="D2" s="13"/>
      <c r="E2" s="13"/>
      <c r="F2" s="13"/>
      <c r="G2" s="13"/>
      <c r="H2" s="13"/>
      <c r="I2" s="13"/>
      <c r="J2" s="13"/>
      <c r="K2" s="13"/>
      <c r="L2" s="13"/>
      <c r="M2" s="13"/>
    </row>
    <row r="3" spans="1:13" ht="16.5">
      <c r="A3" s="37" t="s">
        <v>33</v>
      </c>
      <c r="C3" s="14"/>
      <c r="D3" s="14"/>
      <c r="E3" s="14"/>
      <c r="F3" s="14"/>
      <c r="G3" s="14"/>
      <c r="H3" s="14"/>
      <c r="I3" s="14"/>
      <c r="J3" s="14"/>
      <c r="K3" s="14"/>
      <c r="L3" s="14"/>
      <c r="M3" s="14"/>
    </row>
    <row r="25" spans="1:16" ht="12.95" customHeight="1">
      <c r="B25" s="118" t="s">
        <v>37</v>
      </c>
    </row>
    <row r="26" spans="1:16" ht="12.95" customHeight="1">
      <c r="B26" s="119" t="s">
        <v>41</v>
      </c>
    </row>
    <row r="27" spans="1:16" ht="12.95" customHeight="1">
      <c r="B27" s="119" t="s">
        <v>46</v>
      </c>
    </row>
    <row r="28" spans="1:16" ht="12.95" customHeight="1">
      <c r="B28" s="119" t="s">
        <v>38</v>
      </c>
    </row>
    <row r="30" spans="1:16" ht="18" customHeight="1">
      <c r="A30" s="35" t="s">
        <v>76</v>
      </c>
      <c r="B30" s="4"/>
      <c r="C30" s="4"/>
      <c r="D30" s="4"/>
      <c r="E30" s="4"/>
      <c r="F30" s="5"/>
      <c r="G30" s="6"/>
      <c r="H30" s="5"/>
      <c r="I30" s="6"/>
      <c r="J30" s="5"/>
      <c r="K30" s="6"/>
      <c r="L30" s="6"/>
      <c r="M30" s="6"/>
      <c r="N30" s="7"/>
      <c r="O30" s="7"/>
      <c r="P30" s="7"/>
    </row>
    <row r="31" spans="1:16" ht="15.75">
      <c r="A31" s="38" t="s">
        <v>77</v>
      </c>
      <c r="B31" s="4"/>
      <c r="C31" s="4"/>
      <c r="D31" s="4"/>
      <c r="E31" s="4"/>
      <c r="F31" s="3"/>
      <c r="G31" s="3"/>
      <c r="H31" s="3"/>
      <c r="I31" s="3"/>
      <c r="J31" s="3"/>
      <c r="K31" s="3"/>
      <c r="L31" s="3"/>
      <c r="M31" s="3"/>
      <c r="N31" s="7"/>
      <c r="O31" s="7"/>
      <c r="P31" s="7"/>
    </row>
  </sheetData>
  <printOptions horizontalCentered="1"/>
  <pageMargins left="0.74803149606299213" right="0.74803149606299213" top="0.43307086614173229" bottom="0.74803149606299213" header="0.31496062992125984" footer="0.31496062992125984"/>
  <pageSetup paperSize="9" orientation="landscape" r:id="rId1"/>
  <headerFooter>
    <oddFooter>&amp;L&amp;"Trebuchet MS,Grassetto"&amp;9Statistiche Italia - IMMATRICOLAZIONI
Automobile in cifre &amp;C&amp;"Trebuchet MS,Normale"&amp;9&amp;P/&amp;N&amp;R&amp;"Trebuchet MS,Grassetto"&amp;9ANFIA - Studi e statistiche</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D8F3C-CC97-49B3-B546-0914F8F304C9}">
  <sheetPr>
    <pageSetUpPr fitToPage="1"/>
  </sheetPr>
  <dimension ref="A2:AG48"/>
  <sheetViews>
    <sheetView showGridLines="0" workbookViewId="0">
      <pane ySplit="6" topLeftCell="A7" activePane="bottomLeft" state="frozen"/>
      <selection activeCell="A23" sqref="A23:XFD23"/>
      <selection pane="bottomLeft" activeCell="B31" sqref="B31"/>
    </sheetView>
  </sheetViews>
  <sheetFormatPr defaultRowHeight="15"/>
  <cols>
    <col min="1" max="1" width="27.85546875" bestFit="1" customWidth="1"/>
    <col min="2" max="2" width="8.140625" customWidth="1"/>
    <col min="3" max="3" width="6.7109375" bestFit="1" customWidth="1"/>
    <col min="4" max="5" width="7.7109375" customWidth="1"/>
    <col min="6" max="33" width="9.140625" style="33"/>
  </cols>
  <sheetData>
    <row r="2" spans="1:5" ht="16.5">
      <c r="B2" s="13" t="s">
        <v>30</v>
      </c>
      <c r="C2" s="13"/>
      <c r="D2" s="13"/>
      <c r="E2" s="13"/>
    </row>
    <row r="3" spans="1:5" ht="16.5">
      <c r="B3" s="14" t="s">
        <v>31</v>
      </c>
      <c r="C3" s="14"/>
      <c r="D3" s="14"/>
      <c r="E3" s="14"/>
    </row>
    <row r="4" spans="1:5" ht="16.5">
      <c r="A4" s="2"/>
      <c r="B4" s="2"/>
      <c r="C4" s="2"/>
      <c r="D4" s="2"/>
      <c r="E4" s="2"/>
    </row>
    <row r="5" spans="1:5">
      <c r="A5" s="199" t="s">
        <v>47</v>
      </c>
      <c r="B5" s="203" t="s">
        <v>75</v>
      </c>
      <c r="C5" s="203" t="s">
        <v>0</v>
      </c>
      <c r="D5" s="203">
        <v>2020</v>
      </c>
      <c r="E5" s="203" t="s">
        <v>0</v>
      </c>
    </row>
    <row r="6" spans="1:5">
      <c r="A6" s="200"/>
      <c r="B6" s="204"/>
      <c r="C6" s="204"/>
      <c r="D6" s="204"/>
      <c r="E6" s="204"/>
    </row>
    <row r="7" spans="1:5">
      <c r="A7" s="60" t="s">
        <v>78</v>
      </c>
      <c r="B7" s="56">
        <v>1219</v>
      </c>
      <c r="C7" s="57">
        <f t="shared" ref="C7:C30" si="0">B7/B$31*100</f>
        <v>36.995447647951437</v>
      </c>
      <c r="D7" s="56">
        <v>1288</v>
      </c>
      <c r="E7" s="57">
        <f t="shared" ref="E7:E31" si="1">D7/D$31*100</f>
        <v>40.875912408759127</v>
      </c>
    </row>
    <row r="8" spans="1:5">
      <c r="A8" s="53" t="s">
        <v>79</v>
      </c>
      <c r="B8" s="44">
        <v>800</v>
      </c>
      <c r="C8" s="45">
        <f t="shared" si="0"/>
        <v>24.279210925644918</v>
      </c>
      <c r="D8" s="44">
        <v>489</v>
      </c>
      <c r="E8" s="45">
        <f t="shared" si="1"/>
        <v>15.518882894319264</v>
      </c>
    </row>
    <row r="9" spans="1:5">
      <c r="A9" s="53" t="s">
        <v>80</v>
      </c>
      <c r="B9" s="44">
        <v>295</v>
      </c>
      <c r="C9" s="45">
        <f t="shared" si="0"/>
        <v>8.9529590288315628</v>
      </c>
      <c r="D9" s="44">
        <v>568</v>
      </c>
      <c r="E9" s="45">
        <f t="shared" si="1"/>
        <v>18.026023484608061</v>
      </c>
    </row>
    <row r="10" spans="1:5">
      <c r="A10" s="53" t="s">
        <v>81</v>
      </c>
      <c r="B10" s="44">
        <v>192</v>
      </c>
      <c r="C10" s="45">
        <f t="shared" si="0"/>
        <v>5.8270106221547806</v>
      </c>
      <c r="D10" s="44">
        <v>208</v>
      </c>
      <c r="E10" s="45">
        <f t="shared" si="1"/>
        <v>6.60107902253253</v>
      </c>
    </row>
    <row r="11" spans="1:5">
      <c r="A11" s="53" t="s">
        <v>82</v>
      </c>
      <c r="B11" s="44">
        <v>219</v>
      </c>
      <c r="C11" s="45">
        <f t="shared" si="0"/>
        <v>6.6464339908952965</v>
      </c>
      <c r="D11" s="44">
        <v>130</v>
      </c>
      <c r="E11" s="45">
        <f t="shared" si="1"/>
        <v>4.1256743890828309</v>
      </c>
    </row>
    <row r="12" spans="1:5">
      <c r="A12" s="53" t="s">
        <v>83</v>
      </c>
      <c r="B12" s="44">
        <v>77</v>
      </c>
      <c r="C12" s="45">
        <f t="shared" si="0"/>
        <v>2.3368740515933233</v>
      </c>
      <c r="D12" s="44">
        <v>93</v>
      </c>
      <c r="E12" s="45">
        <f t="shared" si="1"/>
        <v>2.9514439860361787</v>
      </c>
    </row>
    <row r="13" spans="1:5">
      <c r="A13" s="53" t="s">
        <v>84</v>
      </c>
      <c r="B13" s="44">
        <v>85</v>
      </c>
      <c r="C13" s="45">
        <f t="shared" si="0"/>
        <v>2.5796661608497722</v>
      </c>
      <c r="D13" s="44">
        <v>76</v>
      </c>
      <c r="E13" s="45">
        <f t="shared" si="1"/>
        <v>2.4119327197715013</v>
      </c>
    </row>
    <row r="14" spans="1:5">
      <c r="A14" s="53" t="s">
        <v>85</v>
      </c>
      <c r="B14" s="44">
        <v>123</v>
      </c>
      <c r="C14" s="45">
        <f t="shared" si="0"/>
        <v>3.7329286798179062</v>
      </c>
      <c r="D14" s="44">
        <v>38</v>
      </c>
      <c r="E14" s="45">
        <f t="shared" si="1"/>
        <v>1.2059663598857506</v>
      </c>
    </row>
    <row r="15" spans="1:5">
      <c r="A15" s="53" t="s">
        <v>86</v>
      </c>
      <c r="B15" s="44">
        <v>18</v>
      </c>
      <c r="C15" s="45">
        <f t="shared" si="0"/>
        <v>0.54628224582701057</v>
      </c>
      <c r="D15" s="44">
        <v>84</v>
      </c>
      <c r="E15" s="45">
        <f t="shared" si="1"/>
        <v>2.6658203744842908</v>
      </c>
    </row>
    <row r="16" spans="1:5">
      <c r="A16" s="53" t="s">
        <v>87</v>
      </c>
      <c r="B16" s="44">
        <v>47</v>
      </c>
      <c r="C16" s="45">
        <f t="shared" si="0"/>
        <v>1.4264036418816388</v>
      </c>
      <c r="D16" s="44">
        <v>52</v>
      </c>
      <c r="E16" s="45">
        <f t="shared" si="1"/>
        <v>1.6502697556331325</v>
      </c>
    </row>
    <row r="17" spans="1:33">
      <c r="A17" s="53" t="s">
        <v>88</v>
      </c>
      <c r="B17" s="44">
        <v>40</v>
      </c>
      <c r="C17" s="45">
        <f t="shared" si="0"/>
        <v>1.2139605462822458</v>
      </c>
      <c r="D17" s="44">
        <v>22</v>
      </c>
      <c r="E17" s="45">
        <f t="shared" si="1"/>
        <v>0.69819105046017138</v>
      </c>
    </row>
    <row r="18" spans="1:33">
      <c r="A18" s="53" t="s">
        <v>89</v>
      </c>
      <c r="B18" s="44">
        <v>35</v>
      </c>
      <c r="C18" s="45">
        <f t="shared" si="0"/>
        <v>1.062215477996965</v>
      </c>
      <c r="D18" s="44">
        <v>11</v>
      </c>
      <c r="E18" s="45">
        <f t="shared" si="1"/>
        <v>0.34909552523008569</v>
      </c>
    </row>
    <row r="19" spans="1:33">
      <c r="A19" s="53" t="s">
        <v>66</v>
      </c>
      <c r="B19" s="44">
        <v>42</v>
      </c>
      <c r="C19" s="45">
        <f t="shared" si="0"/>
        <v>1.274658573596358</v>
      </c>
      <c r="D19" s="44">
        <v>1</v>
      </c>
      <c r="E19" s="45">
        <f t="shared" si="1"/>
        <v>3.1735956839098696E-2</v>
      </c>
    </row>
    <row r="20" spans="1:33">
      <c r="A20" s="53" t="s">
        <v>90</v>
      </c>
      <c r="B20" s="44">
        <v>19</v>
      </c>
      <c r="C20" s="45">
        <f t="shared" si="0"/>
        <v>0.57663125948406679</v>
      </c>
      <c r="D20" s="44">
        <v>18</v>
      </c>
      <c r="E20" s="45">
        <f t="shared" si="1"/>
        <v>0.57124722310377662</v>
      </c>
    </row>
    <row r="21" spans="1:33">
      <c r="A21" s="53" t="s">
        <v>91</v>
      </c>
      <c r="B21" s="44">
        <v>16</v>
      </c>
      <c r="C21" s="45">
        <f t="shared" si="0"/>
        <v>0.48558421851289835</v>
      </c>
      <c r="D21" s="44">
        <v>17</v>
      </c>
      <c r="E21" s="45">
        <f t="shared" si="1"/>
        <v>0.53951126626467794</v>
      </c>
    </row>
    <row r="22" spans="1:33">
      <c r="A22" s="53" t="s">
        <v>92</v>
      </c>
      <c r="B22" s="44">
        <v>17</v>
      </c>
      <c r="C22" s="45">
        <f t="shared" si="0"/>
        <v>0.51593323216995446</v>
      </c>
      <c r="D22" s="44">
        <v>12</v>
      </c>
      <c r="E22" s="45">
        <f t="shared" si="1"/>
        <v>0.38083148206918438</v>
      </c>
    </row>
    <row r="23" spans="1:33">
      <c r="A23" s="53" t="s">
        <v>93</v>
      </c>
      <c r="B23" s="44">
        <v>11</v>
      </c>
      <c r="C23" s="45">
        <f t="shared" si="0"/>
        <v>0.33383915022761762</v>
      </c>
      <c r="D23" s="44">
        <v>12</v>
      </c>
      <c r="E23" s="45">
        <f t="shared" si="1"/>
        <v>0.38083148206918438</v>
      </c>
    </row>
    <row r="24" spans="1:33">
      <c r="A24" s="53" t="s">
        <v>94</v>
      </c>
      <c r="B24" s="44">
        <v>6</v>
      </c>
      <c r="C24" s="45">
        <f t="shared" si="0"/>
        <v>0.18209408194233689</v>
      </c>
      <c r="D24" s="44">
        <v>15</v>
      </c>
      <c r="E24" s="45">
        <f t="shared" si="1"/>
        <v>0.47603935258648045</v>
      </c>
    </row>
    <row r="25" spans="1:33">
      <c r="A25" s="53" t="s">
        <v>95</v>
      </c>
      <c r="B25" s="44">
        <v>9</v>
      </c>
      <c r="C25" s="45">
        <f t="shared" si="0"/>
        <v>0.27314112291350529</v>
      </c>
      <c r="D25" s="44">
        <v>8</v>
      </c>
      <c r="E25" s="45">
        <f t="shared" si="1"/>
        <v>0.25388765471278957</v>
      </c>
    </row>
    <row r="26" spans="1:33">
      <c r="A26" s="53" t="s">
        <v>96</v>
      </c>
      <c r="B26" s="44">
        <v>6</v>
      </c>
      <c r="C26" s="45">
        <f t="shared" si="0"/>
        <v>0.18209408194233689</v>
      </c>
      <c r="D26" s="44">
        <v>1</v>
      </c>
      <c r="E26" s="45">
        <f t="shared" si="1"/>
        <v>3.1735956839098696E-2</v>
      </c>
    </row>
    <row r="27" spans="1:33">
      <c r="A27" s="53" t="s">
        <v>97</v>
      </c>
      <c r="B27" s="44">
        <v>6</v>
      </c>
      <c r="C27" s="45">
        <f t="shared" si="0"/>
        <v>0.18209408194233689</v>
      </c>
      <c r="D27" s="44">
        <v>0</v>
      </c>
      <c r="E27" s="45">
        <f t="shared" si="1"/>
        <v>0</v>
      </c>
    </row>
    <row r="28" spans="1:33">
      <c r="A28" s="53" t="s">
        <v>98</v>
      </c>
      <c r="B28" s="44">
        <v>5</v>
      </c>
      <c r="C28" s="45">
        <f t="shared" si="0"/>
        <v>0.15174506828528073</v>
      </c>
      <c r="D28" s="44">
        <v>1</v>
      </c>
      <c r="E28" s="45">
        <f t="shared" si="1"/>
        <v>3.1735956839098696E-2</v>
      </c>
    </row>
    <row r="29" spans="1:33">
      <c r="A29" s="53" t="s">
        <v>99</v>
      </c>
      <c r="B29" s="44">
        <v>1</v>
      </c>
      <c r="C29" s="45">
        <f t="shared" si="0"/>
        <v>3.0349013657056147E-2</v>
      </c>
      <c r="D29" s="44">
        <v>4</v>
      </c>
      <c r="E29" s="45">
        <f t="shared" si="1"/>
        <v>0.12694382735639478</v>
      </c>
    </row>
    <row r="30" spans="1:33">
      <c r="A30" s="54" t="s">
        <v>10</v>
      </c>
      <c r="B30" s="49">
        <v>7</v>
      </c>
      <c r="C30" s="50">
        <f t="shared" si="0"/>
        <v>0.21244309559939303</v>
      </c>
      <c r="D30" s="49">
        <v>3</v>
      </c>
      <c r="E30" s="50">
        <f t="shared" si="1"/>
        <v>9.5207870517296095E-2</v>
      </c>
    </row>
    <row r="31" spans="1:33" s="22" customFormat="1" ht="21.75" customHeight="1">
      <c r="A31" s="40" t="s">
        <v>35</v>
      </c>
      <c r="B31" s="24">
        <f>SUM(B7:B30)</f>
        <v>3295</v>
      </c>
      <c r="C31" s="124">
        <f>SUM(C7:C30)</f>
        <v>100.00000000000001</v>
      </c>
      <c r="D31" s="24">
        <f>SUM(D7:D30)</f>
        <v>3151</v>
      </c>
      <c r="E31" s="41">
        <f t="shared" si="1"/>
        <v>100</v>
      </c>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c r="AG31" s="42"/>
    </row>
    <row r="32" spans="1:33" s="22" customFormat="1" ht="19.5" customHeight="1">
      <c r="A32" s="155" t="s">
        <v>68</v>
      </c>
      <c r="B32" s="155"/>
      <c r="C32" s="155"/>
      <c r="D32" s="155"/>
      <c r="E32" s="155"/>
      <c r="F32" s="117"/>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row>
    <row r="33" spans="1:33" ht="25.5" customHeight="1">
      <c r="A33" s="154" t="s">
        <v>76</v>
      </c>
      <c r="B33" s="154"/>
      <c r="C33" s="154"/>
      <c r="D33" s="154"/>
      <c r="E33" s="154"/>
    </row>
    <row r="34" spans="1:33" ht="15.75" customHeight="1">
      <c r="A34" s="156" t="s">
        <v>77</v>
      </c>
      <c r="B34" s="156"/>
      <c r="C34" s="156"/>
      <c r="D34" s="156"/>
      <c r="E34" s="156"/>
    </row>
    <row r="35" spans="1:33" ht="15.75">
      <c r="A35" s="4"/>
      <c r="B35" s="4"/>
      <c r="C35" s="4"/>
      <c r="D35" s="4"/>
      <c r="E35" s="4"/>
    </row>
    <row r="41" spans="1:33">
      <c r="A41" s="1"/>
      <c r="B41" s="1"/>
      <c r="C41" s="1"/>
      <c r="D41" s="1"/>
      <c r="E41" s="1"/>
    </row>
    <row r="42" spans="1:33" s="3" customFormat="1">
      <c r="A42"/>
      <c r="B42"/>
      <c r="C42"/>
      <c r="D42"/>
      <c r="E42"/>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row>
    <row r="44" spans="1:33">
      <c r="A44" s="7"/>
      <c r="B44" s="7"/>
      <c r="C44" s="7"/>
      <c r="D44" s="7"/>
      <c r="E44" s="7"/>
    </row>
    <row r="45" spans="1:33">
      <c r="A45" s="7"/>
      <c r="B45" s="7"/>
      <c r="C45" s="7"/>
      <c r="D45" s="7"/>
      <c r="E45" s="7"/>
    </row>
    <row r="46" spans="1:33">
      <c r="A46" s="7"/>
      <c r="B46" s="7"/>
      <c r="C46" s="7"/>
      <c r="D46" s="7"/>
      <c r="E46" s="7"/>
    </row>
    <row r="47" spans="1:33">
      <c r="A47" s="7"/>
      <c r="B47" s="7"/>
      <c r="C47" s="7"/>
      <c r="D47" s="7"/>
      <c r="E47" s="7"/>
    </row>
    <row r="48" spans="1:33">
      <c r="A48" s="7"/>
      <c r="B48" s="7"/>
      <c r="C48" s="7"/>
      <c r="D48" s="7"/>
      <c r="E48" s="7"/>
    </row>
  </sheetData>
  <mergeCells count="5">
    <mergeCell ref="A5:A6"/>
    <mergeCell ref="B5:B6"/>
    <mergeCell ref="C5:C6"/>
    <mergeCell ref="D5:D6"/>
    <mergeCell ref="E5:E6"/>
  </mergeCells>
  <printOptions horizontalCentered="1"/>
  <pageMargins left="0.74803149606299213" right="0.74803149606299213" top="0.43307086614173229" bottom="0.74803149606299213" header="0.31496062992125984" footer="0.31496062992125984"/>
  <pageSetup paperSize="9" scale="96" orientation="landscape" r:id="rId1"/>
  <headerFooter>
    <oddFooter>&amp;L&amp;"Trebuchet MS,Grassetto"&amp;9Statistiche Italia - IMMATRICOLAZIONI
Automobile in cifre &amp;C&amp;"Trebuchet MS,Normale"&amp;9&amp;P/&amp;N&amp;R&amp;"Trebuchet MS,Grassetto"&amp;9ANFIA - Studi e statistiche</oddFooter>
  </headerFooter>
  <ignoredErrors>
    <ignoredError sqref="D31"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16B82-8663-4D12-A953-9FD7879B03B8}">
  <sheetPr>
    <pageSetUpPr fitToPage="1"/>
  </sheetPr>
  <dimension ref="A1:R36"/>
  <sheetViews>
    <sheetView showGridLines="0" zoomScaleNormal="100" workbookViewId="0">
      <pane ySplit="7" topLeftCell="A8" activePane="bottomLeft" state="frozen"/>
      <selection pane="bottomLeft" activeCell="A20" sqref="A20"/>
    </sheetView>
  </sheetViews>
  <sheetFormatPr defaultRowHeight="15"/>
  <cols>
    <col min="1" max="1" width="19.85546875" customWidth="1"/>
    <col min="2" max="2" width="6" bestFit="1" customWidth="1"/>
    <col min="3" max="3" width="9.7109375" bestFit="1" customWidth="1"/>
    <col min="4" max="4" width="8.7109375" bestFit="1" customWidth="1"/>
    <col min="5" max="5" width="7.28515625" bestFit="1" customWidth="1"/>
    <col min="6" max="6" width="6.85546875" bestFit="1" customWidth="1"/>
    <col min="7" max="7" width="8.85546875" bestFit="1" customWidth="1"/>
    <col min="8" max="8" width="5.28515625" customWidth="1"/>
    <col min="9" max="9" width="5.5703125" bestFit="1" customWidth="1"/>
    <col min="10" max="10" width="6.28515625" customWidth="1"/>
    <col min="11" max="11" width="10" customWidth="1"/>
    <col min="12" max="12" width="9" customWidth="1"/>
    <col min="13" max="13" width="7.5703125" customWidth="1"/>
    <col min="14" max="14" width="7.140625" customWidth="1"/>
    <col min="15" max="15" width="9.140625" customWidth="1"/>
    <col min="16" max="16" width="6.140625" customWidth="1"/>
    <col min="17" max="17" width="5.5703125" customWidth="1"/>
    <col min="19" max="16384" width="9.140625" style="12"/>
  </cols>
  <sheetData>
    <row r="1" spans="1:18" ht="17.25" customHeight="1"/>
    <row r="2" spans="1:18" ht="16.5">
      <c r="B2" s="213" t="s">
        <v>57</v>
      </c>
      <c r="C2" s="213"/>
      <c r="D2" s="213"/>
      <c r="E2" s="213"/>
      <c r="F2" s="213"/>
      <c r="G2" s="213"/>
      <c r="H2" s="213"/>
      <c r="I2" s="213"/>
      <c r="J2" s="214"/>
      <c r="K2" s="214"/>
      <c r="L2" s="214"/>
      <c r="M2" s="214"/>
      <c r="N2" s="214"/>
      <c r="O2" s="214"/>
      <c r="P2" s="214"/>
      <c r="Q2" s="214"/>
    </row>
    <row r="3" spans="1:18" ht="16.5">
      <c r="B3" s="215" t="s">
        <v>58</v>
      </c>
      <c r="C3" s="215"/>
      <c r="D3" s="215"/>
      <c r="E3" s="215"/>
      <c r="F3" s="215"/>
      <c r="G3" s="215"/>
      <c r="H3" s="215"/>
      <c r="I3" s="215"/>
      <c r="J3" s="216"/>
      <c r="K3" s="216"/>
      <c r="L3" s="216"/>
      <c r="M3" s="216"/>
      <c r="N3" s="216"/>
      <c r="O3" s="216"/>
      <c r="P3" s="216"/>
      <c r="Q3" s="216"/>
    </row>
    <row r="4" spans="1:18" ht="16.5">
      <c r="J4" s="14"/>
      <c r="K4" s="14"/>
      <c r="L4" s="14"/>
      <c r="M4" s="14"/>
      <c r="N4" s="14"/>
      <c r="O4" s="14"/>
      <c r="P4" s="14"/>
      <c r="Q4" s="14"/>
    </row>
    <row r="5" spans="1:18" ht="15" customHeight="1">
      <c r="A5" s="199" t="s">
        <v>64</v>
      </c>
      <c r="B5" s="210" t="s">
        <v>75</v>
      </c>
      <c r="C5" s="211"/>
      <c r="D5" s="211"/>
      <c r="E5" s="211"/>
      <c r="F5" s="211"/>
      <c r="G5" s="211"/>
      <c r="H5" s="211"/>
      <c r="I5" s="212"/>
      <c r="J5" s="210">
        <v>2020</v>
      </c>
      <c r="K5" s="211"/>
      <c r="L5" s="211"/>
      <c r="M5" s="211"/>
      <c r="N5" s="211"/>
      <c r="O5" s="211"/>
      <c r="P5" s="211"/>
      <c r="Q5" s="212"/>
    </row>
    <row r="6" spans="1:18" ht="31.5" customHeight="1">
      <c r="A6" s="217"/>
      <c r="B6" s="210" t="s">
        <v>48</v>
      </c>
      <c r="C6" s="211"/>
      <c r="D6" s="211"/>
      <c r="E6" s="212"/>
      <c r="F6" s="208" t="s">
        <v>49</v>
      </c>
      <c r="G6" s="208" t="s">
        <v>50</v>
      </c>
      <c r="H6" s="208" t="s">
        <v>51</v>
      </c>
      <c r="I6" s="209" t="s">
        <v>0</v>
      </c>
      <c r="J6" s="210" t="s">
        <v>48</v>
      </c>
      <c r="K6" s="211"/>
      <c r="L6" s="211"/>
      <c r="M6" s="212"/>
      <c r="N6" s="208" t="s">
        <v>49</v>
      </c>
      <c r="O6" s="208" t="s">
        <v>50</v>
      </c>
      <c r="P6" s="208" t="s">
        <v>51</v>
      </c>
      <c r="Q6" s="209" t="s">
        <v>0</v>
      </c>
    </row>
    <row r="7" spans="1:18" ht="27">
      <c r="A7" s="200"/>
      <c r="B7" s="61" t="s">
        <v>52</v>
      </c>
      <c r="C7" s="61" t="s">
        <v>53</v>
      </c>
      <c r="D7" s="61" t="s">
        <v>54</v>
      </c>
      <c r="E7" s="61" t="s">
        <v>55</v>
      </c>
      <c r="F7" s="208"/>
      <c r="G7" s="208"/>
      <c r="H7" s="208"/>
      <c r="I7" s="209"/>
      <c r="J7" s="61" t="s">
        <v>52</v>
      </c>
      <c r="K7" s="61" t="s">
        <v>53</v>
      </c>
      <c r="L7" s="61" t="s">
        <v>54</v>
      </c>
      <c r="M7" s="61" t="s">
        <v>55</v>
      </c>
      <c r="N7" s="208"/>
      <c r="O7" s="208"/>
      <c r="P7" s="208"/>
      <c r="Q7" s="209"/>
    </row>
    <row r="8" spans="1:18">
      <c r="A8" s="72" t="s">
        <v>78</v>
      </c>
      <c r="B8" s="73">
        <v>112</v>
      </c>
      <c r="C8" s="73">
        <v>456</v>
      </c>
      <c r="D8" s="74">
        <f t="shared" ref="D8:D31" si="0">+B8+C8</f>
        <v>568</v>
      </c>
      <c r="E8" s="75">
        <v>65</v>
      </c>
      <c r="F8" s="75">
        <v>234</v>
      </c>
      <c r="G8" s="75">
        <v>352</v>
      </c>
      <c r="H8" s="74">
        <f t="shared" ref="H8:H30" si="1">SUM(D8:G8)</f>
        <v>1219</v>
      </c>
      <c r="I8" s="160">
        <f t="shared" ref="I8:I31" si="2">H8/H$32*100</f>
        <v>36.995447647951437</v>
      </c>
      <c r="J8" s="73">
        <v>95</v>
      </c>
      <c r="K8" s="73">
        <v>661</v>
      </c>
      <c r="L8" s="74">
        <f t="shared" ref="L8:L31" si="3">+J8+K8</f>
        <v>756</v>
      </c>
      <c r="M8" s="75">
        <v>46</v>
      </c>
      <c r="N8" s="75">
        <v>283</v>
      </c>
      <c r="O8" s="75">
        <v>203</v>
      </c>
      <c r="P8" s="74">
        <f t="shared" ref="P8:P30" si="4">SUM(L8:O8)</f>
        <v>1288</v>
      </c>
      <c r="Q8" s="74">
        <f t="shared" ref="Q8:Q32" si="5">P8/P$32*100</f>
        <v>40.875912408759127</v>
      </c>
    </row>
    <row r="9" spans="1:18">
      <c r="A9" s="125" t="s">
        <v>79</v>
      </c>
      <c r="B9" s="78">
        <v>308</v>
      </c>
      <c r="C9" s="78">
        <v>197</v>
      </c>
      <c r="D9" s="79">
        <f t="shared" si="0"/>
        <v>505</v>
      </c>
      <c r="E9" s="80">
        <v>87</v>
      </c>
      <c r="F9" s="80">
        <v>124</v>
      </c>
      <c r="G9" s="80">
        <v>84</v>
      </c>
      <c r="H9" s="79">
        <f t="shared" si="1"/>
        <v>800</v>
      </c>
      <c r="I9" s="161">
        <f t="shared" si="2"/>
        <v>24.279210925644918</v>
      </c>
      <c r="J9" s="78">
        <v>164</v>
      </c>
      <c r="K9" s="78">
        <v>19</v>
      </c>
      <c r="L9" s="79">
        <f t="shared" si="3"/>
        <v>183</v>
      </c>
      <c r="M9" s="80">
        <v>123</v>
      </c>
      <c r="N9" s="80">
        <v>131</v>
      </c>
      <c r="O9" s="80">
        <v>52</v>
      </c>
      <c r="P9" s="79">
        <f t="shared" si="4"/>
        <v>489</v>
      </c>
      <c r="Q9" s="79">
        <f t="shared" si="5"/>
        <v>15.518882894319264</v>
      </c>
      <c r="R9" s="68"/>
    </row>
    <row r="10" spans="1:18">
      <c r="A10" s="127" t="s">
        <v>80</v>
      </c>
      <c r="B10" s="78">
        <v>295</v>
      </c>
      <c r="C10" s="80">
        <v>0</v>
      </c>
      <c r="D10" s="79">
        <f t="shared" si="0"/>
        <v>295</v>
      </c>
      <c r="E10" s="80">
        <v>0</v>
      </c>
      <c r="F10" s="80">
        <v>0</v>
      </c>
      <c r="G10" s="80">
        <v>0</v>
      </c>
      <c r="H10" s="79">
        <f t="shared" si="1"/>
        <v>295</v>
      </c>
      <c r="I10" s="161">
        <f t="shared" si="2"/>
        <v>8.9529590288315628</v>
      </c>
      <c r="J10" s="78">
        <v>568</v>
      </c>
      <c r="K10" s="80">
        <v>0</v>
      </c>
      <c r="L10" s="79">
        <f t="shared" si="3"/>
        <v>568</v>
      </c>
      <c r="M10" s="80">
        <v>0</v>
      </c>
      <c r="N10" s="80">
        <v>0</v>
      </c>
      <c r="O10" s="80">
        <v>0</v>
      </c>
      <c r="P10" s="79">
        <f t="shared" si="4"/>
        <v>568</v>
      </c>
      <c r="Q10" s="79">
        <f t="shared" si="5"/>
        <v>18.026023484608061</v>
      </c>
    </row>
    <row r="11" spans="1:18">
      <c r="A11" s="126" t="s">
        <v>81</v>
      </c>
      <c r="B11" s="78">
        <v>112</v>
      </c>
      <c r="C11" s="78">
        <v>80</v>
      </c>
      <c r="D11" s="79">
        <f t="shared" si="0"/>
        <v>192</v>
      </c>
      <c r="E11" s="80">
        <v>0</v>
      </c>
      <c r="F11" s="80">
        <v>0</v>
      </c>
      <c r="G11" s="80">
        <v>0</v>
      </c>
      <c r="H11" s="79">
        <f t="shared" si="1"/>
        <v>192</v>
      </c>
      <c r="I11" s="161">
        <f t="shared" si="2"/>
        <v>5.8270106221547806</v>
      </c>
      <c r="J11" s="78">
        <v>69</v>
      </c>
      <c r="K11" s="78">
        <v>139</v>
      </c>
      <c r="L11" s="79">
        <f t="shared" si="3"/>
        <v>208</v>
      </c>
      <c r="M11" s="80">
        <v>0</v>
      </c>
      <c r="N11" s="80">
        <v>0</v>
      </c>
      <c r="O11" s="80">
        <v>0</v>
      </c>
      <c r="P11" s="79">
        <f t="shared" si="4"/>
        <v>208</v>
      </c>
      <c r="Q11" s="79">
        <f t="shared" si="5"/>
        <v>6.60107902253253</v>
      </c>
    </row>
    <row r="12" spans="1:18">
      <c r="A12" s="77" t="s">
        <v>82</v>
      </c>
      <c r="B12" s="78">
        <v>85</v>
      </c>
      <c r="C12" s="78">
        <v>9</v>
      </c>
      <c r="D12" s="79">
        <f t="shared" si="0"/>
        <v>94</v>
      </c>
      <c r="E12" s="80">
        <v>115</v>
      </c>
      <c r="F12" s="80">
        <v>4</v>
      </c>
      <c r="G12" s="80">
        <v>6</v>
      </c>
      <c r="H12" s="79">
        <f t="shared" si="1"/>
        <v>219</v>
      </c>
      <c r="I12" s="161">
        <f t="shared" si="2"/>
        <v>6.6464339908952965</v>
      </c>
      <c r="J12" s="78">
        <v>51</v>
      </c>
      <c r="K12" s="78">
        <v>36</v>
      </c>
      <c r="L12" s="79">
        <f t="shared" si="3"/>
        <v>87</v>
      </c>
      <c r="M12" s="80">
        <v>39</v>
      </c>
      <c r="N12" s="80">
        <v>2</v>
      </c>
      <c r="O12" s="80">
        <v>2</v>
      </c>
      <c r="P12" s="79">
        <f t="shared" si="4"/>
        <v>130</v>
      </c>
      <c r="Q12" s="79">
        <f t="shared" si="5"/>
        <v>4.1256743890828309</v>
      </c>
    </row>
    <row r="13" spans="1:18">
      <c r="A13" s="77" t="s">
        <v>83</v>
      </c>
      <c r="B13" s="78">
        <v>31</v>
      </c>
      <c r="C13" s="78">
        <v>5</v>
      </c>
      <c r="D13" s="79">
        <f t="shared" si="0"/>
        <v>36</v>
      </c>
      <c r="E13" s="80">
        <v>41</v>
      </c>
      <c r="F13" s="80">
        <v>0</v>
      </c>
      <c r="G13" s="80">
        <v>0</v>
      </c>
      <c r="H13" s="79">
        <f t="shared" si="1"/>
        <v>77</v>
      </c>
      <c r="I13" s="161">
        <f t="shared" si="2"/>
        <v>2.3368740515933233</v>
      </c>
      <c r="J13" s="78">
        <v>43</v>
      </c>
      <c r="K13" s="78">
        <v>9</v>
      </c>
      <c r="L13" s="79">
        <f t="shared" si="3"/>
        <v>52</v>
      </c>
      <c r="M13" s="80">
        <v>41</v>
      </c>
      <c r="N13" s="80">
        <v>0</v>
      </c>
      <c r="O13" s="80">
        <v>0</v>
      </c>
      <c r="P13" s="79">
        <f t="shared" si="4"/>
        <v>93</v>
      </c>
      <c r="Q13" s="79">
        <f t="shared" si="5"/>
        <v>2.9514439860361787</v>
      </c>
    </row>
    <row r="14" spans="1:18">
      <c r="A14" s="77" t="s">
        <v>84</v>
      </c>
      <c r="B14" s="78">
        <v>0</v>
      </c>
      <c r="C14" s="78">
        <v>0</v>
      </c>
      <c r="D14" s="79">
        <f t="shared" si="0"/>
        <v>0</v>
      </c>
      <c r="E14" s="80">
        <v>0</v>
      </c>
      <c r="F14" s="80">
        <v>61</v>
      </c>
      <c r="G14" s="80">
        <v>24</v>
      </c>
      <c r="H14" s="79">
        <f t="shared" si="1"/>
        <v>85</v>
      </c>
      <c r="I14" s="161">
        <f t="shared" si="2"/>
        <v>2.5796661608497722</v>
      </c>
      <c r="J14" s="78">
        <v>0</v>
      </c>
      <c r="K14" s="78">
        <v>0</v>
      </c>
      <c r="L14" s="79">
        <f t="shared" si="3"/>
        <v>0</v>
      </c>
      <c r="M14" s="80">
        <v>0</v>
      </c>
      <c r="N14" s="80">
        <v>67</v>
      </c>
      <c r="O14" s="80">
        <v>9</v>
      </c>
      <c r="P14" s="79">
        <f t="shared" si="4"/>
        <v>76</v>
      </c>
      <c r="Q14" s="79">
        <f t="shared" si="5"/>
        <v>2.4119327197715013</v>
      </c>
    </row>
    <row r="15" spans="1:18">
      <c r="A15" s="77" t="s">
        <v>85</v>
      </c>
      <c r="B15" s="80">
        <v>0</v>
      </c>
      <c r="C15" s="80">
        <v>0</v>
      </c>
      <c r="D15" s="79">
        <f t="shared" si="0"/>
        <v>0</v>
      </c>
      <c r="E15" s="80">
        <v>0</v>
      </c>
      <c r="F15" s="80">
        <v>42</v>
      </c>
      <c r="G15" s="80">
        <v>81</v>
      </c>
      <c r="H15" s="79">
        <f t="shared" si="1"/>
        <v>123</v>
      </c>
      <c r="I15" s="161">
        <f t="shared" si="2"/>
        <v>3.7329286798179062</v>
      </c>
      <c r="J15" s="80">
        <v>0</v>
      </c>
      <c r="K15" s="80">
        <v>0</v>
      </c>
      <c r="L15" s="79">
        <f t="shared" si="3"/>
        <v>0</v>
      </c>
      <c r="M15" s="80">
        <v>0</v>
      </c>
      <c r="N15" s="80">
        <v>3</v>
      </c>
      <c r="O15" s="80">
        <v>35</v>
      </c>
      <c r="P15" s="79">
        <f t="shared" si="4"/>
        <v>38</v>
      </c>
      <c r="Q15" s="79">
        <f t="shared" si="5"/>
        <v>1.2059663598857506</v>
      </c>
    </row>
    <row r="16" spans="1:18">
      <c r="A16" s="77" t="s">
        <v>86</v>
      </c>
      <c r="B16" s="80">
        <v>10</v>
      </c>
      <c r="C16" s="80">
        <v>7</v>
      </c>
      <c r="D16" s="79">
        <f t="shared" si="0"/>
        <v>17</v>
      </c>
      <c r="E16" s="80">
        <v>1</v>
      </c>
      <c r="F16" s="80">
        <v>0</v>
      </c>
      <c r="G16" s="80">
        <v>0</v>
      </c>
      <c r="H16" s="79">
        <f t="shared" si="1"/>
        <v>18</v>
      </c>
      <c r="I16" s="161">
        <f t="shared" si="2"/>
        <v>0.54628224582701057</v>
      </c>
      <c r="J16" s="80">
        <v>43</v>
      </c>
      <c r="K16" s="80">
        <v>39</v>
      </c>
      <c r="L16" s="79">
        <f t="shared" si="3"/>
        <v>82</v>
      </c>
      <c r="M16" s="80">
        <v>2</v>
      </c>
      <c r="N16" s="80">
        <v>0</v>
      </c>
      <c r="O16" s="80">
        <v>0</v>
      </c>
      <c r="P16" s="79">
        <f t="shared" si="4"/>
        <v>84</v>
      </c>
      <c r="Q16" s="79">
        <f t="shared" si="5"/>
        <v>2.6658203744842908</v>
      </c>
    </row>
    <row r="17" spans="1:18">
      <c r="A17" s="77" t="s">
        <v>87</v>
      </c>
      <c r="B17" s="80">
        <v>19</v>
      </c>
      <c r="C17" s="78">
        <v>1</v>
      </c>
      <c r="D17" s="79">
        <f t="shared" si="0"/>
        <v>20</v>
      </c>
      <c r="E17" s="80">
        <v>8</v>
      </c>
      <c r="F17" s="80">
        <v>0</v>
      </c>
      <c r="G17" s="80">
        <v>19</v>
      </c>
      <c r="H17" s="79">
        <f t="shared" si="1"/>
        <v>47</v>
      </c>
      <c r="I17" s="161">
        <f t="shared" si="2"/>
        <v>1.4264036418816388</v>
      </c>
      <c r="J17" s="80">
        <v>5</v>
      </c>
      <c r="K17" s="78">
        <v>2</v>
      </c>
      <c r="L17" s="79">
        <f t="shared" si="3"/>
        <v>7</v>
      </c>
      <c r="M17" s="80">
        <v>14</v>
      </c>
      <c r="N17" s="80">
        <v>4</v>
      </c>
      <c r="O17" s="80">
        <v>27</v>
      </c>
      <c r="P17" s="79">
        <f t="shared" si="4"/>
        <v>52</v>
      </c>
      <c r="Q17" s="79">
        <f t="shared" si="5"/>
        <v>1.6502697556331325</v>
      </c>
    </row>
    <row r="18" spans="1:18">
      <c r="A18" s="77" t="s">
        <v>88</v>
      </c>
      <c r="B18" s="78">
        <v>0</v>
      </c>
      <c r="C18" s="80">
        <v>0</v>
      </c>
      <c r="D18" s="79">
        <f t="shared" si="0"/>
        <v>0</v>
      </c>
      <c r="E18" s="80">
        <v>0</v>
      </c>
      <c r="F18" s="80">
        <v>40</v>
      </c>
      <c r="G18" s="80">
        <v>0</v>
      </c>
      <c r="H18" s="79">
        <f t="shared" si="1"/>
        <v>40</v>
      </c>
      <c r="I18" s="161">
        <f t="shared" si="2"/>
        <v>1.2139605462822458</v>
      </c>
      <c r="J18" s="78">
        <v>0</v>
      </c>
      <c r="K18" s="80">
        <v>0</v>
      </c>
      <c r="L18" s="79">
        <f t="shared" si="3"/>
        <v>0</v>
      </c>
      <c r="M18" s="80">
        <v>0</v>
      </c>
      <c r="N18" s="80">
        <v>20</v>
      </c>
      <c r="O18" s="80">
        <v>2</v>
      </c>
      <c r="P18" s="79">
        <f t="shared" si="4"/>
        <v>22</v>
      </c>
      <c r="Q18" s="79">
        <f t="shared" si="5"/>
        <v>0.69819105046017138</v>
      </c>
    </row>
    <row r="19" spans="1:18">
      <c r="A19" s="77" t="s">
        <v>89</v>
      </c>
      <c r="B19" s="78">
        <v>35</v>
      </c>
      <c r="C19" s="78">
        <v>0</v>
      </c>
      <c r="D19" s="79">
        <f t="shared" si="0"/>
        <v>35</v>
      </c>
      <c r="E19" s="80">
        <v>0</v>
      </c>
      <c r="F19" s="80">
        <v>0</v>
      </c>
      <c r="G19" s="80">
        <v>0</v>
      </c>
      <c r="H19" s="79">
        <f t="shared" si="1"/>
        <v>35</v>
      </c>
      <c r="I19" s="161">
        <f t="shared" si="2"/>
        <v>1.062215477996965</v>
      </c>
      <c r="J19" s="78">
        <v>11</v>
      </c>
      <c r="K19" s="78">
        <v>0</v>
      </c>
      <c r="L19" s="79">
        <f t="shared" si="3"/>
        <v>11</v>
      </c>
      <c r="M19" s="80">
        <v>0</v>
      </c>
      <c r="N19" s="80">
        <v>0</v>
      </c>
      <c r="O19" s="80">
        <v>0</v>
      </c>
      <c r="P19" s="79">
        <f t="shared" si="4"/>
        <v>11</v>
      </c>
      <c r="Q19" s="79">
        <f t="shared" si="5"/>
        <v>0.34909552523008569</v>
      </c>
    </row>
    <row r="20" spans="1:18">
      <c r="A20" s="77" t="s">
        <v>66</v>
      </c>
      <c r="B20" s="80">
        <v>42</v>
      </c>
      <c r="C20" s="80">
        <v>0</v>
      </c>
      <c r="D20" s="79">
        <f t="shared" si="0"/>
        <v>42</v>
      </c>
      <c r="E20" s="80">
        <v>0</v>
      </c>
      <c r="F20" s="80">
        <v>0</v>
      </c>
      <c r="G20" s="80">
        <v>0</v>
      </c>
      <c r="H20" s="79">
        <f t="shared" si="1"/>
        <v>42</v>
      </c>
      <c r="I20" s="161">
        <f t="shared" si="2"/>
        <v>1.274658573596358</v>
      </c>
      <c r="J20" s="80">
        <v>1</v>
      </c>
      <c r="K20" s="80">
        <v>0</v>
      </c>
      <c r="L20" s="79">
        <f t="shared" si="3"/>
        <v>1</v>
      </c>
      <c r="M20" s="80">
        <v>0</v>
      </c>
      <c r="N20" s="80">
        <v>0</v>
      </c>
      <c r="O20" s="80">
        <v>0</v>
      </c>
      <c r="P20" s="79">
        <f t="shared" si="4"/>
        <v>1</v>
      </c>
      <c r="Q20" s="79">
        <f t="shared" si="5"/>
        <v>3.1735956839098696E-2</v>
      </c>
    </row>
    <row r="21" spans="1:18">
      <c r="A21" s="77" t="s">
        <v>90</v>
      </c>
      <c r="B21" s="80">
        <v>0</v>
      </c>
      <c r="C21" s="78">
        <v>0</v>
      </c>
      <c r="D21" s="79">
        <f t="shared" si="0"/>
        <v>0</v>
      </c>
      <c r="E21" s="80">
        <v>0</v>
      </c>
      <c r="F21" s="80">
        <v>5</v>
      </c>
      <c r="G21" s="80">
        <v>14</v>
      </c>
      <c r="H21" s="79">
        <f t="shared" si="1"/>
        <v>19</v>
      </c>
      <c r="I21" s="161">
        <f t="shared" si="2"/>
        <v>0.57663125948406679</v>
      </c>
      <c r="J21" s="80">
        <v>0</v>
      </c>
      <c r="K21" s="78">
        <v>0</v>
      </c>
      <c r="L21" s="79">
        <f t="shared" si="3"/>
        <v>0</v>
      </c>
      <c r="M21" s="80">
        <v>0</v>
      </c>
      <c r="N21" s="80">
        <v>4</v>
      </c>
      <c r="O21" s="80">
        <v>14</v>
      </c>
      <c r="P21" s="79">
        <f t="shared" si="4"/>
        <v>18</v>
      </c>
      <c r="Q21" s="79">
        <f t="shared" si="5"/>
        <v>0.57124722310377662</v>
      </c>
    </row>
    <row r="22" spans="1:18">
      <c r="A22" s="77" t="s">
        <v>91</v>
      </c>
      <c r="B22" s="78">
        <v>1</v>
      </c>
      <c r="C22" s="78">
        <v>1</v>
      </c>
      <c r="D22" s="79">
        <f t="shared" si="0"/>
        <v>2</v>
      </c>
      <c r="E22" s="80">
        <v>14</v>
      </c>
      <c r="F22" s="80">
        <v>0</v>
      </c>
      <c r="G22" s="80">
        <v>0</v>
      </c>
      <c r="H22" s="79">
        <f t="shared" si="1"/>
        <v>16</v>
      </c>
      <c r="I22" s="161">
        <f t="shared" si="2"/>
        <v>0.48558421851289835</v>
      </c>
      <c r="J22" s="78">
        <v>5</v>
      </c>
      <c r="K22" s="78">
        <v>0</v>
      </c>
      <c r="L22" s="79">
        <f t="shared" si="3"/>
        <v>5</v>
      </c>
      <c r="M22" s="80">
        <v>11</v>
      </c>
      <c r="N22" s="80">
        <v>1</v>
      </c>
      <c r="O22" s="80">
        <v>0</v>
      </c>
      <c r="P22" s="79">
        <f t="shared" si="4"/>
        <v>17</v>
      </c>
      <c r="Q22" s="79">
        <f t="shared" si="5"/>
        <v>0.53951126626467794</v>
      </c>
    </row>
    <row r="23" spans="1:18">
      <c r="A23" s="77" t="s">
        <v>92</v>
      </c>
      <c r="B23" s="78">
        <v>17</v>
      </c>
      <c r="C23" s="78">
        <v>0</v>
      </c>
      <c r="D23" s="79">
        <f t="shared" si="0"/>
        <v>17</v>
      </c>
      <c r="E23" s="80">
        <v>0</v>
      </c>
      <c r="F23" s="80">
        <v>0</v>
      </c>
      <c r="G23" s="80">
        <v>0</v>
      </c>
      <c r="H23" s="79">
        <f t="shared" si="1"/>
        <v>17</v>
      </c>
      <c r="I23" s="161">
        <f t="shared" si="2"/>
        <v>0.51593323216995446</v>
      </c>
      <c r="J23" s="78">
        <v>12</v>
      </c>
      <c r="K23" s="78">
        <v>0</v>
      </c>
      <c r="L23" s="79">
        <f t="shared" si="3"/>
        <v>12</v>
      </c>
      <c r="M23" s="80">
        <v>0</v>
      </c>
      <c r="N23" s="80">
        <v>0</v>
      </c>
      <c r="O23" s="80">
        <v>0</v>
      </c>
      <c r="P23" s="79">
        <f t="shared" si="4"/>
        <v>12</v>
      </c>
      <c r="Q23" s="79">
        <f t="shared" si="5"/>
        <v>0.38083148206918438</v>
      </c>
    </row>
    <row r="24" spans="1:18">
      <c r="A24" s="77" t="s">
        <v>93</v>
      </c>
      <c r="B24" s="78">
        <v>0</v>
      </c>
      <c r="C24" s="80">
        <v>2</v>
      </c>
      <c r="D24" s="79">
        <f t="shared" si="0"/>
        <v>2</v>
      </c>
      <c r="E24" s="80">
        <v>9</v>
      </c>
      <c r="F24" s="80">
        <v>0</v>
      </c>
      <c r="G24" s="80">
        <v>0</v>
      </c>
      <c r="H24" s="79">
        <f t="shared" si="1"/>
        <v>11</v>
      </c>
      <c r="I24" s="161">
        <f t="shared" si="2"/>
        <v>0.33383915022761762</v>
      </c>
      <c r="J24" s="78">
        <v>0</v>
      </c>
      <c r="K24" s="80">
        <v>7</v>
      </c>
      <c r="L24" s="79">
        <f t="shared" si="3"/>
        <v>7</v>
      </c>
      <c r="M24" s="80">
        <v>5</v>
      </c>
      <c r="N24" s="80">
        <v>0</v>
      </c>
      <c r="O24" s="80">
        <v>0</v>
      </c>
      <c r="P24" s="79">
        <f t="shared" si="4"/>
        <v>12</v>
      </c>
      <c r="Q24" s="79">
        <f t="shared" si="5"/>
        <v>0.38083148206918438</v>
      </c>
    </row>
    <row r="25" spans="1:18">
      <c r="A25" s="77" t="s">
        <v>94</v>
      </c>
      <c r="B25" s="78">
        <v>0</v>
      </c>
      <c r="C25" s="78">
        <v>0</v>
      </c>
      <c r="D25" s="79">
        <f t="shared" si="0"/>
        <v>0</v>
      </c>
      <c r="E25" s="80">
        <v>6</v>
      </c>
      <c r="F25" s="80">
        <v>0</v>
      </c>
      <c r="G25" s="80">
        <v>0</v>
      </c>
      <c r="H25" s="79">
        <f t="shared" si="1"/>
        <v>6</v>
      </c>
      <c r="I25" s="161">
        <f t="shared" si="2"/>
        <v>0.18209408194233689</v>
      </c>
      <c r="J25" s="78">
        <v>0</v>
      </c>
      <c r="K25" s="78">
        <v>0</v>
      </c>
      <c r="L25" s="79">
        <f t="shared" si="3"/>
        <v>0</v>
      </c>
      <c r="M25" s="80">
        <v>15</v>
      </c>
      <c r="N25" s="80">
        <v>0</v>
      </c>
      <c r="O25" s="80">
        <v>0</v>
      </c>
      <c r="P25" s="79">
        <f t="shared" si="4"/>
        <v>15</v>
      </c>
      <c r="Q25" s="79">
        <f t="shared" si="5"/>
        <v>0.47603935258648045</v>
      </c>
    </row>
    <row r="26" spans="1:18">
      <c r="A26" s="77" t="s">
        <v>95</v>
      </c>
      <c r="B26" s="78">
        <v>2</v>
      </c>
      <c r="C26" s="80">
        <v>0</v>
      </c>
      <c r="D26" s="79">
        <f t="shared" si="0"/>
        <v>2</v>
      </c>
      <c r="E26" s="80">
        <v>7</v>
      </c>
      <c r="F26" s="80">
        <v>0</v>
      </c>
      <c r="G26" s="80">
        <v>0</v>
      </c>
      <c r="H26" s="79">
        <f t="shared" si="1"/>
        <v>9</v>
      </c>
      <c r="I26" s="161">
        <f t="shared" si="2"/>
        <v>0.27314112291350529</v>
      </c>
      <c r="J26" s="78">
        <v>0</v>
      </c>
      <c r="K26" s="80">
        <v>1</v>
      </c>
      <c r="L26" s="79">
        <f t="shared" si="3"/>
        <v>1</v>
      </c>
      <c r="M26" s="80">
        <v>7</v>
      </c>
      <c r="N26" s="80">
        <v>0</v>
      </c>
      <c r="O26" s="80">
        <v>0</v>
      </c>
      <c r="P26" s="79">
        <f t="shared" si="4"/>
        <v>8</v>
      </c>
      <c r="Q26" s="79">
        <f t="shared" si="5"/>
        <v>0.25388765471278957</v>
      </c>
    </row>
    <row r="27" spans="1:18">
      <c r="A27" s="77" t="s">
        <v>96</v>
      </c>
      <c r="B27" s="80">
        <v>0</v>
      </c>
      <c r="C27" s="78">
        <v>0</v>
      </c>
      <c r="D27" s="79">
        <f t="shared" si="0"/>
        <v>0</v>
      </c>
      <c r="E27" s="80">
        <v>0</v>
      </c>
      <c r="F27" s="80">
        <v>0</v>
      </c>
      <c r="G27" s="80">
        <v>6</v>
      </c>
      <c r="H27" s="79">
        <f t="shared" si="1"/>
        <v>6</v>
      </c>
      <c r="I27" s="161">
        <f t="shared" si="2"/>
        <v>0.18209408194233689</v>
      </c>
      <c r="J27" s="80">
        <v>0</v>
      </c>
      <c r="K27" s="78">
        <v>0</v>
      </c>
      <c r="L27" s="79">
        <f t="shared" si="3"/>
        <v>0</v>
      </c>
      <c r="M27" s="80">
        <v>0</v>
      </c>
      <c r="N27" s="80">
        <v>0</v>
      </c>
      <c r="O27" s="80">
        <v>1</v>
      </c>
      <c r="P27" s="79">
        <f t="shared" si="4"/>
        <v>1</v>
      </c>
      <c r="Q27" s="79">
        <f t="shared" si="5"/>
        <v>3.1735956839098696E-2</v>
      </c>
    </row>
    <row r="28" spans="1:18">
      <c r="A28" s="77" t="s">
        <v>97</v>
      </c>
      <c r="B28" s="78">
        <v>0</v>
      </c>
      <c r="C28" s="80">
        <v>0</v>
      </c>
      <c r="D28" s="79">
        <f t="shared" si="0"/>
        <v>0</v>
      </c>
      <c r="E28" s="80">
        <v>0</v>
      </c>
      <c r="F28" s="80">
        <v>6</v>
      </c>
      <c r="G28" s="80">
        <v>0</v>
      </c>
      <c r="H28" s="79">
        <f t="shared" si="1"/>
        <v>6</v>
      </c>
      <c r="I28" s="161">
        <f t="shared" si="2"/>
        <v>0.18209408194233689</v>
      </c>
      <c r="J28" s="78">
        <v>0</v>
      </c>
      <c r="K28" s="80">
        <v>0</v>
      </c>
      <c r="L28" s="79">
        <f t="shared" si="3"/>
        <v>0</v>
      </c>
      <c r="M28" s="80">
        <v>0</v>
      </c>
      <c r="N28" s="80">
        <v>0</v>
      </c>
      <c r="O28" s="80">
        <v>0</v>
      </c>
      <c r="P28" s="79">
        <f t="shared" si="4"/>
        <v>0</v>
      </c>
      <c r="Q28" s="79">
        <f t="shared" si="5"/>
        <v>0</v>
      </c>
    </row>
    <row r="29" spans="1:18">
      <c r="A29" s="77" t="s">
        <v>98</v>
      </c>
      <c r="B29" s="80">
        <v>2</v>
      </c>
      <c r="C29" s="80">
        <v>0</v>
      </c>
      <c r="D29" s="79">
        <f t="shared" si="0"/>
        <v>2</v>
      </c>
      <c r="E29" s="80">
        <v>3</v>
      </c>
      <c r="F29" s="80">
        <v>0</v>
      </c>
      <c r="G29" s="80">
        <v>0</v>
      </c>
      <c r="H29" s="79">
        <f t="shared" si="1"/>
        <v>5</v>
      </c>
      <c r="I29" s="161">
        <f t="shared" si="2"/>
        <v>0.15174506828528073</v>
      </c>
      <c r="J29" s="80">
        <v>0</v>
      </c>
      <c r="K29" s="80">
        <v>1</v>
      </c>
      <c r="L29" s="79">
        <f t="shared" si="3"/>
        <v>1</v>
      </c>
      <c r="M29" s="80">
        <v>0</v>
      </c>
      <c r="N29" s="80">
        <v>0</v>
      </c>
      <c r="O29" s="80">
        <v>0</v>
      </c>
      <c r="P29" s="79">
        <f t="shared" si="4"/>
        <v>1</v>
      </c>
      <c r="Q29" s="79">
        <f t="shared" si="5"/>
        <v>3.1735956839098696E-2</v>
      </c>
    </row>
    <row r="30" spans="1:18">
      <c r="A30" s="77" t="s">
        <v>99</v>
      </c>
      <c r="B30" s="80">
        <v>1</v>
      </c>
      <c r="C30" s="80">
        <v>0</v>
      </c>
      <c r="D30" s="79">
        <f t="shared" si="0"/>
        <v>1</v>
      </c>
      <c r="E30" s="80">
        <v>0</v>
      </c>
      <c r="F30" s="80">
        <v>0</v>
      </c>
      <c r="G30" s="80">
        <v>0</v>
      </c>
      <c r="H30" s="79">
        <f t="shared" si="1"/>
        <v>1</v>
      </c>
      <c r="I30" s="161">
        <f t="shared" si="2"/>
        <v>3.0349013657056147E-2</v>
      </c>
      <c r="J30" s="80">
        <v>4</v>
      </c>
      <c r="K30" s="80">
        <v>0</v>
      </c>
      <c r="L30" s="79">
        <f t="shared" si="3"/>
        <v>4</v>
      </c>
      <c r="M30" s="80">
        <v>0</v>
      </c>
      <c r="N30" s="80">
        <v>0</v>
      </c>
      <c r="O30" s="80">
        <v>0</v>
      </c>
      <c r="P30" s="79">
        <f t="shared" si="4"/>
        <v>4</v>
      </c>
      <c r="Q30" s="79">
        <f t="shared" si="5"/>
        <v>0.12694382735639478</v>
      </c>
    </row>
    <row r="31" spans="1:18">
      <c r="A31" s="83" t="s">
        <v>101</v>
      </c>
      <c r="B31" s="84">
        <v>3</v>
      </c>
      <c r="C31" s="84">
        <v>0</v>
      </c>
      <c r="D31" s="79">
        <f t="shared" si="0"/>
        <v>3</v>
      </c>
      <c r="E31" s="84">
        <v>1</v>
      </c>
      <c r="F31" s="84">
        <v>3</v>
      </c>
      <c r="G31" s="84">
        <v>0</v>
      </c>
      <c r="H31" s="85">
        <f t="shared" ref="H31:H32" si="6">SUM(D31:G31)</f>
        <v>7</v>
      </c>
      <c r="I31" s="162">
        <f t="shared" si="2"/>
        <v>0.21244309559939303</v>
      </c>
      <c r="J31" s="84">
        <v>1</v>
      </c>
      <c r="K31" s="84">
        <v>0</v>
      </c>
      <c r="L31" s="79">
        <f t="shared" si="3"/>
        <v>1</v>
      </c>
      <c r="M31" s="84">
        <v>1</v>
      </c>
      <c r="N31" s="84">
        <v>0</v>
      </c>
      <c r="O31" s="84">
        <v>1</v>
      </c>
      <c r="P31" s="85">
        <f t="shared" ref="P31:P32" si="7">SUM(L31:O31)</f>
        <v>3</v>
      </c>
      <c r="Q31" s="85">
        <f t="shared" si="5"/>
        <v>9.5207870517296095E-2</v>
      </c>
    </row>
    <row r="32" spans="1:18" s="128" customFormat="1" ht="20.25" customHeight="1">
      <c r="A32" s="62" t="s">
        <v>56</v>
      </c>
      <c r="B32" s="63">
        <f t="shared" ref="B32:G32" si="8">SUM(B8:B31)</f>
        <v>1075</v>
      </c>
      <c r="C32" s="63">
        <f t="shared" si="8"/>
        <v>758</v>
      </c>
      <c r="D32" s="63">
        <f t="shared" si="8"/>
        <v>1833</v>
      </c>
      <c r="E32" s="63">
        <f t="shared" si="8"/>
        <v>357</v>
      </c>
      <c r="F32" s="64">
        <f t="shared" si="8"/>
        <v>519</v>
      </c>
      <c r="G32" s="64">
        <f t="shared" si="8"/>
        <v>586</v>
      </c>
      <c r="H32" s="64">
        <f t="shared" si="6"/>
        <v>3295</v>
      </c>
      <c r="I32" s="163">
        <f>SUM(I8:I31)</f>
        <v>100.00000000000001</v>
      </c>
      <c r="J32" s="63">
        <f t="shared" ref="J32:O32" si="9">SUM(J8:J31)</f>
        <v>1072</v>
      </c>
      <c r="K32" s="63">
        <f t="shared" si="9"/>
        <v>914</v>
      </c>
      <c r="L32" s="63">
        <f t="shared" si="9"/>
        <v>1986</v>
      </c>
      <c r="M32" s="63">
        <f t="shared" si="9"/>
        <v>304</v>
      </c>
      <c r="N32" s="64">
        <f t="shared" si="9"/>
        <v>515</v>
      </c>
      <c r="O32" s="64">
        <f t="shared" si="9"/>
        <v>346</v>
      </c>
      <c r="P32" s="64">
        <f t="shared" si="7"/>
        <v>3151</v>
      </c>
      <c r="Q32" s="64">
        <f t="shared" si="5"/>
        <v>100</v>
      </c>
      <c r="R32" s="66"/>
    </row>
    <row r="33" spans="1:18" s="129" customFormat="1" ht="19.5" customHeight="1">
      <c r="A33" s="205" t="s">
        <v>68</v>
      </c>
      <c r="B33" s="205"/>
      <c r="C33" s="205"/>
      <c r="D33" s="205"/>
      <c r="E33" s="205"/>
      <c r="F33" s="205"/>
      <c r="G33" s="205"/>
      <c r="H33" s="205"/>
      <c r="I33" s="205"/>
      <c r="J33" s="205"/>
      <c r="K33" s="205"/>
      <c r="L33" s="205"/>
      <c r="M33" s="205"/>
      <c r="N33" s="205"/>
      <c r="O33" s="205"/>
      <c r="P33" s="205"/>
      <c r="Q33" s="205"/>
      <c r="R33" s="42"/>
    </row>
    <row r="34" spans="1:18" ht="25.5" customHeight="1">
      <c r="A34" s="206" t="s">
        <v>73</v>
      </c>
      <c r="B34" s="206"/>
      <c r="C34" s="206"/>
      <c r="D34" s="206"/>
      <c r="E34" s="206"/>
      <c r="F34" s="206"/>
      <c r="G34" s="206"/>
      <c r="H34" s="206"/>
      <c r="I34" s="206"/>
      <c r="J34" s="206"/>
      <c r="K34" s="206"/>
      <c r="L34" s="206"/>
      <c r="M34" s="206"/>
      <c r="N34" s="206"/>
      <c r="O34" s="206"/>
      <c r="P34" s="206"/>
      <c r="Q34" s="206"/>
      <c r="R34" s="33"/>
    </row>
    <row r="35" spans="1:18" ht="15.75" customHeight="1">
      <c r="A35" s="207" t="s">
        <v>74</v>
      </c>
      <c r="B35" s="207"/>
      <c r="C35" s="207"/>
      <c r="D35" s="207"/>
      <c r="E35" s="207"/>
      <c r="F35" s="207"/>
      <c r="G35" s="207"/>
      <c r="H35" s="207"/>
      <c r="I35" s="207"/>
      <c r="J35" s="207"/>
      <c r="K35" s="207"/>
      <c r="L35" s="207"/>
      <c r="M35" s="207"/>
      <c r="N35" s="207"/>
      <c r="O35" s="207"/>
      <c r="P35" s="207"/>
      <c r="Q35" s="207"/>
      <c r="R35" s="33"/>
    </row>
    <row r="36" spans="1:18">
      <c r="J36" s="68"/>
      <c r="K36" s="68"/>
      <c r="L36" s="68"/>
      <c r="M36" s="68"/>
      <c r="N36" s="68"/>
      <c r="O36" s="68"/>
      <c r="P36" s="68"/>
    </row>
  </sheetData>
  <mergeCells count="20">
    <mergeCell ref="B2:I2"/>
    <mergeCell ref="J2:Q2"/>
    <mergeCell ref="B3:I3"/>
    <mergeCell ref="J3:Q3"/>
    <mergeCell ref="A5:A7"/>
    <mergeCell ref="B5:I5"/>
    <mergeCell ref="J5:Q5"/>
    <mergeCell ref="B6:E6"/>
    <mergeCell ref="F6:F7"/>
    <mergeCell ref="A33:Q33"/>
    <mergeCell ref="A34:Q34"/>
    <mergeCell ref="A35:Q35"/>
    <mergeCell ref="P6:P7"/>
    <mergeCell ref="Q6:Q7"/>
    <mergeCell ref="G6:G7"/>
    <mergeCell ref="H6:H7"/>
    <mergeCell ref="I6:I7"/>
    <mergeCell ref="J6:M6"/>
    <mergeCell ref="N6:N7"/>
    <mergeCell ref="O6:O7"/>
  </mergeCells>
  <printOptions horizontalCentered="1"/>
  <pageMargins left="0.74803149606299213" right="0.74803149606299213" top="0.43307086614173229" bottom="0.74803149606299213" header="0.31496062992125984" footer="0.31496062992125984"/>
  <pageSetup paperSize="9" scale="65" orientation="landscape" r:id="rId1"/>
  <headerFooter>
    <oddFooter>&amp;L&amp;"Trebuchet MS,Grassetto"&amp;9Statistiche Italia - IMMATRICOLAZIONI
Automobile in cifre &amp;C&amp;"Trebuchet MS,Normale"&amp;9&amp;P/&amp;N&amp;R&amp;"Trebuchet MS,Grassetto"&amp;9ANFIA - Studi e statistiche</oddFooter>
  </headerFooter>
  <ignoredErrors>
    <ignoredError sqref="H32"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736C4-40A6-4045-B8F6-7C07C2C8AE84}">
  <sheetPr>
    <pageSetUpPr fitToPage="1"/>
  </sheetPr>
  <dimension ref="A2:AP48"/>
  <sheetViews>
    <sheetView showGridLines="0" workbookViewId="0">
      <pane ySplit="6" topLeftCell="A7" activePane="bottomLeft" state="frozen"/>
      <selection activeCell="A23" sqref="A23:XFD23"/>
      <selection pane="bottomLeft" activeCell="A2" sqref="A2:M2"/>
    </sheetView>
  </sheetViews>
  <sheetFormatPr defaultRowHeight="15"/>
  <cols>
    <col min="1" max="1" width="27.85546875" bestFit="1" customWidth="1"/>
    <col min="2" max="13" width="7.7109375" customWidth="1"/>
    <col min="14" max="14" width="9.42578125" style="7" bestFit="1" customWidth="1"/>
    <col min="15" max="42" width="9.140625" style="33"/>
  </cols>
  <sheetData>
    <row r="2" spans="1:13" ht="16.5">
      <c r="A2" s="230" t="s">
        <v>30</v>
      </c>
      <c r="B2" s="230"/>
      <c r="C2" s="230"/>
      <c r="D2" s="230"/>
      <c r="E2" s="230"/>
      <c r="F2" s="230"/>
      <c r="G2" s="230"/>
      <c r="H2" s="230"/>
      <c r="I2" s="230"/>
      <c r="J2" s="230"/>
      <c r="K2" s="230"/>
      <c r="L2" s="230"/>
      <c r="M2" s="230"/>
    </row>
    <row r="3" spans="1:13" ht="16.5">
      <c r="A3" s="231" t="s">
        <v>31</v>
      </c>
      <c r="B3" s="231"/>
      <c r="C3" s="231"/>
      <c r="D3" s="231"/>
      <c r="E3" s="231"/>
      <c r="F3" s="231"/>
      <c r="G3" s="231"/>
      <c r="H3" s="231"/>
      <c r="I3" s="231"/>
      <c r="J3" s="231"/>
      <c r="K3" s="231"/>
      <c r="L3" s="231"/>
      <c r="M3" s="231"/>
    </row>
    <row r="4" spans="1:13" ht="16.5">
      <c r="A4" s="2"/>
      <c r="B4" s="2"/>
      <c r="C4" s="2"/>
      <c r="D4" s="2"/>
      <c r="E4" s="2"/>
      <c r="F4" s="2"/>
      <c r="G4" s="2"/>
      <c r="H4" s="2"/>
      <c r="I4" s="2"/>
      <c r="J4" s="2"/>
      <c r="K4" s="2"/>
      <c r="L4" s="2"/>
      <c r="M4" s="2"/>
    </row>
    <row r="5" spans="1:13">
      <c r="A5" s="199" t="s">
        <v>47</v>
      </c>
      <c r="B5" s="203">
        <v>2019</v>
      </c>
      <c r="C5" s="203" t="s">
        <v>0</v>
      </c>
      <c r="D5" s="203">
        <v>2018</v>
      </c>
      <c r="E5" s="203" t="s">
        <v>0</v>
      </c>
      <c r="F5" s="203">
        <v>2017</v>
      </c>
      <c r="G5" s="203" t="s">
        <v>0</v>
      </c>
      <c r="H5" s="203">
        <v>2016</v>
      </c>
      <c r="I5" s="203" t="s">
        <v>0</v>
      </c>
      <c r="J5" s="203">
        <v>2015</v>
      </c>
      <c r="K5" s="203" t="s">
        <v>0</v>
      </c>
      <c r="L5" s="203">
        <v>2014</v>
      </c>
      <c r="M5" s="203" t="s">
        <v>0</v>
      </c>
    </row>
    <row r="6" spans="1:13">
      <c r="A6" s="200"/>
      <c r="B6" s="204"/>
      <c r="C6" s="204"/>
      <c r="D6" s="204"/>
      <c r="E6" s="204"/>
      <c r="F6" s="204"/>
      <c r="G6" s="204"/>
      <c r="H6" s="204"/>
      <c r="I6" s="204"/>
      <c r="J6" s="204"/>
      <c r="K6" s="204"/>
      <c r="L6" s="204"/>
      <c r="M6" s="204"/>
    </row>
    <row r="7" spans="1:13">
      <c r="A7" s="60" t="s">
        <v>11</v>
      </c>
      <c r="B7" s="56">
        <v>1661</v>
      </c>
      <c r="C7" s="57">
        <f t="shared" ref="C7:C30" si="0">B7/B$31*100</f>
        <v>37.965714285714284</v>
      </c>
      <c r="D7" s="100">
        <v>1692</v>
      </c>
      <c r="E7" s="57">
        <f t="shared" ref="E7:E30" si="1">D7/D$31*100</f>
        <v>37.641824249165737</v>
      </c>
      <c r="F7" s="56">
        <v>1249</v>
      </c>
      <c r="G7" s="57">
        <f t="shared" ref="G7:G30" si="2">F7/F$31*100</f>
        <v>36.445871024219436</v>
      </c>
      <c r="H7" s="58">
        <v>997</v>
      </c>
      <c r="I7" s="59">
        <f t="shared" ref="I7:I16" si="3">H7/H$31*100</f>
        <v>34.750784245381666</v>
      </c>
      <c r="J7" s="58">
        <v>831</v>
      </c>
      <c r="K7" s="59">
        <f t="shared" ref="K7:K16" si="4">J7/J$31*100</f>
        <v>34.901301973960521</v>
      </c>
      <c r="L7" s="58">
        <v>607</v>
      </c>
      <c r="M7" s="59">
        <f t="shared" ref="M7:M16" si="5">L7/L$31*100</f>
        <v>29.653150952613583</v>
      </c>
    </row>
    <row r="8" spans="1:13">
      <c r="A8" s="53" t="s">
        <v>22</v>
      </c>
      <c r="B8" s="44">
        <v>902</v>
      </c>
      <c r="C8" s="45">
        <f t="shared" si="0"/>
        <v>20.617142857142856</v>
      </c>
      <c r="D8" s="101">
        <v>929</v>
      </c>
      <c r="E8" s="45">
        <f t="shared" si="1"/>
        <v>20.667408231368185</v>
      </c>
      <c r="F8" s="44">
        <v>541</v>
      </c>
      <c r="G8" s="45">
        <f t="shared" si="2"/>
        <v>15.78640210096294</v>
      </c>
      <c r="H8" s="48">
        <v>603</v>
      </c>
      <c r="I8" s="47">
        <f t="shared" si="3"/>
        <v>21.017776228651098</v>
      </c>
      <c r="J8" s="48">
        <v>588</v>
      </c>
      <c r="K8" s="47">
        <f t="shared" si="4"/>
        <v>24.695506089878201</v>
      </c>
      <c r="L8" s="48">
        <v>465</v>
      </c>
      <c r="M8" s="47">
        <f t="shared" si="5"/>
        <v>22.716170004885196</v>
      </c>
    </row>
    <row r="9" spans="1:13">
      <c r="A9" s="53" t="s">
        <v>69</v>
      </c>
      <c r="B9" s="44">
        <v>466</v>
      </c>
      <c r="C9" s="45">
        <f t="shared" si="0"/>
        <v>10.651428571428571</v>
      </c>
      <c r="D9" s="101">
        <v>273</v>
      </c>
      <c r="E9" s="45">
        <f t="shared" si="1"/>
        <v>6.0734149054505009</v>
      </c>
      <c r="F9" s="44">
        <v>164</v>
      </c>
      <c r="G9" s="45">
        <f t="shared" si="2"/>
        <v>4.7855266997373791</v>
      </c>
      <c r="H9" s="48">
        <v>154</v>
      </c>
      <c r="I9" s="47">
        <f t="shared" si="3"/>
        <v>5.3677239456256531</v>
      </c>
      <c r="J9" s="48">
        <v>100</v>
      </c>
      <c r="K9" s="47">
        <f t="shared" si="4"/>
        <v>4.1999160016799664</v>
      </c>
      <c r="L9" s="48">
        <v>98</v>
      </c>
      <c r="M9" s="47">
        <f t="shared" si="5"/>
        <v>4.7874938935026865</v>
      </c>
    </row>
    <row r="10" spans="1:13">
      <c r="A10" s="53" t="s">
        <v>21</v>
      </c>
      <c r="B10" s="44">
        <v>246</v>
      </c>
      <c r="C10" s="45">
        <f t="shared" si="0"/>
        <v>5.6228571428571428</v>
      </c>
      <c r="D10" s="101">
        <v>307</v>
      </c>
      <c r="E10" s="45">
        <f t="shared" si="1"/>
        <v>6.829810901001113</v>
      </c>
      <c r="F10" s="44">
        <v>277</v>
      </c>
      <c r="G10" s="45">
        <f t="shared" si="2"/>
        <v>8.0828713160198422</v>
      </c>
      <c r="H10" s="46">
        <v>172</v>
      </c>
      <c r="I10" s="47">
        <f t="shared" si="3"/>
        <v>5.9951202509585224</v>
      </c>
      <c r="J10" s="46">
        <v>181</v>
      </c>
      <c r="K10" s="47">
        <f t="shared" si="4"/>
        <v>7.601847963040739</v>
      </c>
      <c r="L10" s="46">
        <v>141</v>
      </c>
      <c r="M10" s="47">
        <f t="shared" si="5"/>
        <v>6.8881289692232537</v>
      </c>
    </row>
    <row r="11" spans="1:13">
      <c r="A11" s="53" t="s">
        <v>20</v>
      </c>
      <c r="B11" s="44">
        <v>241</v>
      </c>
      <c r="C11" s="45">
        <f t="shared" si="0"/>
        <v>5.5085714285714289</v>
      </c>
      <c r="D11" s="101">
        <v>361</v>
      </c>
      <c r="E11" s="45">
        <f t="shared" si="1"/>
        <v>8.0311457174638488</v>
      </c>
      <c r="F11" s="44">
        <v>199</v>
      </c>
      <c r="G11" s="45">
        <f t="shared" si="2"/>
        <v>5.8068281295593813</v>
      </c>
      <c r="H11" s="48">
        <v>247</v>
      </c>
      <c r="I11" s="47">
        <f t="shared" si="3"/>
        <v>8.6092715231788084</v>
      </c>
      <c r="J11" s="48">
        <v>124</v>
      </c>
      <c r="K11" s="47">
        <f t="shared" si="4"/>
        <v>5.2078958420831585</v>
      </c>
      <c r="L11" s="48">
        <v>105</v>
      </c>
      <c r="M11" s="47">
        <f t="shared" si="5"/>
        <v>5.1294577430385928</v>
      </c>
    </row>
    <row r="12" spans="1:13">
      <c r="A12" s="53" t="s">
        <v>2</v>
      </c>
      <c r="B12" s="44">
        <v>116</v>
      </c>
      <c r="C12" s="45">
        <f t="shared" si="0"/>
        <v>2.6514285714285717</v>
      </c>
      <c r="D12" s="101">
        <v>165</v>
      </c>
      <c r="E12" s="45">
        <f t="shared" si="1"/>
        <v>3.6707452725250276</v>
      </c>
      <c r="F12" s="44">
        <v>89</v>
      </c>
      <c r="G12" s="45">
        <f t="shared" si="2"/>
        <v>2.5970236358330903</v>
      </c>
      <c r="H12" s="48">
        <v>127</v>
      </c>
      <c r="I12" s="47">
        <f t="shared" si="3"/>
        <v>4.4266294876263501</v>
      </c>
      <c r="J12" s="48">
        <v>132</v>
      </c>
      <c r="K12" s="47">
        <f t="shared" si="4"/>
        <v>5.5438891222175561</v>
      </c>
      <c r="L12" s="48">
        <v>70</v>
      </c>
      <c r="M12" s="47">
        <f t="shared" si="5"/>
        <v>3.4196384953590622</v>
      </c>
    </row>
    <row r="13" spans="1:13">
      <c r="A13" s="53" t="s">
        <v>4</v>
      </c>
      <c r="B13" s="44">
        <v>100</v>
      </c>
      <c r="C13" s="45">
        <f t="shared" si="0"/>
        <v>2.2857142857142856</v>
      </c>
      <c r="D13" s="101">
        <v>50</v>
      </c>
      <c r="E13" s="45">
        <f t="shared" si="1"/>
        <v>1.1123470522803114</v>
      </c>
      <c r="F13" s="44">
        <v>75</v>
      </c>
      <c r="G13" s="45">
        <f t="shared" si="2"/>
        <v>2.1885030639042893</v>
      </c>
      <c r="H13" s="46">
        <v>75</v>
      </c>
      <c r="I13" s="47">
        <f t="shared" si="3"/>
        <v>2.614151272220286</v>
      </c>
      <c r="J13" s="46">
        <v>40</v>
      </c>
      <c r="K13" s="47">
        <f t="shared" si="4"/>
        <v>1.6799664006719865</v>
      </c>
      <c r="L13" s="46">
        <v>43</v>
      </c>
      <c r="M13" s="47">
        <f t="shared" si="5"/>
        <v>2.1006350757205667</v>
      </c>
    </row>
    <row r="14" spans="1:13">
      <c r="A14" s="53" t="s">
        <v>9</v>
      </c>
      <c r="B14" s="44">
        <v>76</v>
      </c>
      <c r="C14" s="45">
        <f t="shared" si="0"/>
        <v>1.7371428571428573</v>
      </c>
      <c r="D14" s="101">
        <v>136</v>
      </c>
      <c r="E14" s="45">
        <f t="shared" si="1"/>
        <v>3.0255839822024471</v>
      </c>
      <c r="F14" s="44">
        <v>162</v>
      </c>
      <c r="G14" s="45">
        <f t="shared" si="2"/>
        <v>4.7271666180332659</v>
      </c>
      <c r="H14" s="46">
        <v>84</v>
      </c>
      <c r="I14" s="47">
        <f t="shared" si="3"/>
        <v>2.9278494248867202</v>
      </c>
      <c r="J14" s="46">
        <v>38</v>
      </c>
      <c r="K14" s="47">
        <f t="shared" si="4"/>
        <v>1.5959680806383874</v>
      </c>
      <c r="L14" s="46">
        <v>4</v>
      </c>
      <c r="M14" s="47">
        <f t="shared" si="5"/>
        <v>0.19540791402051783</v>
      </c>
    </row>
    <row r="15" spans="1:13">
      <c r="A15" s="53" t="s">
        <v>16</v>
      </c>
      <c r="B15" s="44">
        <v>63</v>
      </c>
      <c r="C15" s="45">
        <f t="shared" si="0"/>
        <v>1.44</v>
      </c>
      <c r="D15" s="101">
        <v>52</v>
      </c>
      <c r="E15" s="45">
        <f t="shared" si="1"/>
        <v>1.1568409343715238</v>
      </c>
      <c r="F15" s="44">
        <v>39</v>
      </c>
      <c r="G15" s="45">
        <f t="shared" si="2"/>
        <v>1.1380215932302307</v>
      </c>
      <c r="H15" s="48">
        <v>52</v>
      </c>
      <c r="I15" s="47">
        <f t="shared" si="3"/>
        <v>1.8124782154060648</v>
      </c>
      <c r="J15" s="48">
        <v>21</v>
      </c>
      <c r="K15" s="47">
        <f t="shared" si="4"/>
        <v>0.88198236035279298</v>
      </c>
      <c r="L15" s="48">
        <v>24</v>
      </c>
      <c r="M15" s="47">
        <f t="shared" si="5"/>
        <v>1.172447484123107</v>
      </c>
    </row>
    <row r="16" spans="1:13">
      <c r="A16" s="53" t="s">
        <v>5</v>
      </c>
      <c r="B16" s="44">
        <v>66</v>
      </c>
      <c r="C16" s="45">
        <f t="shared" si="0"/>
        <v>1.5085714285714285</v>
      </c>
      <c r="D16" s="101">
        <v>6</v>
      </c>
      <c r="E16" s="45">
        <f t="shared" si="1"/>
        <v>0.13348164627363737</v>
      </c>
      <c r="F16" s="44">
        <v>41</v>
      </c>
      <c r="G16" s="45">
        <f t="shared" si="2"/>
        <v>1.1963816749343448</v>
      </c>
      <c r="H16" s="48">
        <v>74</v>
      </c>
      <c r="I16" s="47">
        <f t="shared" si="3"/>
        <v>2.5792959219240155</v>
      </c>
      <c r="J16" s="48">
        <v>41</v>
      </c>
      <c r="K16" s="47">
        <f t="shared" si="4"/>
        <v>1.7219655606887863</v>
      </c>
      <c r="L16" s="48">
        <v>41</v>
      </c>
      <c r="M16" s="47">
        <f t="shared" si="5"/>
        <v>2.0029311187103076</v>
      </c>
    </row>
    <row r="17" spans="1:42">
      <c r="A17" s="53" t="s">
        <v>32</v>
      </c>
      <c r="B17" s="44">
        <v>58</v>
      </c>
      <c r="C17" s="45">
        <f t="shared" si="0"/>
        <v>1.3257142857142858</v>
      </c>
      <c r="D17" s="101">
        <v>77</v>
      </c>
      <c r="E17" s="45">
        <f t="shared" si="1"/>
        <v>1.7130144605116797</v>
      </c>
      <c r="F17" s="44">
        <v>5</v>
      </c>
      <c r="G17" s="45">
        <f t="shared" si="2"/>
        <v>0.14590020426028597</v>
      </c>
      <c r="H17" s="55">
        <v>0</v>
      </c>
      <c r="I17" s="55">
        <v>0</v>
      </c>
      <c r="J17" s="55">
        <v>0</v>
      </c>
      <c r="K17" s="55">
        <v>0</v>
      </c>
      <c r="L17" s="55">
        <v>0</v>
      </c>
      <c r="M17" s="55">
        <v>0</v>
      </c>
    </row>
    <row r="18" spans="1:42">
      <c r="A18" s="53" t="s">
        <v>15</v>
      </c>
      <c r="B18" s="44">
        <v>51</v>
      </c>
      <c r="C18" s="45">
        <f t="shared" si="0"/>
        <v>1.1657142857142857</v>
      </c>
      <c r="D18" s="101">
        <v>59</v>
      </c>
      <c r="E18" s="45">
        <f t="shared" si="1"/>
        <v>1.3125695216907676</v>
      </c>
      <c r="F18" s="44">
        <v>48</v>
      </c>
      <c r="G18" s="45">
        <f t="shared" si="2"/>
        <v>1.4006419608987453</v>
      </c>
      <c r="H18" s="46">
        <v>25</v>
      </c>
      <c r="I18" s="47">
        <f t="shared" ref="I18:I30" si="6">H18/H$31*100</f>
        <v>0.87138375740676199</v>
      </c>
      <c r="J18" s="46">
        <v>21</v>
      </c>
      <c r="K18" s="47">
        <f t="shared" ref="K18:K30" si="7">J18/J$31*100</f>
        <v>0.88198236035279298</v>
      </c>
      <c r="L18" s="46">
        <v>35</v>
      </c>
      <c r="M18" s="47">
        <f t="shared" ref="M18:M30" si="8">L18/L$31*100</f>
        <v>1.7098192476795311</v>
      </c>
    </row>
    <row r="19" spans="1:42">
      <c r="A19" s="53" t="s">
        <v>1</v>
      </c>
      <c r="B19" s="44">
        <v>48</v>
      </c>
      <c r="C19" s="45">
        <f t="shared" si="0"/>
        <v>1.0971428571428572</v>
      </c>
      <c r="D19" s="101">
        <v>29</v>
      </c>
      <c r="E19" s="45">
        <f t="shared" si="1"/>
        <v>0.64516129032258063</v>
      </c>
      <c r="F19" s="44">
        <v>12</v>
      </c>
      <c r="G19" s="45">
        <f t="shared" si="2"/>
        <v>0.35016049022468632</v>
      </c>
      <c r="H19" s="46">
        <v>1</v>
      </c>
      <c r="I19" s="47">
        <f t="shared" si="6"/>
        <v>3.4855350296270481E-2</v>
      </c>
      <c r="J19" s="46">
        <v>7</v>
      </c>
      <c r="K19" s="47">
        <f t="shared" si="7"/>
        <v>0.29399412011759768</v>
      </c>
      <c r="L19" s="46">
        <v>44</v>
      </c>
      <c r="M19" s="47">
        <f t="shared" si="8"/>
        <v>2.1494870542256961</v>
      </c>
    </row>
    <row r="20" spans="1:42">
      <c r="A20" s="53" t="s">
        <v>14</v>
      </c>
      <c r="B20" s="44">
        <v>44</v>
      </c>
      <c r="C20" s="45">
        <f t="shared" si="0"/>
        <v>1.0057142857142856</v>
      </c>
      <c r="D20" s="101">
        <v>66</v>
      </c>
      <c r="E20" s="45">
        <f t="shared" si="1"/>
        <v>1.4682981090100111</v>
      </c>
      <c r="F20" s="44">
        <v>60</v>
      </c>
      <c r="G20" s="45">
        <f t="shared" si="2"/>
        <v>1.7508024511234317</v>
      </c>
      <c r="H20" s="48">
        <v>68</v>
      </c>
      <c r="I20" s="47">
        <f t="shared" si="6"/>
        <v>2.3701638201463924</v>
      </c>
      <c r="J20" s="48">
        <v>48</v>
      </c>
      <c r="K20" s="47">
        <f t="shared" si="7"/>
        <v>2.0159596808063842</v>
      </c>
      <c r="L20" s="48">
        <v>43</v>
      </c>
      <c r="M20" s="47">
        <f t="shared" si="8"/>
        <v>2.1006350757205667</v>
      </c>
    </row>
    <row r="21" spans="1:42">
      <c r="A21" s="53" t="s">
        <v>7</v>
      </c>
      <c r="B21" s="44">
        <v>42</v>
      </c>
      <c r="C21" s="45">
        <f t="shared" si="0"/>
        <v>0.96</v>
      </c>
      <c r="D21" s="101">
        <v>50</v>
      </c>
      <c r="E21" s="45">
        <f t="shared" si="1"/>
        <v>1.1123470522803114</v>
      </c>
      <c r="F21" s="44">
        <v>34</v>
      </c>
      <c r="G21" s="45">
        <f t="shared" si="2"/>
        <v>0.99212138896994462</v>
      </c>
      <c r="H21" s="48">
        <v>12</v>
      </c>
      <c r="I21" s="47">
        <f t="shared" si="6"/>
        <v>0.41826420355524574</v>
      </c>
      <c r="J21" s="48">
        <v>6</v>
      </c>
      <c r="K21" s="47">
        <f t="shared" si="7"/>
        <v>0.25199496010079803</v>
      </c>
      <c r="L21" s="48">
        <v>59</v>
      </c>
      <c r="M21" s="47">
        <f t="shared" si="8"/>
        <v>2.882266731802638</v>
      </c>
    </row>
    <row r="22" spans="1:42">
      <c r="A22" s="53" t="s">
        <v>65</v>
      </c>
      <c r="B22" s="44">
        <v>32</v>
      </c>
      <c r="C22" s="45">
        <f t="shared" si="0"/>
        <v>0.73142857142857143</v>
      </c>
      <c r="D22" s="101">
        <v>6</v>
      </c>
      <c r="E22" s="45">
        <f t="shared" si="1"/>
        <v>0.13348164627363737</v>
      </c>
      <c r="F22" s="55">
        <v>0</v>
      </c>
      <c r="G22" s="45">
        <f t="shared" si="2"/>
        <v>0</v>
      </c>
      <c r="H22" s="55">
        <v>0</v>
      </c>
      <c r="I22" s="47">
        <f t="shared" si="6"/>
        <v>0</v>
      </c>
      <c r="J22" s="55">
        <v>0</v>
      </c>
      <c r="K22" s="47">
        <f t="shared" si="7"/>
        <v>0</v>
      </c>
      <c r="L22" s="55">
        <v>0</v>
      </c>
      <c r="M22" s="47">
        <f t="shared" si="8"/>
        <v>0</v>
      </c>
    </row>
    <row r="23" spans="1:42">
      <c r="A23" s="53" t="s">
        <v>66</v>
      </c>
      <c r="B23" s="44">
        <v>29</v>
      </c>
      <c r="C23" s="45">
        <f t="shared" si="0"/>
        <v>0.66285714285714292</v>
      </c>
      <c r="D23" s="101">
        <v>5</v>
      </c>
      <c r="E23" s="45">
        <f t="shared" si="1"/>
        <v>0.11123470522803114</v>
      </c>
      <c r="F23" s="55">
        <v>0</v>
      </c>
      <c r="G23" s="45">
        <f t="shared" si="2"/>
        <v>0</v>
      </c>
      <c r="H23" s="55">
        <v>0</v>
      </c>
      <c r="I23" s="47">
        <f t="shared" si="6"/>
        <v>0</v>
      </c>
      <c r="J23" s="55">
        <v>0</v>
      </c>
      <c r="K23" s="47">
        <f t="shared" si="7"/>
        <v>0</v>
      </c>
      <c r="L23" s="55">
        <v>0</v>
      </c>
      <c r="M23" s="47">
        <f t="shared" si="8"/>
        <v>0</v>
      </c>
    </row>
    <row r="24" spans="1:42">
      <c r="A24" s="53" t="s">
        <v>13</v>
      </c>
      <c r="B24" s="44">
        <v>27</v>
      </c>
      <c r="C24" s="45">
        <f t="shared" si="0"/>
        <v>0.61714285714285722</v>
      </c>
      <c r="D24" s="101">
        <v>116</v>
      </c>
      <c r="E24" s="45">
        <f t="shared" si="1"/>
        <v>2.5806451612903225</v>
      </c>
      <c r="F24" s="44">
        <v>257</v>
      </c>
      <c r="G24" s="45">
        <f t="shared" si="2"/>
        <v>7.4992704989786985</v>
      </c>
      <c r="H24" s="48">
        <v>53</v>
      </c>
      <c r="I24" s="47">
        <f t="shared" si="6"/>
        <v>1.8473335657023353</v>
      </c>
      <c r="J24" s="48">
        <v>94</v>
      </c>
      <c r="K24" s="47">
        <f t="shared" si="7"/>
        <v>3.9479210415791686</v>
      </c>
      <c r="L24" s="48">
        <v>102</v>
      </c>
      <c r="M24" s="47">
        <f t="shared" si="8"/>
        <v>4.9829018075232048</v>
      </c>
    </row>
    <row r="25" spans="1:42">
      <c r="A25" s="53" t="s">
        <v>67</v>
      </c>
      <c r="B25" s="44">
        <v>26</v>
      </c>
      <c r="C25" s="45">
        <f t="shared" si="0"/>
        <v>0.59428571428571431</v>
      </c>
      <c r="D25" s="101">
        <v>6</v>
      </c>
      <c r="E25" s="45">
        <f t="shared" si="1"/>
        <v>0.13348164627363737</v>
      </c>
      <c r="F25" s="55">
        <v>0</v>
      </c>
      <c r="G25" s="45">
        <f t="shared" si="2"/>
        <v>0</v>
      </c>
      <c r="H25" s="55">
        <v>0</v>
      </c>
      <c r="I25" s="47">
        <f t="shared" si="6"/>
        <v>0</v>
      </c>
      <c r="J25" s="55">
        <v>0</v>
      </c>
      <c r="K25" s="47">
        <f t="shared" si="7"/>
        <v>0</v>
      </c>
      <c r="L25" s="55">
        <v>0</v>
      </c>
      <c r="M25" s="47">
        <f t="shared" si="8"/>
        <v>0</v>
      </c>
    </row>
    <row r="26" spans="1:42">
      <c r="A26" s="53" t="s">
        <v>6</v>
      </c>
      <c r="B26" s="44">
        <v>23</v>
      </c>
      <c r="C26" s="45">
        <f t="shared" si="0"/>
        <v>0.52571428571428569</v>
      </c>
      <c r="D26" s="101">
        <v>43</v>
      </c>
      <c r="E26" s="45">
        <f t="shared" si="1"/>
        <v>0.95661846496106784</v>
      </c>
      <c r="F26" s="44">
        <v>39</v>
      </c>
      <c r="G26" s="45">
        <f t="shared" si="2"/>
        <v>1.1380215932302307</v>
      </c>
      <c r="H26" s="48">
        <v>43</v>
      </c>
      <c r="I26" s="47">
        <f t="shared" si="6"/>
        <v>1.4987800627396306</v>
      </c>
      <c r="J26" s="48">
        <v>26</v>
      </c>
      <c r="K26" s="47">
        <f t="shared" si="7"/>
        <v>1.0919781604367913</v>
      </c>
      <c r="L26" s="48">
        <v>13</v>
      </c>
      <c r="M26" s="47">
        <f t="shared" si="8"/>
        <v>0.63507572056668293</v>
      </c>
    </row>
    <row r="27" spans="1:42">
      <c r="A27" s="53" t="s">
        <v>17</v>
      </c>
      <c r="B27" s="44">
        <v>15</v>
      </c>
      <c r="C27" s="45">
        <f t="shared" si="0"/>
        <v>0.34285714285714286</v>
      </c>
      <c r="D27" s="101">
        <v>9</v>
      </c>
      <c r="E27" s="45">
        <f t="shared" si="1"/>
        <v>0.20022246941045607</v>
      </c>
      <c r="F27" s="44">
        <v>11</v>
      </c>
      <c r="G27" s="45">
        <f t="shared" si="2"/>
        <v>0.32098044937262915</v>
      </c>
      <c r="H27" s="46">
        <v>10</v>
      </c>
      <c r="I27" s="47">
        <f t="shared" si="6"/>
        <v>0.34855350296270476</v>
      </c>
      <c r="J27" s="46">
        <v>4</v>
      </c>
      <c r="K27" s="47">
        <f t="shared" si="7"/>
        <v>0.16799664006719867</v>
      </c>
      <c r="L27" s="46">
        <v>13</v>
      </c>
      <c r="M27" s="47">
        <f t="shared" si="8"/>
        <v>0.63507572056668293</v>
      </c>
    </row>
    <row r="28" spans="1:42">
      <c r="A28" s="53" t="s">
        <v>8</v>
      </c>
      <c r="B28" s="44">
        <v>12</v>
      </c>
      <c r="C28" s="45">
        <f t="shared" si="0"/>
        <v>0.2742857142857143</v>
      </c>
      <c r="D28" s="101">
        <v>29</v>
      </c>
      <c r="E28" s="45">
        <f t="shared" si="1"/>
        <v>0.64516129032258063</v>
      </c>
      <c r="F28" s="44">
        <v>58</v>
      </c>
      <c r="G28" s="45">
        <f t="shared" si="2"/>
        <v>1.6924423694193174</v>
      </c>
      <c r="H28" s="48">
        <v>48</v>
      </c>
      <c r="I28" s="47">
        <f t="shared" si="6"/>
        <v>1.673056814220983</v>
      </c>
      <c r="J28" s="48">
        <v>42</v>
      </c>
      <c r="K28" s="47">
        <f t="shared" si="7"/>
        <v>1.763964720705586</v>
      </c>
      <c r="L28" s="48">
        <v>15</v>
      </c>
      <c r="M28" s="47">
        <f t="shared" si="8"/>
        <v>0.73277967757694185</v>
      </c>
    </row>
    <row r="29" spans="1:42">
      <c r="A29" s="53" t="s">
        <v>3</v>
      </c>
      <c r="B29" s="44">
        <v>9</v>
      </c>
      <c r="C29" s="45">
        <f t="shared" si="0"/>
        <v>0.20571428571428571</v>
      </c>
      <c r="D29" s="101">
        <v>15</v>
      </c>
      <c r="E29" s="45">
        <f t="shared" si="1"/>
        <v>0.33370411568409347</v>
      </c>
      <c r="F29" s="44">
        <v>7</v>
      </c>
      <c r="G29" s="45">
        <f t="shared" si="2"/>
        <v>0.20426028596440038</v>
      </c>
      <c r="H29" s="48">
        <v>17</v>
      </c>
      <c r="I29" s="47">
        <f t="shared" si="6"/>
        <v>0.59254095503659809</v>
      </c>
      <c r="J29" s="48">
        <v>7</v>
      </c>
      <c r="K29" s="47">
        <f t="shared" si="7"/>
        <v>0.29399412011759768</v>
      </c>
      <c r="L29" s="48">
        <v>17</v>
      </c>
      <c r="M29" s="47">
        <f t="shared" si="8"/>
        <v>0.83048363458720076</v>
      </c>
    </row>
    <row r="30" spans="1:42">
      <c r="A30" s="54" t="s">
        <v>10</v>
      </c>
      <c r="B30" s="49">
        <v>22</v>
      </c>
      <c r="C30" s="50">
        <f t="shared" si="0"/>
        <v>0.50285714285714278</v>
      </c>
      <c r="D30" s="102">
        <v>14</v>
      </c>
      <c r="E30" s="50">
        <f t="shared" si="1"/>
        <v>0.31145717463848721</v>
      </c>
      <c r="F30" s="49">
        <v>60</v>
      </c>
      <c r="G30" s="50">
        <f t="shared" si="2"/>
        <v>1.7508024511234317</v>
      </c>
      <c r="H30" s="51">
        <f>1+1+2+3</f>
        <v>7</v>
      </c>
      <c r="I30" s="52">
        <f t="shared" si="6"/>
        <v>0.24398745207389336</v>
      </c>
      <c r="J30" s="51">
        <v>30</v>
      </c>
      <c r="K30" s="52">
        <f t="shared" si="7"/>
        <v>1.2599748005039899</v>
      </c>
      <c r="L30" s="51">
        <v>108</v>
      </c>
      <c r="M30" s="52">
        <f t="shared" si="8"/>
        <v>5.2760136785539817</v>
      </c>
    </row>
    <row r="31" spans="1:42" s="22" customFormat="1" ht="21.75" customHeight="1">
      <c r="A31" s="40" t="s">
        <v>35</v>
      </c>
      <c r="B31" s="24">
        <f>SUM(B7:B30)</f>
        <v>4375</v>
      </c>
      <c r="C31" s="41">
        <f t="shared" ref="C31" si="9">B31/B$31*100</f>
        <v>100</v>
      </c>
      <c r="D31" s="24">
        <f>SUM(D7:D30)</f>
        <v>4495</v>
      </c>
      <c r="E31" s="41">
        <f t="shared" ref="E31" si="10">D31/D$31*100</f>
        <v>100</v>
      </c>
      <c r="F31" s="24">
        <f>SUM(F7:F30)</f>
        <v>3427</v>
      </c>
      <c r="G31" s="41">
        <f t="shared" ref="G31" si="11">F31/F$31*100</f>
        <v>100</v>
      </c>
      <c r="H31" s="26">
        <f>SUM(H7:H30)</f>
        <v>2869</v>
      </c>
      <c r="I31" s="21">
        <f t="shared" ref="I31" si="12">H31/H$31*100</f>
        <v>100</v>
      </c>
      <c r="J31" s="26">
        <f>SUM(J7:J30)</f>
        <v>2381</v>
      </c>
      <c r="K31" s="21">
        <f t="shared" ref="K31" si="13">J31/J$31*100</f>
        <v>100</v>
      </c>
      <c r="L31" s="26">
        <f>SUM(L7:L30)</f>
        <v>2047</v>
      </c>
      <c r="M31" s="21">
        <f t="shared" ref="M31" si="14">L31/L$31*100</f>
        <v>100</v>
      </c>
      <c r="N31" s="116"/>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row>
    <row r="32" spans="1:42" s="22" customFormat="1" ht="19.5" customHeight="1">
      <c r="A32" s="205" t="s">
        <v>68</v>
      </c>
      <c r="B32" s="205"/>
      <c r="C32" s="205"/>
      <c r="D32" s="205"/>
      <c r="E32" s="205"/>
      <c r="F32" s="205"/>
      <c r="G32" s="205"/>
      <c r="H32" s="205"/>
      <c r="I32" s="205"/>
      <c r="J32" s="205"/>
      <c r="K32" s="205"/>
      <c r="L32" s="205"/>
      <c r="M32" s="205"/>
      <c r="N32" s="117"/>
      <c r="O32" s="117"/>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row>
    <row r="33" spans="1:42" ht="25.5" customHeight="1">
      <c r="A33" s="154" t="s">
        <v>73</v>
      </c>
      <c r="B33" s="154"/>
      <c r="C33" s="154"/>
      <c r="D33" s="154"/>
      <c r="E33" s="154"/>
      <c r="F33" s="154"/>
      <c r="G33" s="154"/>
      <c r="H33" s="154"/>
      <c r="I33" s="154"/>
      <c r="J33" s="154"/>
      <c r="K33" s="154"/>
      <c r="L33" s="154"/>
      <c r="M33" s="154"/>
    </row>
    <row r="34" spans="1:42" ht="15.75" customHeight="1">
      <c r="A34" s="156" t="s">
        <v>74</v>
      </c>
      <c r="B34" s="156"/>
      <c r="C34" s="156"/>
      <c r="D34" s="156"/>
      <c r="E34" s="156"/>
      <c r="F34" s="156"/>
      <c r="G34" s="156"/>
      <c r="H34" s="156"/>
      <c r="I34" s="156"/>
      <c r="J34" s="156"/>
      <c r="K34" s="156"/>
      <c r="L34" s="156"/>
      <c r="M34" s="156"/>
    </row>
    <row r="35" spans="1:42" ht="15.75">
      <c r="A35" s="4"/>
      <c r="B35" s="4"/>
      <c r="C35" s="4"/>
      <c r="D35" s="4"/>
      <c r="E35" s="4"/>
      <c r="F35" s="4"/>
      <c r="G35" s="4"/>
    </row>
    <row r="38" spans="1:42">
      <c r="N38" s="8"/>
    </row>
    <row r="41" spans="1:42">
      <c r="A41" s="1"/>
      <c r="B41" s="1"/>
      <c r="C41" s="1"/>
      <c r="D41" s="1"/>
      <c r="E41" s="1"/>
      <c r="F41" s="1"/>
      <c r="G41" s="1"/>
      <c r="H41" s="5"/>
      <c r="I41" s="6"/>
      <c r="J41" s="5"/>
      <c r="K41" s="6"/>
      <c r="L41" s="5"/>
      <c r="M41" s="6"/>
    </row>
    <row r="42" spans="1:42" s="3" customFormat="1">
      <c r="A42"/>
      <c r="B42"/>
      <c r="C42"/>
      <c r="D42"/>
      <c r="E42"/>
      <c r="F42"/>
      <c r="G42"/>
      <c r="H42"/>
      <c r="I42"/>
      <c r="J42"/>
      <c r="K42"/>
      <c r="L42"/>
      <c r="M42"/>
      <c r="N42" s="7"/>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4" spans="1:42">
      <c r="A44" s="7"/>
      <c r="B44" s="7"/>
      <c r="C44" s="7"/>
      <c r="D44" s="7"/>
      <c r="E44" s="7"/>
      <c r="F44" s="7"/>
      <c r="G44" s="7"/>
      <c r="H44" s="7"/>
      <c r="I44" s="7"/>
      <c r="J44" s="7"/>
    </row>
    <row r="45" spans="1:42">
      <c r="A45" s="7"/>
      <c r="B45" s="7"/>
      <c r="C45" s="7"/>
      <c r="D45" s="7"/>
      <c r="E45" s="7"/>
      <c r="F45" s="7"/>
      <c r="G45" s="7"/>
      <c r="H45" s="7"/>
      <c r="I45" s="7"/>
      <c r="J45" s="7"/>
      <c r="K45" s="7"/>
      <c r="L45" s="7"/>
      <c r="M45" s="7"/>
    </row>
    <row r="46" spans="1:42">
      <c r="A46" s="7"/>
      <c r="B46" s="7"/>
      <c r="C46" s="7"/>
      <c r="D46" s="7"/>
      <c r="E46" s="7"/>
      <c r="F46" s="7"/>
      <c r="G46" s="7"/>
      <c r="H46" s="7"/>
      <c r="I46" s="7"/>
      <c r="J46" s="7"/>
      <c r="K46" s="7"/>
      <c r="L46" s="7"/>
      <c r="M46" s="7"/>
    </row>
    <row r="47" spans="1:42">
      <c r="A47" s="7"/>
      <c r="B47" s="7"/>
      <c r="C47" s="7"/>
      <c r="D47" s="7"/>
      <c r="E47" s="7"/>
      <c r="F47" s="7"/>
      <c r="G47" s="7"/>
      <c r="H47" s="7"/>
      <c r="I47" s="7"/>
      <c r="J47" s="7"/>
      <c r="K47" s="7"/>
      <c r="L47" s="7"/>
      <c r="M47" s="7"/>
    </row>
    <row r="48" spans="1:42">
      <c r="A48" s="7"/>
      <c r="B48" s="7"/>
      <c r="C48" s="7"/>
      <c r="D48" s="7"/>
      <c r="E48" s="7"/>
      <c r="F48" s="7"/>
      <c r="G48" s="7"/>
      <c r="H48" s="7"/>
      <c r="I48" s="7"/>
      <c r="J48" s="7"/>
      <c r="K48" s="7"/>
      <c r="L48" s="7"/>
      <c r="M48" s="7"/>
    </row>
  </sheetData>
  <sortState xmlns:xlrd2="http://schemas.microsoft.com/office/spreadsheetml/2017/richdata2" ref="A7:AP29">
    <sortCondition descending="1" ref="B7:B29"/>
  </sortState>
  <mergeCells count="16">
    <mergeCell ref="M5:M6"/>
    <mergeCell ref="A32:M32"/>
    <mergeCell ref="B5:B6"/>
    <mergeCell ref="C5:C6"/>
    <mergeCell ref="A2:M2"/>
    <mergeCell ref="A3:M3"/>
    <mergeCell ref="H5:H6"/>
    <mergeCell ref="I5:I6"/>
    <mergeCell ref="J5:J6"/>
    <mergeCell ref="K5:K6"/>
    <mergeCell ref="L5:L6"/>
    <mergeCell ref="A5:A6"/>
    <mergeCell ref="D5:D6"/>
    <mergeCell ref="E5:E6"/>
    <mergeCell ref="F5:F6"/>
    <mergeCell ref="G5:G6"/>
  </mergeCells>
  <printOptions horizontalCentered="1"/>
  <pageMargins left="0.74803149606299213" right="0.74803149606299213" top="0.43307086614173229" bottom="0.74803149606299213" header="0.31496062992125984" footer="0.31496062992125984"/>
  <pageSetup paperSize="9" scale="96" orientation="landscape" r:id="rId1"/>
  <headerFooter>
    <oddFooter>&amp;L&amp;"Trebuchet MS,Grassetto"&amp;9Statistiche Italia - IMMATRICOLAZIONI
Automobile in cifre &amp;C&amp;"Trebuchet MS,Normale"&amp;9&amp;P/&amp;N&amp;R&amp;"Trebuchet MS,Grassetto"&amp;9ANFIA - Studi e statistiche</oddFooter>
  </headerFooter>
  <ignoredErrors>
    <ignoredError sqref="M31 B31" formulaRange="1"/>
    <ignoredError sqref="D31:L31" formula="1" formulaRange="1"/>
    <ignoredError sqref="H30 C31"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54116-A138-4CE6-AD60-62DB74423486}">
  <sheetPr>
    <pageSetUpPr fitToPage="1"/>
  </sheetPr>
  <dimension ref="A1:Z36"/>
  <sheetViews>
    <sheetView showGridLines="0" zoomScaleNormal="100" workbookViewId="0">
      <pane ySplit="7" topLeftCell="A8" activePane="bottomLeft" state="frozen"/>
      <selection pane="bottomLeft" activeCell="B2" sqref="B2:I2"/>
    </sheetView>
  </sheetViews>
  <sheetFormatPr defaultRowHeight="15"/>
  <cols>
    <col min="1" max="1" width="19.85546875" customWidth="1"/>
    <col min="2" max="2" width="6" bestFit="1" customWidth="1"/>
    <col min="3" max="3" width="9.7109375" bestFit="1" customWidth="1"/>
    <col min="4" max="4" width="8.7109375" bestFit="1" customWidth="1"/>
    <col min="5" max="5" width="7.28515625" bestFit="1" customWidth="1"/>
    <col min="6" max="6" width="6.85546875" bestFit="1" customWidth="1"/>
    <col min="7" max="7" width="8.85546875" bestFit="1" customWidth="1"/>
    <col min="8" max="8" width="5.28515625" customWidth="1"/>
    <col min="9" max="9" width="5.5703125" bestFit="1" customWidth="1"/>
    <col min="10" max="10" width="6.28515625" customWidth="1"/>
    <col min="11" max="11" width="10" customWidth="1"/>
    <col min="12" max="12" width="9" customWidth="1"/>
    <col min="13" max="13" width="7.5703125" customWidth="1"/>
    <col min="14" max="14" width="7.140625" customWidth="1"/>
    <col min="15" max="15" width="9.140625" customWidth="1"/>
    <col min="16" max="16" width="6.140625" customWidth="1"/>
    <col min="17" max="17" width="5.5703125" customWidth="1"/>
    <col min="18" max="18" width="6.140625" bestFit="1" customWidth="1"/>
    <col min="19" max="19" width="9.85546875" bestFit="1" customWidth="1"/>
    <col min="20" max="20" width="8.85546875" bestFit="1" customWidth="1"/>
    <col min="21" max="21" width="7.42578125" bestFit="1" customWidth="1"/>
    <col min="22" max="22" width="7" bestFit="1" customWidth="1"/>
    <col min="23" max="23" width="9" bestFit="1" customWidth="1"/>
    <col min="24" max="24" width="6" bestFit="1" customWidth="1"/>
    <col min="25" max="25" width="5.7109375" bestFit="1" customWidth="1"/>
    <col min="27" max="16384" width="9.140625" style="12"/>
  </cols>
  <sheetData>
    <row r="1" spans="1:26" ht="17.25" customHeight="1"/>
    <row r="2" spans="1:26" ht="16.5">
      <c r="B2" s="213" t="s">
        <v>57</v>
      </c>
      <c r="C2" s="213"/>
      <c r="D2" s="213"/>
      <c r="E2" s="213"/>
      <c r="F2" s="213"/>
      <c r="G2" s="213"/>
      <c r="H2" s="213"/>
      <c r="I2" s="213"/>
      <c r="J2" s="214"/>
      <c r="K2" s="214"/>
      <c r="L2" s="214"/>
      <c r="M2" s="214"/>
      <c r="N2" s="214"/>
      <c r="O2" s="214"/>
      <c r="P2" s="214"/>
      <c r="Q2" s="214"/>
      <c r="R2" s="214"/>
      <c r="S2" s="214"/>
      <c r="T2" s="214"/>
      <c r="U2" s="214"/>
      <c r="V2" s="214"/>
      <c r="W2" s="214"/>
      <c r="X2" s="214"/>
      <c r="Y2" s="214"/>
    </row>
    <row r="3" spans="1:26" ht="16.5">
      <c r="B3" s="215" t="s">
        <v>58</v>
      </c>
      <c r="C3" s="215"/>
      <c r="D3" s="215"/>
      <c r="E3" s="215"/>
      <c r="F3" s="215"/>
      <c r="G3" s="215"/>
      <c r="H3" s="215"/>
      <c r="I3" s="215"/>
      <c r="J3" s="216"/>
      <c r="K3" s="216"/>
      <c r="L3" s="216"/>
      <c r="M3" s="216"/>
      <c r="N3" s="216"/>
      <c r="O3" s="216"/>
      <c r="P3" s="216"/>
      <c r="Q3" s="216"/>
      <c r="R3" s="216"/>
      <c r="S3" s="216"/>
      <c r="T3" s="216"/>
      <c r="U3" s="216"/>
      <c r="V3" s="216"/>
      <c r="W3" s="216"/>
      <c r="X3" s="216"/>
      <c r="Y3" s="216"/>
    </row>
    <row r="4" spans="1:26" ht="16.5">
      <c r="J4" s="14"/>
      <c r="K4" s="14"/>
      <c r="L4" s="14"/>
      <c r="M4" s="14"/>
      <c r="N4" s="14"/>
      <c r="O4" s="14"/>
      <c r="P4" s="14"/>
      <c r="Q4" s="14"/>
      <c r="R4" s="14"/>
      <c r="S4" s="14"/>
      <c r="T4" s="14"/>
      <c r="U4" s="14"/>
      <c r="V4" s="14"/>
      <c r="W4" s="14"/>
      <c r="X4" s="14"/>
      <c r="Y4" s="14"/>
    </row>
    <row r="5" spans="1:26" ht="15" customHeight="1">
      <c r="A5" s="199" t="s">
        <v>64</v>
      </c>
      <c r="B5" s="210" t="s">
        <v>70</v>
      </c>
      <c r="C5" s="211"/>
      <c r="D5" s="211"/>
      <c r="E5" s="211"/>
      <c r="F5" s="211"/>
      <c r="G5" s="211"/>
      <c r="H5" s="211"/>
      <c r="I5" s="212"/>
      <c r="J5" s="210">
        <v>2019</v>
      </c>
      <c r="K5" s="211"/>
      <c r="L5" s="211"/>
      <c r="M5" s="211"/>
      <c r="N5" s="211"/>
      <c r="O5" s="211"/>
      <c r="P5" s="211"/>
      <c r="Q5" s="212"/>
      <c r="R5" s="210">
        <v>2018</v>
      </c>
      <c r="S5" s="211"/>
      <c r="T5" s="211"/>
      <c r="U5" s="211"/>
      <c r="V5" s="211"/>
      <c r="W5" s="211"/>
      <c r="X5" s="211"/>
      <c r="Y5" s="212"/>
    </row>
    <row r="6" spans="1:26" ht="15" customHeight="1">
      <c r="A6" s="217"/>
      <c r="B6" s="210" t="s">
        <v>48</v>
      </c>
      <c r="C6" s="211"/>
      <c r="D6" s="211"/>
      <c r="E6" s="212"/>
      <c r="F6" s="208" t="s">
        <v>49</v>
      </c>
      <c r="G6" s="208" t="s">
        <v>50</v>
      </c>
      <c r="H6" s="208" t="s">
        <v>51</v>
      </c>
      <c r="I6" s="209" t="s">
        <v>0</v>
      </c>
      <c r="J6" s="210" t="s">
        <v>48</v>
      </c>
      <c r="K6" s="211"/>
      <c r="L6" s="211"/>
      <c r="M6" s="212"/>
      <c r="N6" s="208" t="s">
        <v>49</v>
      </c>
      <c r="O6" s="208" t="s">
        <v>50</v>
      </c>
      <c r="P6" s="208" t="s">
        <v>51</v>
      </c>
      <c r="Q6" s="209" t="s">
        <v>0</v>
      </c>
      <c r="R6" s="210" t="s">
        <v>48</v>
      </c>
      <c r="S6" s="211"/>
      <c r="T6" s="211"/>
      <c r="U6" s="212"/>
      <c r="V6" s="208" t="s">
        <v>49</v>
      </c>
      <c r="W6" s="208" t="s">
        <v>50</v>
      </c>
      <c r="X6" s="208" t="s">
        <v>51</v>
      </c>
      <c r="Y6" s="209" t="s">
        <v>0</v>
      </c>
    </row>
    <row r="7" spans="1:26" ht="27">
      <c r="A7" s="200"/>
      <c r="B7" s="61" t="s">
        <v>52</v>
      </c>
      <c r="C7" s="61" t="s">
        <v>53</v>
      </c>
      <c r="D7" s="61" t="s">
        <v>54</v>
      </c>
      <c r="E7" s="61" t="s">
        <v>55</v>
      </c>
      <c r="F7" s="208"/>
      <c r="G7" s="208"/>
      <c r="H7" s="208"/>
      <c r="I7" s="209"/>
      <c r="J7" s="61" t="s">
        <v>52</v>
      </c>
      <c r="K7" s="61" t="s">
        <v>53</v>
      </c>
      <c r="L7" s="61" t="s">
        <v>54</v>
      </c>
      <c r="M7" s="61" t="s">
        <v>55</v>
      </c>
      <c r="N7" s="208"/>
      <c r="O7" s="208"/>
      <c r="P7" s="208"/>
      <c r="Q7" s="209"/>
      <c r="R7" s="61" t="s">
        <v>52</v>
      </c>
      <c r="S7" s="61" t="s">
        <v>53</v>
      </c>
      <c r="T7" s="61" t="s">
        <v>54</v>
      </c>
      <c r="U7" s="61" t="s">
        <v>55</v>
      </c>
      <c r="V7" s="208"/>
      <c r="W7" s="208"/>
      <c r="X7" s="208"/>
      <c r="Y7" s="209"/>
    </row>
    <row r="8" spans="1:26">
      <c r="A8" s="72" t="s">
        <v>11</v>
      </c>
      <c r="B8" s="73">
        <v>95</v>
      </c>
      <c r="C8" s="73">
        <v>659</v>
      </c>
      <c r="D8" s="74">
        <f t="shared" ref="D8:D31" si="0">+B8+C8</f>
        <v>754</v>
      </c>
      <c r="E8" s="75">
        <v>48</v>
      </c>
      <c r="F8" s="75">
        <v>283</v>
      </c>
      <c r="G8" s="75">
        <v>202</v>
      </c>
      <c r="H8" s="74">
        <f t="shared" ref="H8:H30" si="1">SUM(D8:G8)</f>
        <v>1287</v>
      </c>
      <c r="I8" s="74">
        <f t="shared" ref="I8:I32" si="2">H8/H$32*100</f>
        <v>40.948138720967229</v>
      </c>
      <c r="J8" s="73">
        <v>205</v>
      </c>
      <c r="K8" s="73">
        <v>585</v>
      </c>
      <c r="L8" s="74">
        <f t="shared" ref="L8:L30" si="3">+J8+K8</f>
        <v>790</v>
      </c>
      <c r="M8" s="75">
        <v>134</v>
      </c>
      <c r="N8" s="75">
        <v>360</v>
      </c>
      <c r="O8" s="75">
        <v>377</v>
      </c>
      <c r="P8" s="74">
        <f t="shared" ref="P8:P30" si="4">SUM(L8:O8)</f>
        <v>1661</v>
      </c>
      <c r="Q8" s="74">
        <f t="shared" ref="Q8:Q30" si="5">P8/P$32*100</f>
        <v>37.965714285714284</v>
      </c>
      <c r="R8" s="103">
        <v>211</v>
      </c>
      <c r="S8" s="103">
        <v>749</v>
      </c>
      <c r="T8" s="104">
        <f t="shared" ref="T8:T30" si="6">+R8+S8</f>
        <v>960</v>
      </c>
      <c r="U8" s="105">
        <v>156</v>
      </c>
      <c r="V8" s="105">
        <v>225</v>
      </c>
      <c r="W8" s="105">
        <v>351</v>
      </c>
      <c r="X8" s="74">
        <f t="shared" ref="X8:X30" si="7">SUM(T8:W8)</f>
        <v>1692</v>
      </c>
      <c r="Y8" s="76">
        <f t="shared" ref="Y8:Y30" si="8">X8/X$32*100</f>
        <v>37.641824249165737</v>
      </c>
    </row>
    <row r="9" spans="1:26">
      <c r="A9" s="125" t="s">
        <v>22</v>
      </c>
      <c r="B9" s="78">
        <v>154</v>
      </c>
      <c r="C9" s="78">
        <v>16</v>
      </c>
      <c r="D9" s="79">
        <f t="shared" si="0"/>
        <v>170</v>
      </c>
      <c r="E9" s="80">
        <v>91</v>
      </c>
      <c r="F9" s="80">
        <v>130</v>
      </c>
      <c r="G9" s="80">
        <v>53</v>
      </c>
      <c r="H9" s="79">
        <f t="shared" si="1"/>
        <v>444</v>
      </c>
      <c r="I9" s="79">
        <f t="shared" si="2"/>
        <v>14.126630607699649</v>
      </c>
      <c r="J9" s="78">
        <v>422</v>
      </c>
      <c r="K9" s="78">
        <v>5</v>
      </c>
      <c r="L9" s="79">
        <f t="shared" si="3"/>
        <v>427</v>
      </c>
      <c r="M9" s="80">
        <v>202</v>
      </c>
      <c r="N9" s="80">
        <v>188</v>
      </c>
      <c r="O9" s="80">
        <v>85</v>
      </c>
      <c r="P9" s="79">
        <f t="shared" si="4"/>
        <v>902</v>
      </c>
      <c r="Q9" s="79">
        <f t="shared" si="5"/>
        <v>20.617142857142856</v>
      </c>
      <c r="R9" s="106">
        <v>435</v>
      </c>
      <c r="S9" s="106">
        <v>3</v>
      </c>
      <c r="T9" s="107">
        <f t="shared" si="6"/>
        <v>438</v>
      </c>
      <c r="U9" s="108">
        <v>194</v>
      </c>
      <c r="V9" s="108">
        <v>206</v>
      </c>
      <c r="W9" s="108">
        <v>91</v>
      </c>
      <c r="X9" s="79">
        <f t="shared" si="7"/>
        <v>929</v>
      </c>
      <c r="Y9" s="81">
        <f t="shared" si="8"/>
        <v>20.667408231368185</v>
      </c>
      <c r="Z9" s="68"/>
    </row>
    <row r="10" spans="1:26">
      <c r="A10" s="127" t="s">
        <v>69</v>
      </c>
      <c r="B10" s="78">
        <v>568</v>
      </c>
      <c r="C10" s="80">
        <v>0</v>
      </c>
      <c r="D10" s="79">
        <f t="shared" si="0"/>
        <v>568</v>
      </c>
      <c r="E10" s="80">
        <v>0</v>
      </c>
      <c r="F10" s="80">
        <v>0</v>
      </c>
      <c r="G10" s="80">
        <v>0</v>
      </c>
      <c r="H10" s="79">
        <f t="shared" si="1"/>
        <v>568</v>
      </c>
      <c r="I10" s="79">
        <f t="shared" si="2"/>
        <v>18.071905822462618</v>
      </c>
      <c r="J10" s="78">
        <v>466</v>
      </c>
      <c r="K10" s="80">
        <v>0</v>
      </c>
      <c r="L10" s="79">
        <f t="shared" si="3"/>
        <v>466</v>
      </c>
      <c r="M10" s="80">
        <v>0</v>
      </c>
      <c r="N10" s="80">
        <v>0</v>
      </c>
      <c r="O10" s="80">
        <v>0</v>
      </c>
      <c r="P10" s="79">
        <f t="shared" si="4"/>
        <v>466</v>
      </c>
      <c r="Q10" s="79">
        <f t="shared" si="5"/>
        <v>10.651428571428571</v>
      </c>
      <c r="R10" s="106">
        <v>273</v>
      </c>
      <c r="S10" s="88">
        <v>0</v>
      </c>
      <c r="T10" s="107">
        <f t="shared" si="6"/>
        <v>273</v>
      </c>
      <c r="U10" s="88">
        <v>0</v>
      </c>
      <c r="V10" s="88">
        <v>0</v>
      </c>
      <c r="W10" s="88">
        <v>0</v>
      </c>
      <c r="X10" s="79">
        <f t="shared" si="7"/>
        <v>273</v>
      </c>
      <c r="Y10" s="81">
        <f t="shared" si="8"/>
        <v>6.0734149054505009</v>
      </c>
    </row>
    <row r="11" spans="1:26">
      <c r="A11" s="126" t="s">
        <v>21</v>
      </c>
      <c r="B11" s="78">
        <v>51</v>
      </c>
      <c r="C11" s="78">
        <v>36</v>
      </c>
      <c r="D11" s="79">
        <f t="shared" si="0"/>
        <v>87</v>
      </c>
      <c r="E11" s="80">
        <v>39</v>
      </c>
      <c r="F11" s="80">
        <v>2</v>
      </c>
      <c r="G11" s="80">
        <v>2</v>
      </c>
      <c r="H11" s="79">
        <f t="shared" si="1"/>
        <v>130</v>
      </c>
      <c r="I11" s="79">
        <f t="shared" si="2"/>
        <v>4.1361756283805287</v>
      </c>
      <c r="J11" s="78">
        <v>31</v>
      </c>
      <c r="K11" s="78">
        <v>43</v>
      </c>
      <c r="L11" s="79">
        <f t="shared" si="3"/>
        <v>74</v>
      </c>
      <c r="M11" s="80">
        <v>166</v>
      </c>
      <c r="N11" s="80">
        <v>4</v>
      </c>
      <c r="O11" s="80">
        <v>2</v>
      </c>
      <c r="P11" s="79">
        <f t="shared" si="4"/>
        <v>246</v>
      </c>
      <c r="Q11" s="79">
        <f t="shared" si="5"/>
        <v>5.6228571428571428</v>
      </c>
      <c r="R11" s="106">
        <v>86</v>
      </c>
      <c r="S11" s="106">
        <v>99</v>
      </c>
      <c r="T11" s="107">
        <f t="shared" si="6"/>
        <v>185</v>
      </c>
      <c r="U11" s="108">
        <v>122</v>
      </c>
      <c r="V11" s="88">
        <v>0</v>
      </c>
      <c r="W11" s="88">
        <v>0</v>
      </c>
      <c r="X11" s="79">
        <f t="shared" si="7"/>
        <v>307</v>
      </c>
      <c r="Y11" s="81">
        <f t="shared" si="8"/>
        <v>6.829810901001113</v>
      </c>
    </row>
    <row r="12" spans="1:26">
      <c r="A12" s="77" t="s">
        <v>20</v>
      </c>
      <c r="B12" s="78">
        <v>10</v>
      </c>
      <c r="C12" s="78">
        <v>3</v>
      </c>
      <c r="D12" s="79">
        <f t="shared" si="0"/>
        <v>13</v>
      </c>
      <c r="E12" s="80">
        <v>31</v>
      </c>
      <c r="F12" s="80">
        <v>0</v>
      </c>
      <c r="G12" s="80">
        <v>0</v>
      </c>
      <c r="H12" s="79">
        <f t="shared" si="1"/>
        <v>44</v>
      </c>
      <c r="I12" s="79">
        <f t="shared" si="2"/>
        <v>1.3999363665287943</v>
      </c>
      <c r="J12" s="78">
        <v>126</v>
      </c>
      <c r="K12" s="78">
        <v>9</v>
      </c>
      <c r="L12" s="79">
        <f t="shared" si="3"/>
        <v>135</v>
      </c>
      <c r="M12" s="80">
        <v>105</v>
      </c>
      <c r="N12" s="80">
        <v>0</v>
      </c>
      <c r="O12" s="80">
        <v>1</v>
      </c>
      <c r="P12" s="79">
        <f t="shared" si="4"/>
        <v>241</v>
      </c>
      <c r="Q12" s="79">
        <f t="shared" si="5"/>
        <v>5.5085714285714289</v>
      </c>
      <c r="R12" s="106">
        <v>231</v>
      </c>
      <c r="S12" s="106">
        <v>13</v>
      </c>
      <c r="T12" s="107">
        <f t="shared" si="6"/>
        <v>244</v>
      </c>
      <c r="U12" s="108">
        <v>117</v>
      </c>
      <c r="V12" s="88">
        <v>0</v>
      </c>
      <c r="W12" s="88">
        <v>0</v>
      </c>
      <c r="X12" s="79">
        <f t="shared" si="7"/>
        <v>361</v>
      </c>
      <c r="Y12" s="81">
        <f t="shared" si="8"/>
        <v>8.0311457174638488</v>
      </c>
    </row>
    <row r="13" spans="1:26">
      <c r="A13" s="77" t="s">
        <v>2</v>
      </c>
      <c r="B13" s="78">
        <v>29</v>
      </c>
      <c r="C13" s="78">
        <v>9</v>
      </c>
      <c r="D13" s="79">
        <f t="shared" si="0"/>
        <v>38</v>
      </c>
      <c r="E13" s="80">
        <v>18</v>
      </c>
      <c r="F13" s="80">
        <v>0</v>
      </c>
      <c r="G13" s="80">
        <v>0</v>
      </c>
      <c r="H13" s="79">
        <f t="shared" si="1"/>
        <v>56</v>
      </c>
      <c r="I13" s="79">
        <f t="shared" si="2"/>
        <v>1.7817371937639197</v>
      </c>
      <c r="J13" s="78">
        <v>21</v>
      </c>
      <c r="K13" s="78">
        <v>36</v>
      </c>
      <c r="L13" s="79">
        <f t="shared" si="3"/>
        <v>57</v>
      </c>
      <c r="M13" s="80">
        <v>59</v>
      </c>
      <c r="N13" s="80">
        <v>0</v>
      </c>
      <c r="O13" s="80">
        <v>0</v>
      </c>
      <c r="P13" s="79">
        <f t="shared" si="4"/>
        <v>116</v>
      </c>
      <c r="Q13" s="79">
        <f t="shared" si="5"/>
        <v>2.6514285714285717</v>
      </c>
      <c r="R13" s="106">
        <v>77</v>
      </c>
      <c r="S13" s="106">
        <v>39</v>
      </c>
      <c r="T13" s="107">
        <f t="shared" si="6"/>
        <v>116</v>
      </c>
      <c r="U13" s="108">
        <v>49</v>
      </c>
      <c r="V13" s="88">
        <v>0</v>
      </c>
      <c r="W13" s="88">
        <v>0</v>
      </c>
      <c r="X13" s="79">
        <f t="shared" si="7"/>
        <v>165</v>
      </c>
      <c r="Y13" s="81">
        <f t="shared" si="8"/>
        <v>3.6707452725250276</v>
      </c>
    </row>
    <row r="14" spans="1:26">
      <c r="A14" s="77" t="s">
        <v>4</v>
      </c>
      <c r="B14" s="78">
        <v>43</v>
      </c>
      <c r="C14" s="78">
        <v>39</v>
      </c>
      <c r="D14" s="79">
        <f t="shared" si="0"/>
        <v>82</v>
      </c>
      <c r="E14" s="80">
        <v>2</v>
      </c>
      <c r="F14" s="80">
        <v>0</v>
      </c>
      <c r="G14" s="80">
        <v>0</v>
      </c>
      <c r="H14" s="79">
        <f t="shared" si="1"/>
        <v>84</v>
      </c>
      <c r="I14" s="79">
        <f t="shared" si="2"/>
        <v>2.6726057906458798</v>
      </c>
      <c r="J14" s="78">
        <v>36</v>
      </c>
      <c r="K14" s="78">
        <v>58</v>
      </c>
      <c r="L14" s="79">
        <f t="shared" si="3"/>
        <v>94</v>
      </c>
      <c r="M14" s="80">
        <v>6</v>
      </c>
      <c r="N14" s="80">
        <v>0</v>
      </c>
      <c r="O14" s="80">
        <v>0</v>
      </c>
      <c r="P14" s="79">
        <f t="shared" si="4"/>
        <v>100</v>
      </c>
      <c r="Q14" s="79">
        <f t="shared" si="5"/>
        <v>2.2857142857142856</v>
      </c>
      <c r="R14" s="106">
        <v>34</v>
      </c>
      <c r="S14" s="106">
        <v>12</v>
      </c>
      <c r="T14" s="107">
        <f t="shared" si="6"/>
        <v>46</v>
      </c>
      <c r="U14" s="108">
        <v>4</v>
      </c>
      <c r="V14" s="109">
        <v>0</v>
      </c>
      <c r="W14" s="109">
        <v>0</v>
      </c>
      <c r="X14" s="79">
        <f t="shared" si="7"/>
        <v>50</v>
      </c>
      <c r="Y14" s="81">
        <f t="shared" si="8"/>
        <v>1.1123470522803114</v>
      </c>
    </row>
    <row r="15" spans="1:26">
      <c r="A15" s="77" t="s">
        <v>9</v>
      </c>
      <c r="B15" s="80">
        <v>0</v>
      </c>
      <c r="C15" s="80">
        <v>0</v>
      </c>
      <c r="D15" s="79">
        <f t="shared" si="0"/>
        <v>0</v>
      </c>
      <c r="E15" s="80">
        <v>0</v>
      </c>
      <c r="F15" s="80">
        <v>67</v>
      </c>
      <c r="G15" s="80">
        <v>8</v>
      </c>
      <c r="H15" s="79">
        <f t="shared" si="1"/>
        <v>75</v>
      </c>
      <c r="I15" s="79">
        <f t="shared" si="2"/>
        <v>2.3862551702195351</v>
      </c>
      <c r="J15" s="80">
        <v>0</v>
      </c>
      <c r="K15" s="80">
        <v>0</v>
      </c>
      <c r="L15" s="79">
        <f t="shared" si="3"/>
        <v>0</v>
      </c>
      <c r="M15" s="80">
        <v>0</v>
      </c>
      <c r="N15" s="80">
        <v>64</v>
      </c>
      <c r="O15" s="80">
        <v>12</v>
      </c>
      <c r="P15" s="79">
        <f t="shared" si="4"/>
        <v>76</v>
      </c>
      <c r="Q15" s="79">
        <f t="shared" si="5"/>
        <v>1.7371428571428573</v>
      </c>
      <c r="R15" s="110">
        <v>0</v>
      </c>
      <c r="S15" s="110">
        <v>0</v>
      </c>
      <c r="T15" s="111">
        <f t="shared" si="6"/>
        <v>0</v>
      </c>
      <c r="U15" s="88">
        <v>0</v>
      </c>
      <c r="V15" s="108">
        <v>123</v>
      </c>
      <c r="W15" s="108">
        <v>13</v>
      </c>
      <c r="X15" s="79">
        <f t="shared" si="7"/>
        <v>136</v>
      </c>
      <c r="Y15" s="81">
        <f t="shared" si="8"/>
        <v>3.0255839822024471</v>
      </c>
    </row>
    <row r="16" spans="1:26">
      <c r="A16" s="77" t="s">
        <v>16</v>
      </c>
      <c r="B16" s="80">
        <v>0</v>
      </c>
      <c r="C16" s="80">
        <v>0</v>
      </c>
      <c r="D16" s="79">
        <f t="shared" si="0"/>
        <v>0</v>
      </c>
      <c r="E16" s="80">
        <v>0</v>
      </c>
      <c r="F16" s="80">
        <v>4</v>
      </c>
      <c r="G16" s="80">
        <v>13</v>
      </c>
      <c r="H16" s="79">
        <f t="shared" si="1"/>
        <v>17</v>
      </c>
      <c r="I16" s="79">
        <f t="shared" si="2"/>
        <v>0.54088450524976139</v>
      </c>
      <c r="J16" s="80">
        <v>0</v>
      </c>
      <c r="K16" s="80">
        <v>0</v>
      </c>
      <c r="L16" s="79">
        <f t="shared" si="3"/>
        <v>0</v>
      </c>
      <c r="M16" s="80">
        <v>0</v>
      </c>
      <c r="N16" s="80">
        <v>17</v>
      </c>
      <c r="O16" s="80">
        <v>46</v>
      </c>
      <c r="P16" s="79">
        <f t="shared" si="4"/>
        <v>63</v>
      </c>
      <c r="Q16" s="79">
        <f t="shared" si="5"/>
        <v>1.44</v>
      </c>
      <c r="R16" s="110">
        <v>0</v>
      </c>
      <c r="S16" s="110">
        <v>0</v>
      </c>
      <c r="T16" s="111">
        <f t="shared" si="6"/>
        <v>0</v>
      </c>
      <c r="U16" s="109">
        <v>0</v>
      </c>
      <c r="V16" s="108">
        <v>21</v>
      </c>
      <c r="W16" s="108">
        <v>31</v>
      </c>
      <c r="X16" s="79">
        <f t="shared" si="7"/>
        <v>52</v>
      </c>
      <c r="Y16" s="81">
        <f t="shared" si="8"/>
        <v>1.1568409343715238</v>
      </c>
    </row>
    <row r="17" spans="1:26">
      <c r="A17" s="77" t="s">
        <v>32</v>
      </c>
      <c r="B17" s="80">
        <v>14</v>
      </c>
      <c r="C17" s="78">
        <v>0</v>
      </c>
      <c r="D17" s="79">
        <f t="shared" si="0"/>
        <v>14</v>
      </c>
      <c r="E17" s="80">
        <v>22</v>
      </c>
      <c r="F17" s="80">
        <v>0</v>
      </c>
      <c r="G17" s="80">
        <v>0</v>
      </c>
      <c r="H17" s="79">
        <f t="shared" si="1"/>
        <v>36</v>
      </c>
      <c r="I17" s="79">
        <f t="shared" si="2"/>
        <v>1.145402481705377</v>
      </c>
      <c r="J17" s="80">
        <v>0</v>
      </c>
      <c r="K17" s="78">
        <v>4</v>
      </c>
      <c r="L17" s="79">
        <f t="shared" si="3"/>
        <v>4</v>
      </c>
      <c r="M17" s="80">
        <v>54</v>
      </c>
      <c r="N17" s="80">
        <v>0</v>
      </c>
      <c r="O17" s="80">
        <v>0</v>
      </c>
      <c r="P17" s="79">
        <f t="shared" si="4"/>
        <v>58</v>
      </c>
      <c r="Q17" s="79">
        <f t="shared" si="5"/>
        <v>1.3257142857142858</v>
      </c>
      <c r="R17" s="88">
        <v>0</v>
      </c>
      <c r="S17" s="106">
        <v>29</v>
      </c>
      <c r="T17" s="107">
        <f t="shared" si="6"/>
        <v>29</v>
      </c>
      <c r="U17" s="108">
        <v>48</v>
      </c>
      <c r="V17" s="109">
        <v>0</v>
      </c>
      <c r="W17" s="109">
        <v>0</v>
      </c>
      <c r="X17" s="79">
        <f t="shared" si="7"/>
        <v>77</v>
      </c>
      <c r="Y17" s="81">
        <f t="shared" si="8"/>
        <v>1.7130144605116797</v>
      </c>
    </row>
    <row r="18" spans="1:26">
      <c r="A18" s="77" t="s">
        <v>5</v>
      </c>
      <c r="B18" s="78">
        <v>0</v>
      </c>
      <c r="C18" s="80">
        <v>0</v>
      </c>
      <c r="D18" s="79">
        <f t="shared" si="0"/>
        <v>0</v>
      </c>
      <c r="E18" s="80">
        <v>0</v>
      </c>
      <c r="F18" s="80">
        <v>3</v>
      </c>
      <c r="G18" s="80">
        <v>35</v>
      </c>
      <c r="H18" s="79">
        <f t="shared" si="1"/>
        <v>38</v>
      </c>
      <c r="I18" s="79">
        <f t="shared" si="2"/>
        <v>1.2090359529112313</v>
      </c>
      <c r="J18" s="78">
        <v>0</v>
      </c>
      <c r="K18" s="80">
        <v>0</v>
      </c>
      <c r="L18" s="79">
        <f t="shared" si="3"/>
        <v>0</v>
      </c>
      <c r="M18" s="80">
        <v>0</v>
      </c>
      <c r="N18" s="80">
        <v>7</v>
      </c>
      <c r="O18" s="80">
        <v>59</v>
      </c>
      <c r="P18" s="79">
        <f t="shared" si="4"/>
        <v>66</v>
      </c>
      <c r="Q18" s="79">
        <f t="shared" si="5"/>
        <v>1.5085714285714285</v>
      </c>
      <c r="R18" s="110">
        <v>0</v>
      </c>
      <c r="S18" s="110">
        <v>0</v>
      </c>
      <c r="T18" s="111">
        <f t="shared" si="6"/>
        <v>0</v>
      </c>
      <c r="U18" s="109">
        <v>0</v>
      </c>
      <c r="V18" s="108">
        <v>1</v>
      </c>
      <c r="W18" s="108">
        <v>5</v>
      </c>
      <c r="X18" s="79">
        <f t="shared" si="7"/>
        <v>6</v>
      </c>
      <c r="Y18" s="81">
        <f t="shared" si="8"/>
        <v>0.13348164627363737</v>
      </c>
    </row>
    <row r="19" spans="1:26">
      <c r="A19" s="77" t="s">
        <v>15</v>
      </c>
      <c r="B19" s="78">
        <v>5</v>
      </c>
      <c r="C19" s="78">
        <v>2</v>
      </c>
      <c r="D19" s="79">
        <f t="shared" si="0"/>
        <v>7</v>
      </c>
      <c r="E19" s="80">
        <v>14</v>
      </c>
      <c r="F19" s="80">
        <v>4</v>
      </c>
      <c r="G19" s="80">
        <v>27</v>
      </c>
      <c r="H19" s="79">
        <f t="shared" si="1"/>
        <v>52</v>
      </c>
      <c r="I19" s="79">
        <f t="shared" si="2"/>
        <v>1.6544702513522112</v>
      </c>
      <c r="J19" s="78">
        <v>8</v>
      </c>
      <c r="K19" s="78">
        <v>4</v>
      </c>
      <c r="L19" s="79">
        <f t="shared" si="3"/>
        <v>12</v>
      </c>
      <c r="M19" s="80">
        <v>11</v>
      </c>
      <c r="N19" s="80">
        <v>1</v>
      </c>
      <c r="O19" s="80">
        <v>27</v>
      </c>
      <c r="P19" s="79">
        <f t="shared" si="4"/>
        <v>51</v>
      </c>
      <c r="Q19" s="79">
        <f t="shared" si="5"/>
        <v>1.1657142857142857</v>
      </c>
      <c r="R19" s="106">
        <v>2</v>
      </c>
      <c r="S19" s="106">
        <v>2</v>
      </c>
      <c r="T19" s="107">
        <f t="shared" si="6"/>
        <v>4</v>
      </c>
      <c r="U19" s="108">
        <v>18</v>
      </c>
      <c r="V19" s="108">
        <v>1</v>
      </c>
      <c r="W19" s="108">
        <v>36</v>
      </c>
      <c r="X19" s="79">
        <f t="shared" si="7"/>
        <v>59</v>
      </c>
      <c r="Y19" s="81">
        <f t="shared" si="8"/>
        <v>1.3125695216907676</v>
      </c>
    </row>
    <row r="20" spans="1:26">
      <c r="A20" s="77" t="s">
        <v>1</v>
      </c>
      <c r="B20" s="80">
        <v>0</v>
      </c>
      <c r="C20" s="80">
        <v>0</v>
      </c>
      <c r="D20" s="79">
        <f t="shared" si="0"/>
        <v>0</v>
      </c>
      <c r="E20" s="80">
        <v>0</v>
      </c>
      <c r="F20" s="80">
        <v>19</v>
      </c>
      <c r="G20" s="80">
        <v>2</v>
      </c>
      <c r="H20" s="79">
        <f t="shared" si="1"/>
        <v>21</v>
      </c>
      <c r="I20" s="79">
        <f t="shared" si="2"/>
        <v>0.66815144766146994</v>
      </c>
      <c r="J20" s="80">
        <v>0</v>
      </c>
      <c r="K20" s="80">
        <v>0</v>
      </c>
      <c r="L20" s="79">
        <f t="shared" si="3"/>
        <v>0</v>
      </c>
      <c r="M20" s="80">
        <v>0</v>
      </c>
      <c r="N20" s="80">
        <v>45</v>
      </c>
      <c r="O20" s="80">
        <v>3</v>
      </c>
      <c r="P20" s="79">
        <f t="shared" si="4"/>
        <v>48</v>
      </c>
      <c r="Q20" s="79">
        <f t="shared" si="5"/>
        <v>1.0971428571428572</v>
      </c>
      <c r="R20" s="110">
        <v>0</v>
      </c>
      <c r="S20" s="110">
        <v>0</v>
      </c>
      <c r="T20" s="111">
        <f t="shared" si="6"/>
        <v>0</v>
      </c>
      <c r="U20" s="109">
        <v>0</v>
      </c>
      <c r="V20" s="108">
        <v>21</v>
      </c>
      <c r="W20" s="108">
        <v>8</v>
      </c>
      <c r="X20" s="107">
        <f t="shared" si="7"/>
        <v>29</v>
      </c>
      <c r="Y20" s="81">
        <f t="shared" si="8"/>
        <v>0.64516129032258063</v>
      </c>
    </row>
    <row r="21" spans="1:26">
      <c r="A21" s="77" t="s">
        <v>14</v>
      </c>
      <c r="B21" s="80">
        <v>0</v>
      </c>
      <c r="C21" s="78">
        <v>1</v>
      </c>
      <c r="D21" s="79">
        <f t="shared" si="0"/>
        <v>1</v>
      </c>
      <c r="E21" s="80">
        <v>7</v>
      </c>
      <c r="F21" s="80">
        <v>0</v>
      </c>
      <c r="G21" s="80">
        <v>0</v>
      </c>
      <c r="H21" s="79">
        <f t="shared" si="1"/>
        <v>8</v>
      </c>
      <c r="I21" s="79">
        <f t="shared" si="2"/>
        <v>0.2545338848234171</v>
      </c>
      <c r="J21" s="80">
        <v>0</v>
      </c>
      <c r="K21" s="78">
        <v>8</v>
      </c>
      <c r="L21" s="79">
        <f t="shared" si="3"/>
        <v>8</v>
      </c>
      <c r="M21" s="80">
        <v>36</v>
      </c>
      <c r="N21" s="80">
        <v>0</v>
      </c>
      <c r="O21" s="80">
        <v>0</v>
      </c>
      <c r="P21" s="79">
        <f t="shared" si="4"/>
        <v>44</v>
      </c>
      <c r="Q21" s="79">
        <f t="shared" si="5"/>
        <v>1.0057142857142856</v>
      </c>
      <c r="R21" s="110"/>
      <c r="S21" s="106">
        <v>11</v>
      </c>
      <c r="T21" s="107">
        <f t="shared" si="6"/>
        <v>11</v>
      </c>
      <c r="U21" s="108">
        <v>55</v>
      </c>
      <c r="V21" s="88">
        <v>0</v>
      </c>
      <c r="W21" s="88">
        <v>0</v>
      </c>
      <c r="X21" s="107">
        <f t="shared" si="7"/>
        <v>66</v>
      </c>
      <c r="Y21" s="81">
        <f t="shared" si="8"/>
        <v>1.4682981090100111</v>
      </c>
    </row>
    <row r="22" spans="1:26">
      <c r="A22" s="77" t="s">
        <v>7</v>
      </c>
      <c r="B22" s="78">
        <v>5</v>
      </c>
      <c r="C22" s="78">
        <v>0</v>
      </c>
      <c r="D22" s="79">
        <f t="shared" si="0"/>
        <v>5</v>
      </c>
      <c r="E22" s="80">
        <v>11</v>
      </c>
      <c r="F22" s="80">
        <v>1</v>
      </c>
      <c r="G22" s="80">
        <v>0</v>
      </c>
      <c r="H22" s="79">
        <f t="shared" si="1"/>
        <v>17</v>
      </c>
      <c r="I22" s="79">
        <f t="shared" si="2"/>
        <v>0.54088450524976139</v>
      </c>
      <c r="J22" s="78">
        <v>8</v>
      </c>
      <c r="K22" s="78">
        <v>4</v>
      </c>
      <c r="L22" s="79">
        <f t="shared" si="3"/>
        <v>12</v>
      </c>
      <c r="M22" s="80">
        <v>30</v>
      </c>
      <c r="N22" s="80">
        <v>0</v>
      </c>
      <c r="O22" s="80">
        <v>0</v>
      </c>
      <c r="P22" s="79">
        <f t="shared" si="4"/>
        <v>42</v>
      </c>
      <c r="Q22" s="79">
        <f t="shared" si="5"/>
        <v>0.96</v>
      </c>
      <c r="R22" s="106">
        <v>13</v>
      </c>
      <c r="S22" s="106">
        <v>5</v>
      </c>
      <c r="T22" s="107">
        <f t="shared" si="6"/>
        <v>18</v>
      </c>
      <c r="U22" s="108">
        <v>32</v>
      </c>
      <c r="V22" s="88">
        <v>0</v>
      </c>
      <c r="W22" s="88">
        <v>0</v>
      </c>
      <c r="X22" s="79">
        <f t="shared" si="7"/>
        <v>50</v>
      </c>
      <c r="Y22" s="81">
        <f t="shared" si="8"/>
        <v>1.1123470522803114</v>
      </c>
    </row>
    <row r="23" spans="1:26">
      <c r="A23" s="77" t="s">
        <v>65</v>
      </c>
      <c r="B23" s="78">
        <v>0</v>
      </c>
      <c r="C23" s="78">
        <v>0</v>
      </c>
      <c r="D23" s="79">
        <f t="shared" si="0"/>
        <v>0</v>
      </c>
      <c r="E23" s="80">
        <v>0</v>
      </c>
      <c r="F23" s="80">
        <v>0</v>
      </c>
      <c r="G23" s="80">
        <v>0</v>
      </c>
      <c r="H23" s="79">
        <f t="shared" si="1"/>
        <v>0</v>
      </c>
      <c r="I23" s="79">
        <f t="shared" si="2"/>
        <v>0</v>
      </c>
      <c r="J23" s="78">
        <v>3</v>
      </c>
      <c r="K23" s="78">
        <v>29</v>
      </c>
      <c r="L23" s="79">
        <f t="shared" si="3"/>
        <v>32</v>
      </c>
      <c r="M23" s="80">
        <v>0</v>
      </c>
      <c r="N23" s="80">
        <v>0</v>
      </c>
      <c r="O23" s="80">
        <v>0</v>
      </c>
      <c r="P23" s="79">
        <f t="shared" si="4"/>
        <v>32</v>
      </c>
      <c r="Q23" s="79">
        <f t="shared" si="5"/>
        <v>0.73142857142857143</v>
      </c>
      <c r="R23" s="106">
        <v>5</v>
      </c>
      <c r="S23" s="110">
        <v>0</v>
      </c>
      <c r="T23" s="107">
        <f t="shared" si="6"/>
        <v>5</v>
      </c>
      <c r="U23" s="109">
        <v>0</v>
      </c>
      <c r="V23" s="108">
        <v>1</v>
      </c>
      <c r="W23" s="88">
        <v>0</v>
      </c>
      <c r="X23" s="107">
        <f t="shared" si="7"/>
        <v>6</v>
      </c>
      <c r="Y23" s="81">
        <f t="shared" si="8"/>
        <v>0.13348164627363737</v>
      </c>
    </row>
    <row r="24" spans="1:26">
      <c r="A24" s="77" t="s">
        <v>66</v>
      </c>
      <c r="B24" s="78">
        <v>1</v>
      </c>
      <c r="C24" s="80">
        <v>0</v>
      </c>
      <c r="D24" s="79">
        <f t="shared" si="0"/>
        <v>1</v>
      </c>
      <c r="E24" s="80">
        <v>0</v>
      </c>
      <c r="F24" s="80">
        <v>0</v>
      </c>
      <c r="G24" s="80">
        <v>0</v>
      </c>
      <c r="H24" s="79">
        <f t="shared" si="1"/>
        <v>1</v>
      </c>
      <c r="I24" s="79">
        <f t="shared" si="2"/>
        <v>3.1816735602927138E-2</v>
      </c>
      <c r="J24" s="78">
        <v>29</v>
      </c>
      <c r="K24" s="80">
        <v>0</v>
      </c>
      <c r="L24" s="79">
        <f t="shared" si="3"/>
        <v>29</v>
      </c>
      <c r="M24" s="80">
        <v>0</v>
      </c>
      <c r="N24" s="80">
        <v>0</v>
      </c>
      <c r="O24" s="80">
        <v>0</v>
      </c>
      <c r="P24" s="79">
        <f t="shared" si="4"/>
        <v>29</v>
      </c>
      <c r="Q24" s="79">
        <f t="shared" si="5"/>
        <v>0.66285714285714292</v>
      </c>
      <c r="R24" s="106">
        <v>5</v>
      </c>
      <c r="S24" s="110">
        <v>0</v>
      </c>
      <c r="T24" s="107">
        <f t="shared" si="6"/>
        <v>5</v>
      </c>
      <c r="U24" s="109">
        <v>0</v>
      </c>
      <c r="V24" s="88">
        <v>0</v>
      </c>
      <c r="W24" s="88">
        <v>0</v>
      </c>
      <c r="X24" s="107">
        <f t="shared" si="7"/>
        <v>5</v>
      </c>
      <c r="Y24" s="81">
        <f t="shared" si="8"/>
        <v>0.11123470522803114</v>
      </c>
    </row>
    <row r="25" spans="1:26">
      <c r="A25" s="77" t="s">
        <v>13</v>
      </c>
      <c r="B25" s="78">
        <v>69</v>
      </c>
      <c r="C25" s="78">
        <v>139</v>
      </c>
      <c r="D25" s="79">
        <f t="shared" si="0"/>
        <v>208</v>
      </c>
      <c r="E25" s="80">
        <v>0</v>
      </c>
      <c r="F25" s="80">
        <v>0</v>
      </c>
      <c r="G25" s="80">
        <v>0</v>
      </c>
      <c r="H25" s="79">
        <f t="shared" si="1"/>
        <v>208</v>
      </c>
      <c r="I25" s="79">
        <f t="shared" si="2"/>
        <v>6.6178810054088446</v>
      </c>
      <c r="J25" s="78">
        <v>16</v>
      </c>
      <c r="K25" s="78">
        <v>11</v>
      </c>
      <c r="L25" s="79">
        <f t="shared" si="3"/>
        <v>27</v>
      </c>
      <c r="M25" s="80">
        <v>0</v>
      </c>
      <c r="N25" s="80">
        <v>0</v>
      </c>
      <c r="O25" s="80">
        <v>0</v>
      </c>
      <c r="P25" s="79">
        <f t="shared" si="4"/>
        <v>27</v>
      </c>
      <c r="Q25" s="79">
        <f t="shared" si="5"/>
        <v>0.61714285714285722</v>
      </c>
      <c r="R25" s="106">
        <v>26</v>
      </c>
      <c r="S25" s="106">
        <v>90</v>
      </c>
      <c r="T25" s="107">
        <f t="shared" si="6"/>
        <v>116</v>
      </c>
      <c r="U25" s="109">
        <v>0</v>
      </c>
      <c r="V25" s="109">
        <v>0</v>
      </c>
      <c r="W25" s="109">
        <v>0</v>
      </c>
      <c r="X25" s="79">
        <f t="shared" si="7"/>
        <v>116</v>
      </c>
      <c r="Y25" s="81">
        <f t="shared" si="8"/>
        <v>2.5806451612903225</v>
      </c>
    </row>
    <row r="26" spans="1:26">
      <c r="A26" s="77" t="s">
        <v>67</v>
      </c>
      <c r="B26" s="78">
        <v>11</v>
      </c>
      <c r="C26" s="80">
        <v>0</v>
      </c>
      <c r="D26" s="79">
        <f t="shared" si="0"/>
        <v>11</v>
      </c>
      <c r="E26" s="80">
        <v>0</v>
      </c>
      <c r="F26" s="80">
        <v>0</v>
      </c>
      <c r="G26" s="80">
        <v>0</v>
      </c>
      <c r="H26" s="79">
        <f t="shared" si="1"/>
        <v>11</v>
      </c>
      <c r="I26" s="79">
        <f t="shared" si="2"/>
        <v>0.34998409163219857</v>
      </c>
      <c r="J26" s="78">
        <v>26</v>
      </c>
      <c r="K26" s="80">
        <v>0</v>
      </c>
      <c r="L26" s="79">
        <f t="shared" si="3"/>
        <v>26</v>
      </c>
      <c r="M26" s="80">
        <v>0</v>
      </c>
      <c r="N26" s="80">
        <v>0</v>
      </c>
      <c r="O26" s="80">
        <v>0</v>
      </c>
      <c r="P26" s="79">
        <f t="shared" si="4"/>
        <v>26</v>
      </c>
      <c r="Q26" s="79">
        <f t="shared" si="5"/>
        <v>0.59428571428571431</v>
      </c>
      <c r="R26" s="106">
        <v>6</v>
      </c>
      <c r="S26" s="110">
        <v>0</v>
      </c>
      <c r="T26" s="107">
        <f t="shared" si="6"/>
        <v>6</v>
      </c>
      <c r="U26" s="109">
        <v>0</v>
      </c>
      <c r="V26" s="88">
        <v>0</v>
      </c>
      <c r="W26" s="88">
        <v>0</v>
      </c>
      <c r="X26" s="107">
        <f t="shared" si="7"/>
        <v>6</v>
      </c>
      <c r="Y26" s="81">
        <f t="shared" si="8"/>
        <v>0.13348164627363737</v>
      </c>
    </row>
    <row r="27" spans="1:26">
      <c r="A27" s="77" t="s">
        <v>6</v>
      </c>
      <c r="B27" s="80">
        <v>0</v>
      </c>
      <c r="C27" s="78">
        <v>0</v>
      </c>
      <c r="D27" s="79">
        <f t="shared" si="0"/>
        <v>0</v>
      </c>
      <c r="E27" s="80">
        <v>15</v>
      </c>
      <c r="F27" s="80">
        <v>0</v>
      </c>
      <c r="G27" s="80">
        <v>0</v>
      </c>
      <c r="H27" s="79">
        <f t="shared" si="1"/>
        <v>15</v>
      </c>
      <c r="I27" s="79">
        <f t="shared" si="2"/>
        <v>0.47725103404390706</v>
      </c>
      <c r="J27" s="80">
        <v>0</v>
      </c>
      <c r="K27" s="78">
        <v>1</v>
      </c>
      <c r="L27" s="79">
        <f t="shared" si="3"/>
        <v>1</v>
      </c>
      <c r="M27" s="80">
        <v>22</v>
      </c>
      <c r="N27" s="80">
        <v>0</v>
      </c>
      <c r="O27" s="80">
        <v>0</v>
      </c>
      <c r="P27" s="79">
        <f t="shared" si="4"/>
        <v>23</v>
      </c>
      <c r="Q27" s="79">
        <f t="shared" si="5"/>
        <v>0.52571428571428569</v>
      </c>
      <c r="R27" s="110">
        <v>0</v>
      </c>
      <c r="S27" s="106">
        <v>1</v>
      </c>
      <c r="T27" s="107">
        <f t="shared" si="6"/>
        <v>1</v>
      </c>
      <c r="U27" s="108">
        <v>42</v>
      </c>
      <c r="V27" s="109">
        <v>0</v>
      </c>
      <c r="W27" s="109">
        <v>0</v>
      </c>
      <c r="X27" s="79">
        <f t="shared" si="7"/>
        <v>43</v>
      </c>
      <c r="Y27" s="81">
        <f t="shared" si="8"/>
        <v>0.95661846496106784</v>
      </c>
    </row>
    <row r="28" spans="1:26">
      <c r="A28" s="77" t="s">
        <v>17</v>
      </c>
      <c r="B28" s="78">
        <v>12</v>
      </c>
      <c r="C28" s="80">
        <v>0</v>
      </c>
      <c r="D28" s="79">
        <f t="shared" si="0"/>
        <v>12</v>
      </c>
      <c r="E28" s="80">
        <v>0</v>
      </c>
      <c r="F28" s="80">
        <v>0</v>
      </c>
      <c r="G28" s="80">
        <v>0</v>
      </c>
      <c r="H28" s="79">
        <f t="shared" si="1"/>
        <v>12</v>
      </c>
      <c r="I28" s="79">
        <f t="shared" si="2"/>
        <v>0.38180082723512571</v>
      </c>
      <c r="J28" s="78">
        <v>15</v>
      </c>
      <c r="K28" s="80">
        <v>0</v>
      </c>
      <c r="L28" s="79">
        <f t="shared" si="3"/>
        <v>15</v>
      </c>
      <c r="M28" s="80">
        <v>0</v>
      </c>
      <c r="N28" s="80">
        <v>0</v>
      </c>
      <c r="O28" s="80">
        <v>0</v>
      </c>
      <c r="P28" s="79">
        <f t="shared" si="4"/>
        <v>15</v>
      </c>
      <c r="Q28" s="79">
        <f t="shared" si="5"/>
        <v>0.34285714285714286</v>
      </c>
      <c r="R28" s="106">
        <v>9</v>
      </c>
      <c r="S28" s="110">
        <v>0</v>
      </c>
      <c r="T28" s="107">
        <f t="shared" si="6"/>
        <v>9</v>
      </c>
      <c r="U28" s="109">
        <v>0</v>
      </c>
      <c r="V28" s="109">
        <v>0</v>
      </c>
      <c r="W28" s="109">
        <v>0</v>
      </c>
      <c r="X28" s="107">
        <f t="shared" si="7"/>
        <v>9</v>
      </c>
      <c r="Y28" s="81">
        <f t="shared" si="8"/>
        <v>0.20022246941045607</v>
      </c>
    </row>
    <row r="29" spans="1:26">
      <c r="A29" s="77" t="s">
        <v>8</v>
      </c>
      <c r="B29" s="80">
        <v>0</v>
      </c>
      <c r="C29" s="80">
        <v>7</v>
      </c>
      <c r="D29" s="79">
        <f t="shared" si="0"/>
        <v>7</v>
      </c>
      <c r="E29" s="80">
        <v>3</v>
      </c>
      <c r="F29" s="80">
        <v>0</v>
      </c>
      <c r="G29" s="80">
        <v>0</v>
      </c>
      <c r="H29" s="79">
        <f t="shared" si="1"/>
        <v>10</v>
      </c>
      <c r="I29" s="79">
        <f t="shared" si="2"/>
        <v>0.31816735602927138</v>
      </c>
      <c r="J29" s="80">
        <v>0</v>
      </c>
      <c r="K29" s="80">
        <v>0</v>
      </c>
      <c r="L29" s="79">
        <f t="shared" si="3"/>
        <v>0</v>
      </c>
      <c r="M29" s="80">
        <v>12</v>
      </c>
      <c r="N29" s="80">
        <v>0</v>
      </c>
      <c r="O29" s="80">
        <v>0</v>
      </c>
      <c r="P29" s="79">
        <f t="shared" si="4"/>
        <v>12</v>
      </c>
      <c r="Q29" s="79">
        <f t="shared" si="5"/>
        <v>0.2742857142857143</v>
      </c>
      <c r="R29" s="110">
        <v>0</v>
      </c>
      <c r="S29" s="110">
        <v>0</v>
      </c>
      <c r="T29" s="111">
        <f t="shared" si="6"/>
        <v>0</v>
      </c>
      <c r="U29" s="108">
        <v>29</v>
      </c>
      <c r="V29" s="109">
        <v>0</v>
      </c>
      <c r="W29" s="109">
        <v>0</v>
      </c>
      <c r="X29" s="79">
        <f t="shared" si="7"/>
        <v>29</v>
      </c>
      <c r="Y29" s="81">
        <f t="shared" si="8"/>
        <v>0.64516129032258063</v>
      </c>
    </row>
    <row r="30" spans="1:26">
      <c r="A30" s="77" t="s">
        <v>3</v>
      </c>
      <c r="B30" s="80">
        <v>0</v>
      </c>
      <c r="C30" s="80">
        <v>0</v>
      </c>
      <c r="D30" s="79">
        <f t="shared" si="0"/>
        <v>0</v>
      </c>
      <c r="E30" s="80">
        <v>0</v>
      </c>
      <c r="F30" s="80">
        <v>0</v>
      </c>
      <c r="G30" s="80">
        <v>1</v>
      </c>
      <c r="H30" s="79">
        <f t="shared" si="1"/>
        <v>1</v>
      </c>
      <c r="I30" s="79">
        <f t="shared" si="2"/>
        <v>3.1816735602927138E-2</v>
      </c>
      <c r="J30" s="80">
        <v>0</v>
      </c>
      <c r="K30" s="80">
        <v>0</v>
      </c>
      <c r="L30" s="79">
        <f t="shared" si="3"/>
        <v>0</v>
      </c>
      <c r="M30" s="80">
        <v>0</v>
      </c>
      <c r="N30" s="80">
        <v>7</v>
      </c>
      <c r="O30" s="80">
        <v>2</v>
      </c>
      <c r="P30" s="79">
        <f t="shared" si="4"/>
        <v>9</v>
      </c>
      <c r="Q30" s="79">
        <f t="shared" si="5"/>
        <v>0.20571428571428571</v>
      </c>
      <c r="R30" s="110">
        <v>0</v>
      </c>
      <c r="S30" s="110">
        <v>0</v>
      </c>
      <c r="T30" s="111">
        <f t="shared" si="6"/>
        <v>0</v>
      </c>
      <c r="U30" s="109">
        <v>0</v>
      </c>
      <c r="V30" s="108">
        <v>14</v>
      </c>
      <c r="W30" s="108">
        <v>1</v>
      </c>
      <c r="X30" s="79">
        <f t="shared" si="7"/>
        <v>15</v>
      </c>
      <c r="Y30" s="81">
        <f t="shared" si="8"/>
        <v>0.33370411568409347</v>
      </c>
    </row>
    <row r="31" spans="1:26">
      <c r="A31" s="83" t="s">
        <v>10</v>
      </c>
      <c r="B31" s="84">
        <v>5</v>
      </c>
      <c r="C31" s="84">
        <v>1</v>
      </c>
      <c r="D31" s="79">
        <f t="shared" si="0"/>
        <v>6</v>
      </c>
      <c r="E31" s="84">
        <v>1</v>
      </c>
      <c r="F31" s="84">
        <v>0</v>
      </c>
      <c r="G31" s="84">
        <v>1</v>
      </c>
      <c r="H31" s="85">
        <f t="shared" ref="H31:H32" si="9">SUM(D31:G31)</f>
        <v>8</v>
      </c>
      <c r="I31" s="85">
        <f t="shared" si="2"/>
        <v>0.2545338848234171</v>
      </c>
      <c r="J31" s="84">
        <v>12</v>
      </c>
      <c r="K31" s="84">
        <v>0</v>
      </c>
      <c r="L31" s="79">
        <f t="shared" ref="L31" si="10">+J31+K31</f>
        <v>12</v>
      </c>
      <c r="M31" s="84">
        <v>5</v>
      </c>
      <c r="N31" s="84">
        <v>2</v>
      </c>
      <c r="O31" s="84">
        <v>3</v>
      </c>
      <c r="P31" s="85">
        <f t="shared" ref="P31:P32" si="11">SUM(L31:O31)</f>
        <v>22</v>
      </c>
      <c r="Q31" s="85">
        <f t="shared" ref="Q31:Q32" si="12">P31/P$32*100</f>
        <v>0.50285714285714278</v>
      </c>
      <c r="R31" s="112">
        <v>7</v>
      </c>
      <c r="S31" s="110">
        <v>0</v>
      </c>
      <c r="T31" s="113">
        <f t="shared" ref="T31" si="13">+R31+S31</f>
        <v>7</v>
      </c>
      <c r="U31" s="114">
        <v>1</v>
      </c>
      <c r="V31" s="114">
        <v>5</v>
      </c>
      <c r="W31" s="108">
        <v>1</v>
      </c>
      <c r="X31" s="113">
        <f t="shared" ref="X31:X32" si="14">SUM(T31:W31)</f>
        <v>14</v>
      </c>
      <c r="Y31" s="90">
        <f t="shared" ref="Y31:Y32" si="15">X31/X$32*100</f>
        <v>0.31145717463848721</v>
      </c>
    </row>
    <row r="32" spans="1:26" s="128" customFormat="1" ht="20.25" customHeight="1">
      <c r="A32" s="62" t="s">
        <v>56</v>
      </c>
      <c r="B32" s="63">
        <f t="shared" ref="B32:G32" si="16">SUM(B8:B31)</f>
        <v>1072</v>
      </c>
      <c r="C32" s="63">
        <f t="shared" si="16"/>
        <v>912</v>
      </c>
      <c r="D32" s="63">
        <f t="shared" si="16"/>
        <v>1984</v>
      </c>
      <c r="E32" s="63">
        <f t="shared" si="16"/>
        <v>302</v>
      </c>
      <c r="F32" s="64">
        <f t="shared" si="16"/>
        <v>513</v>
      </c>
      <c r="G32" s="64">
        <f t="shared" si="16"/>
        <v>344</v>
      </c>
      <c r="H32" s="64">
        <f t="shared" si="9"/>
        <v>3143</v>
      </c>
      <c r="I32" s="64">
        <f t="shared" si="2"/>
        <v>100</v>
      </c>
      <c r="J32" s="63">
        <f t="shared" ref="J32:O32" si="17">SUM(J8:J31)</f>
        <v>1424</v>
      </c>
      <c r="K32" s="63">
        <f t="shared" si="17"/>
        <v>797</v>
      </c>
      <c r="L32" s="63">
        <f t="shared" si="17"/>
        <v>2221</v>
      </c>
      <c r="M32" s="63">
        <f t="shared" si="17"/>
        <v>842</v>
      </c>
      <c r="N32" s="64">
        <f t="shared" si="17"/>
        <v>695</v>
      </c>
      <c r="O32" s="64">
        <f t="shared" si="17"/>
        <v>617</v>
      </c>
      <c r="P32" s="64">
        <f t="shared" si="11"/>
        <v>4375</v>
      </c>
      <c r="Q32" s="64">
        <f t="shared" si="12"/>
        <v>100</v>
      </c>
      <c r="R32" s="63">
        <f t="shared" ref="R32:W32" si="18">SUM(R8:R31)</f>
        <v>1420</v>
      </c>
      <c r="S32" s="64">
        <f t="shared" si="18"/>
        <v>1053</v>
      </c>
      <c r="T32" s="63">
        <f t="shared" si="18"/>
        <v>2473</v>
      </c>
      <c r="U32" s="63">
        <f t="shared" si="18"/>
        <v>867</v>
      </c>
      <c r="V32" s="64">
        <f t="shared" si="18"/>
        <v>618</v>
      </c>
      <c r="W32" s="64">
        <f t="shared" si="18"/>
        <v>537</v>
      </c>
      <c r="X32" s="64">
        <f t="shared" si="14"/>
        <v>4495</v>
      </c>
      <c r="Y32" s="65">
        <f t="shared" si="15"/>
        <v>100</v>
      </c>
      <c r="Z32" s="66"/>
    </row>
    <row r="33" spans="1:26" s="129" customFormat="1" ht="19.5" customHeight="1">
      <c r="A33" s="205" t="s">
        <v>68</v>
      </c>
      <c r="B33" s="205"/>
      <c r="C33" s="205"/>
      <c r="D33" s="205"/>
      <c r="E33" s="205"/>
      <c r="F33" s="205"/>
      <c r="G33" s="205"/>
      <c r="H33" s="205"/>
      <c r="I33" s="205"/>
      <c r="J33" s="205"/>
      <c r="K33" s="205"/>
      <c r="L33" s="205"/>
      <c r="M33" s="205"/>
      <c r="N33" s="205"/>
      <c r="O33" s="205"/>
      <c r="P33" s="205"/>
      <c r="Q33" s="205"/>
      <c r="R33" s="205"/>
      <c r="S33" s="205"/>
      <c r="T33" s="205"/>
      <c r="U33" s="205"/>
      <c r="V33" s="117"/>
      <c r="W33" s="117"/>
      <c r="X33" s="42"/>
      <c r="Y33" s="42"/>
      <c r="Z33" s="42"/>
    </row>
    <row r="34" spans="1:26" ht="25.5" customHeight="1">
      <c r="A34" s="206" t="s">
        <v>73</v>
      </c>
      <c r="B34" s="206"/>
      <c r="C34" s="206"/>
      <c r="D34" s="206"/>
      <c r="E34" s="206"/>
      <c r="F34" s="206"/>
      <c r="G34" s="206"/>
      <c r="H34" s="206"/>
      <c r="I34" s="206"/>
      <c r="J34" s="206"/>
      <c r="K34" s="206"/>
      <c r="L34" s="206"/>
      <c r="M34" s="206"/>
      <c r="N34" s="206"/>
      <c r="O34" s="206"/>
      <c r="P34" s="206"/>
      <c r="Q34" s="206"/>
      <c r="R34" s="206"/>
      <c r="S34" s="206"/>
      <c r="T34" s="206"/>
      <c r="U34" s="206"/>
      <c r="V34" s="7"/>
      <c r="W34" s="33"/>
      <c r="X34" s="33"/>
      <c r="Y34" s="33"/>
      <c r="Z34" s="33"/>
    </row>
    <row r="35" spans="1:26" ht="15.75" customHeight="1">
      <c r="A35" s="207" t="s">
        <v>74</v>
      </c>
      <c r="B35" s="207"/>
      <c r="C35" s="207"/>
      <c r="D35" s="207"/>
      <c r="E35" s="207"/>
      <c r="F35" s="207"/>
      <c r="G35" s="207"/>
      <c r="H35" s="207"/>
      <c r="I35" s="207"/>
      <c r="J35" s="207"/>
      <c r="K35" s="207"/>
      <c r="L35" s="207"/>
      <c r="M35" s="207"/>
      <c r="N35" s="207"/>
      <c r="O35" s="207"/>
      <c r="P35" s="207"/>
      <c r="Q35" s="207"/>
      <c r="R35" s="207"/>
      <c r="S35" s="207"/>
      <c r="T35" s="207"/>
      <c r="U35" s="207"/>
      <c r="V35" s="7"/>
      <c r="W35" s="33"/>
      <c r="X35" s="33"/>
      <c r="Y35" s="33"/>
      <c r="Z35" s="33"/>
    </row>
    <row r="36" spans="1:26">
      <c r="J36" s="68"/>
      <c r="K36" s="68"/>
      <c r="L36" s="68"/>
      <c r="M36" s="68"/>
      <c r="N36" s="68"/>
      <c r="O36" s="68"/>
      <c r="P36" s="68"/>
      <c r="R36" s="68"/>
      <c r="S36" s="68"/>
      <c r="T36" s="68"/>
      <c r="U36" s="68"/>
      <c r="V36" s="68"/>
      <c r="W36" s="68"/>
    </row>
  </sheetData>
  <sortState xmlns:xlrd2="http://schemas.microsoft.com/office/spreadsheetml/2017/richdata2" ref="A8:Z30">
    <sortCondition descending="1" ref="P8:P30"/>
    <sortCondition ref="A8:A30"/>
  </sortState>
  <mergeCells count="26">
    <mergeCell ref="V6:V7"/>
    <mergeCell ref="W6:W7"/>
    <mergeCell ref="X6:X7"/>
    <mergeCell ref="Y6:Y7"/>
    <mergeCell ref="B5:I5"/>
    <mergeCell ref="B6:E6"/>
    <mergeCell ref="F6:F7"/>
    <mergeCell ref="G6:G7"/>
    <mergeCell ref="H6:H7"/>
    <mergeCell ref="I6:I7"/>
    <mergeCell ref="B2:I2"/>
    <mergeCell ref="B3:I3"/>
    <mergeCell ref="A33:U33"/>
    <mergeCell ref="A34:U34"/>
    <mergeCell ref="A35:U35"/>
    <mergeCell ref="J2:Y2"/>
    <mergeCell ref="J3:Y3"/>
    <mergeCell ref="A5:A7"/>
    <mergeCell ref="J5:Q5"/>
    <mergeCell ref="R5:Y5"/>
    <mergeCell ref="J6:M6"/>
    <mergeCell ref="N6:N7"/>
    <mergeCell ref="O6:O7"/>
    <mergeCell ref="P6:P7"/>
    <mergeCell ref="Q6:Q7"/>
    <mergeCell ref="R6:U6"/>
  </mergeCells>
  <printOptions horizontalCentered="1"/>
  <pageMargins left="0.74803149606299213" right="0.74803149606299213" top="0.43307086614173229" bottom="0.74803149606299213" header="0.31496062992125984" footer="0.31496062992125984"/>
  <pageSetup paperSize="9" scale="65" orientation="landscape" r:id="rId1"/>
  <headerFooter>
    <oddFooter>&amp;L&amp;"Trebuchet MS,Grassetto"&amp;9Statistiche Italia - IMMATRICOLAZIONI
Automobile in cifre &amp;C&amp;"Trebuchet MS,Normale"&amp;9&amp;P/&amp;N&amp;R&amp;"Trebuchet MS,Grassetto"&amp;9ANFIA - Studi e statistiche</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4B7E2-39F4-4B7B-9E9A-8F4F38B60653}">
  <sheetPr>
    <pageSetUpPr fitToPage="1"/>
  </sheetPr>
  <dimension ref="A1:R33"/>
  <sheetViews>
    <sheetView showGridLines="0" workbookViewId="0">
      <pane ySplit="7" topLeftCell="A8" activePane="bottomLeft" state="frozen"/>
      <selection pane="bottomLeft" activeCell="A5" sqref="A5:A7"/>
    </sheetView>
  </sheetViews>
  <sheetFormatPr defaultRowHeight="15"/>
  <cols>
    <col min="1" max="1" width="20.7109375" customWidth="1"/>
    <col min="2" max="2" width="8.85546875" customWidth="1"/>
    <col min="3" max="3" width="9.85546875" customWidth="1"/>
    <col min="4" max="8" width="8.85546875" customWidth="1"/>
    <col min="9" max="9" width="5.7109375" bestFit="1" customWidth="1"/>
    <col min="10" max="10" width="8.85546875" customWidth="1"/>
    <col min="11" max="11" width="9.85546875" customWidth="1"/>
    <col min="12" max="16" width="8.85546875" customWidth="1"/>
    <col min="17" max="17" width="5.7109375" bestFit="1" customWidth="1"/>
  </cols>
  <sheetData>
    <row r="1" spans="1:18" ht="17.25" customHeight="1"/>
    <row r="2" spans="1:18" ht="16.5">
      <c r="B2" s="214" t="s">
        <v>57</v>
      </c>
      <c r="C2" s="214"/>
      <c r="D2" s="214"/>
      <c r="E2" s="214"/>
      <c r="F2" s="214"/>
      <c r="G2" s="214"/>
      <c r="H2" s="214"/>
      <c r="I2" s="214"/>
      <c r="J2" s="214"/>
      <c r="K2" s="214"/>
      <c r="L2" s="214"/>
      <c r="M2" s="214"/>
      <c r="N2" s="214"/>
      <c r="O2" s="214"/>
      <c r="P2" s="214"/>
      <c r="Q2" s="214"/>
    </row>
    <row r="3" spans="1:18" ht="16.5">
      <c r="B3" s="216" t="s">
        <v>58</v>
      </c>
      <c r="C3" s="216"/>
      <c r="D3" s="216"/>
      <c r="E3" s="216"/>
      <c r="F3" s="216"/>
      <c r="G3" s="216"/>
      <c r="H3" s="216"/>
      <c r="I3" s="216"/>
      <c r="J3" s="216"/>
      <c r="K3" s="216"/>
      <c r="L3" s="216"/>
      <c r="M3" s="216"/>
      <c r="N3" s="216"/>
      <c r="O3" s="216"/>
      <c r="P3" s="216"/>
      <c r="Q3" s="216"/>
    </row>
    <row r="4" spans="1:18" ht="16.5">
      <c r="B4" s="14"/>
      <c r="C4" s="14"/>
      <c r="D4" s="14"/>
      <c r="E4" s="14"/>
      <c r="F4" s="14"/>
      <c r="G4" s="14"/>
      <c r="H4" s="14"/>
      <c r="I4" s="14"/>
      <c r="J4" s="14"/>
      <c r="K4" s="14"/>
      <c r="L4" s="14"/>
      <c r="M4" s="14"/>
      <c r="N4" s="14"/>
      <c r="O4" s="14"/>
      <c r="P4" s="14"/>
      <c r="Q4" s="14"/>
    </row>
    <row r="5" spans="1:18" ht="15" customHeight="1">
      <c r="A5" s="199" t="s">
        <v>64</v>
      </c>
      <c r="B5" s="210">
        <v>2017</v>
      </c>
      <c r="C5" s="211"/>
      <c r="D5" s="211"/>
      <c r="E5" s="211"/>
      <c r="F5" s="211"/>
      <c r="G5" s="211"/>
      <c r="H5" s="211"/>
      <c r="I5" s="211"/>
      <c r="J5" s="210">
        <v>2016</v>
      </c>
      <c r="K5" s="211"/>
      <c r="L5" s="211"/>
      <c r="M5" s="211"/>
      <c r="N5" s="211"/>
      <c r="O5" s="211"/>
      <c r="P5" s="211"/>
      <c r="Q5" s="212"/>
    </row>
    <row r="6" spans="1:18" ht="15" customHeight="1">
      <c r="A6" s="217"/>
      <c r="B6" s="210" t="s">
        <v>48</v>
      </c>
      <c r="C6" s="211"/>
      <c r="D6" s="211"/>
      <c r="E6" s="212"/>
      <c r="F6" s="208" t="s">
        <v>49</v>
      </c>
      <c r="G6" s="208" t="s">
        <v>50</v>
      </c>
      <c r="H6" s="208" t="s">
        <v>51</v>
      </c>
      <c r="I6" s="209" t="s">
        <v>0</v>
      </c>
      <c r="J6" s="210" t="s">
        <v>48</v>
      </c>
      <c r="K6" s="211"/>
      <c r="L6" s="211"/>
      <c r="M6" s="212"/>
      <c r="N6" s="208" t="s">
        <v>49</v>
      </c>
      <c r="O6" s="208" t="s">
        <v>50</v>
      </c>
      <c r="P6" s="208" t="s">
        <v>51</v>
      </c>
      <c r="Q6" s="209" t="s">
        <v>0</v>
      </c>
    </row>
    <row r="7" spans="1:18" ht="27">
      <c r="A7" s="200"/>
      <c r="B7" s="61" t="s">
        <v>52</v>
      </c>
      <c r="C7" s="61" t="s">
        <v>53</v>
      </c>
      <c r="D7" s="61" t="s">
        <v>54</v>
      </c>
      <c r="E7" s="61" t="s">
        <v>55</v>
      </c>
      <c r="F7" s="208"/>
      <c r="G7" s="208"/>
      <c r="H7" s="208"/>
      <c r="I7" s="209"/>
      <c r="J7" s="61" t="s">
        <v>52</v>
      </c>
      <c r="K7" s="61" t="s">
        <v>53</v>
      </c>
      <c r="L7" s="61" t="s">
        <v>54</v>
      </c>
      <c r="M7" s="61" t="s">
        <v>55</v>
      </c>
      <c r="N7" s="208"/>
      <c r="O7" s="208"/>
      <c r="P7" s="208"/>
      <c r="Q7" s="209"/>
    </row>
    <row r="8" spans="1:18">
      <c r="A8" s="72" t="s">
        <v>11</v>
      </c>
      <c r="B8" s="73">
        <v>244</v>
      </c>
      <c r="C8" s="73">
        <v>327</v>
      </c>
      <c r="D8" s="74">
        <f t="shared" ref="D8:D27" si="0">+B8+C8</f>
        <v>571</v>
      </c>
      <c r="E8" s="75">
        <v>147</v>
      </c>
      <c r="F8" s="75">
        <v>246</v>
      </c>
      <c r="G8" s="75">
        <v>285</v>
      </c>
      <c r="H8" s="74">
        <f t="shared" ref="H8:H27" si="1">SUM(D8:G8)</f>
        <v>1249</v>
      </c>
      <c r="I8" s="76">
        <f t="shared" ref="I8:I27" si="2">H8/H$29*100</f>
        <v>36.445871024219436</v>
      </c>
      <c r="J8" s="73">
        <v>129</v>
      </c>
      <c r="K8" s="73">
        <v>186</v>
      </c>
      <c r="L8" s="74">
        <f t="shared" ref="L8:L27" si="3">+J8+K8</f>
        <v>315</v>
      </c>
      <c r="M8" s="75">
        <v>135</v>
      </c>
      <c r="N8" s="75">
        <v>241</v>
      </c>
      <c r="O8" s="75">
        <v>306</v>
      </c>
      <c r="P8" s="74">
        <f t="shared" ref="P8:P27" si="4">SUM(L8:O8)</f>
        <v>997</v>
      </c>
      <c r="Q8" s="76">
        <f t="shared" ref="Q8:Q27" si="5">P8/P$29*100</f>
        <v>34.750784245381666</v>
      </c>
    </row>
    <row r="9" spans="1:18">
      <c r="A9" s="77" t="s">
        <v>22</v>
      </c>
      <c r="B9" s="78">
        <v>60</v>
      </c>
      <c r="C9" s="78">
        <v>12</v>
      </c>
      <c r="D9" s="79">
        <f t="shared" si="0"/>
        <v>72</v>
      </c>
      <c r="E9" s="80">
        <v>162</v>
      </c>
      <c r="F9" s="80">
        <v>188</v>
      </c>
      <c r="G9" s="80">
        <v>119</v>
      </c>
      <c r="H9" s="79">
        <f t="shared" si="1"/>
        <v>541</v>
      </c>
      <c r="I9" s="81">
        <f t="shared" si="2"/>
        <v>15.78640210096294</v>
      </c>
      <c r="J9" s="78">
        <v>84</v>
      </c>
      <c r="K9" s="78">
        <v>40</v>
      </c>
      <c r="L9" s="82">
        <f t="shared" si="3"/>
        <v>124</v>
      </c>
      <c r="M9" s="80">
        <v>176</v>
      </c>
      <c r="N9" s="80">
        <v>201</v>
      </c>
      <c r="O9" s="80">
        <v>102</v>
      </c>
      <c r="P9" s="79">
        <f t="shared" si="4"/>
        <v>603</v>
      </c>
      <c r="Q9" s="81">
        <f t="shared" si="5"/>
        <v>21.017776228651098</v>
      </c>
      <c r="R9" s="68"/>
    </row>
    <row r="10" spans="1:18">
      <c r="A10" s="77" t="s">
        <v>21</v>
      </c>
      <c r="B10" s="78">
        <v>65</v>
      </c>
      <c r="C10" s="78">
        <v>91</v>
      </c>
      <c r="D10" s="79">
        <f t="shared" si="0"/>
        <v>156</v>
      </c>
      <c r="E10" s="80">
        <v>119</v>
      </c>
      <c r="F10" s="88">
        <v>0</v>
      </c>
      <c r="G10" s="80">
        <v>2</v>
      </c>
      <c r="H10" s="79">
        <f t="shared" si="1"/>
        <v>277</v>
      </c>
      <c r="I10" s="81">
        <f t="shared" si="2"/>
        <v>8.0828713160198422</v>
      </c>
      <c r="J10" s="78">
        <v>54</v>
      </c>
      <c r="K10" s="78">
        <v>24</v>
      </c>
      <c r="L10" s="79">
        <f t="shared" si="3"/>
        <v>78</v>
      </c>
      <c r="M10" s="80">
        <v>91</v>
      </c>
      <c r="N10" s="88">
        <v>0</v>
      </c>
      <c r="O10" s="80">
        <v>3</v>
      </c>
      <c r="P10" s="79">
        <f t="shared" si="4"/>
        <v>172</v>
      </c>
      <c r="Q10" s="81">
        <f t="shared" si="5"/>
        <v>5.9951202509585224</v>
      </c>
    </row>
    <row r="11" spans="1:18">
      <c r="A11" s="77" t="s">
        <v>13</v>
      </c>
      <c r="B11" s="78">
        <v>28</v>
      </c>
      <c r="C11" s="78">
        <v>229</v>
      </c>
      <c r="D11" s="79">
        <f t="shared" si="0"/>
        <v>257</v>
      </c>
      <c r="E11" s="88">
        <v>0</v>
      </c>
      <c r="F11" s="88">
        <v>0</v>
      </c>
      <c r="G11" s="88">
        <v>0</v>
      </c>
      <c r="H11" s="79">
        <f t="shared" si="1"/>
        <v>257</v>
      </c>
      <c r="I11" s="81">
        <f t="shared" si="2"/>
        <v>7.4992704989786985</v>
      </c>
      <c r="J11" s="78">
        <v>12</v>
      </c>
      <c r="K11" s="78">
        <v>41</v>
      </c>
      <c r="L11" s="79">
        <f t="shared" si="3"/>
        <v>53</v>
      </c>
      <c r="M11" s="88">
        <v>0</v>
      </c>
      <c r="N11" s="88">
        <v>0</v>
      </c>
      <c r="O11" s="88">
        <v>0</v>
      </c>
      <c r="P11" s="79">
        <f t="shared" si="4"/>
        <v>53</v>
      </c>
      <c r="Q11" s="81">
        <f t="shared" si="5"/>
        <v>1.8473335657023353</v>
      </c>
    </row>
    <row r="12" spans="1:18">
      <c r="A12" s="77" t="s">
        <v>20</v>
      </c>
      <c r="B12" s="78">
        <v>45</v>
      </c>
      <c r="C12" s="78">
        <v>6</v>
      </c>
      <c r="D12" s="79">
        <f t="shared" si="0"/>
        <v>51</v>
      </c>
      <c r="E12" s="80">
        <v>148</v>
      </c>
      <c r="F12" s="88">
        <v>0</v>
      </c>
      <c r="G12" s="88">
        <v>0</v>
      </c>
      <c r="H12" s="79">
        <f t="shared" si="1"/>
        <v>199</v>
      </c>
      <c r="I12" s="81">
        <f t="shared" si="2"/>
        <v>5.8068281295593813</v>
      </c>
      <c r="J12" s="78">
        <v>9</v>
      </c>
      <c r="K12" s="78">
        <v>56</v>
      </c>
      <c r="L12" s="79">
        <f t="shared" si="3"/>
        <v>65</v>
      </c>
      <c r="M12" s="80">
        <v>181</v>
      </c>
      <c r="N12" s="88">
        <v>0</v>
      </c>
      <c r="O12" s="80">
        <v>1</v>
      </c>
      <c r="P12" s="79">
        <f t="shared" si="4"/>
        <v>247</v>
      </c>
      <c r="Q12" s="81">
        <f t="shared" si="5"/>
        <v>8.6092715231788084</v>
      </c>
    </row>
    <row r="13" spans="1:18">
      <c r="A13" s="53" t="s">
        <v>69</v>
      </c>
      <c r="B13" s="78">
        <v>164</v>
      </c>
      <c r="C13" s="86">
        <v>0</v>
      </c>
      <c r="D13" s="79">
        <f t="shared" si="0"/>
        <v>164</v>
      </c>
      <c r="E13" s="88">
        <v>0</v>
      </c>
      <c r="F13" s="88">
        <v>0</v>
      </c>
      <c r="G13" s="88">
        <v>0</v>
      </c>
      <c r="H13" s="79">
        <f t="shared" si="1"/>
        <v>164</v>
      </c>
      <c r="I13" s="81">
        <f t="shared" si="2"/>
        <v>4.7855266997373791</v>
      </c>
      <c r="J13" s="78">
        <v>154</v>
      </c>
      <c r="K13" s="86">
        <v>0</v>
      </c>
      <c r="L13" s="79">
        <f t="shared" si="3"/>
        <v>154</v>
      </c>
      <c r="M13" s="88">
        <v>0</v>
      </c>
      <c r="N13" s="88">
        <v>0</v>
      </c>
      <c r="O13" s="88">
        <v>0</v>
      </c>
      <c r="P13" s="79">
        <f t="shared" si="4"/>
        <v>154</v>
      </c>
      <c r="Q13" s="81">
        <f t="shared" si="5"/>
        <v>5.3677239456256531</v>
      </c>
    </row>
    <row r="14" spans="1:18">
      <c r="A14" s="77" t="s">
        <v>9</v>
      </c>
      <c r="B14" s="86">
        <v>0</v>
      </c>
      <c r="C14" s="86">
        <v>0</v>
      </c>
      <c r="D14" s="87">
        <f t="shared" si="0"/>
        <v>0</v>
      </c>
      <c r="E14" s="88">
        <v>0</v>
      </c>
      <c r="F14" s="80">
        <v>131</v>
      </c>
      <c r="G14" s="80">
        <v>31</v>
      </c>
      <c r="H14" s="79">
        <f t="shared" si="1"/>
        <v>162</v>
      </c>
      <c r="I14" s="81">
        <f t="shared" si="2"/>
        <v>4.7271666180332659</v>
      </c>
      <c r="J14" s="86">
        <v>0</v>
      </c>
      <c r="K14" s="86">
        <v>0</v>
      </c>
      <c r="L14" s="87">
        <f t="shared" si="3"/>
        <v>0</v>
      </c>
      <c r="M14" s="88">
        <v>0</v>
      </c>
      <c r="N14" s="80">
        <v>84</v>
      </c>
      <c r="O14" s="88">
        <v>0</v>
      </c>
      <c r="P14" s="79">
        <f t="shared" si="4"/>
        <v>84</v>
      </c>
      <c r="Q14" s="81">
        <f t="shared" si="5"/>
        <v>2.9278494248867202</v>
      </c>
    </row>
    <row r="15" spans="1:18">
      <c r="A15" s="77" t="s">
        <v>2</v>
      </c>
      <c r="B15" s="78">
        <v>7</v>
      </c>
      <c r="C15" s="78">
        <v>18</v>
      </c>
      <c r="D15" s="79">
        <f t="shared" si="0"/>
        <v>25</v>
      </c>
      <c r="E15" s="80">
        <v>64</v>
      </c>
      <c r="F15" s="88">
        <v>0</v>
      </c>
      <c r="G15" s="88">
        <v>0</v>
      </c>
      <c r="H15" s="79">
        <f t="shared" si="1"/>
        <v>89</v>
      </c>
      <c r="I15" s="81">
        <f t="shared" si="2"/>
        <v>2.5970236358330903</v>
      </c>
      <c r="J15" s="78">
        <v>16</v>
      </c>
      <c r="K15" s="78">
        <v>9</v>
      </c>
      <c r="L15" s="79">
        <f t="shared" si="3"/>
        <v>25</v>
      </c>
      <c r="M15" s="80">
        <v>102</v>
      </c>
      <c r="N15" s="88">
        <v>0</v>
      </c>
      <c r="O15" s="88">
        <v>0</v>
      </c>
      <c r="P15" s="79">
        <f t="shared" si="4"/>
        <v>127</v>
      </c>
      <c r="Q15" s="81">
        <f t="shared" si="5"/>
        <v>4.4266294876263501</v>
      </c>
    </row>
    <row r="16" spans="1:18">
      <c r="A16" s="77" t="s">
        <v>4</v>
      </c>
      <c r="B16" s="78">
        <v>29</v>
      </c>
      <c r="C16" s="78">
        <v>31</v>
      </c>
      <c r="D16" s="79">
        <f t="shared" si="0"/>
        <v>60</v>
      </c>
      <c r="E16" s="80">
        <v>15</v>
      </c>
      <c r="F16" s="88">
        <v>0</v>
      </c>
      <c r="G16" s="88">
        <v>0</v>
      </c>
      <c r="H16" s="79">
        <f t="shared" si="1"/>
        <v>75</v>
      </c>
      <c r="I16" s="81">
        <f t="shared" si="2"/>
        <v>2.1885030639042893</v>
      </c>
      <c r="J16" s="78">
        <v>23</v>
      </c>
      <c r="K16" s="78">
        <v>43</v>
      </c>
      <c r="L16" s="79">
        <f t="shared" si="3"/>
        <v>66</v>
      </c>
      <c r="M16" s="80">
        <v>9</v>
      </c>
      <c r="N16" s="88">
        <v>0</v>
      </c>
      <c r="O16" s="88">
        <v>0</v>
      </c>
      <c r="P16" s="79">
        <f t="shared" si="4"/>
        <v>75</v>
      </c>
      <c r="Q16" s="81">
        <f t="shared" si="5"/>
        <v>2.614151272220286</v>
      </c>
    </row>
    <row r="17" spans="1:17">
      <c r="A17" s="77" t="s">
        <v>14</v>
      </c>
      <c r="B17" s="78">
        <v>6</v>
      </c>
      <c r="C17" s="78">
        <v>3</v>
      </c>
      <c r="D17" s="79">
        <f t="shared" si="0"/>
        <v>9</v>
      </c>
      <c r="E17" s="80">
        <v>51</v>
      </c>
      <c r="F17" s="88">
        <v>0</v>
      </c>
      <c r="G17" s="88">
        <v>0</v>
      </c>
      <c r="H17" s="79">
        <f t="shared" si="1"/>
        <v>60</v>
      </c>
      <c r="I17" s="81">
        <f t="shared" si="2"/>
        <v>1.7508024511234317</v>
      </c>
      <c r="J17" s="86">
        <v>0</v>
      </c>
      <c r="K17" s="78">
        <v>11</v>
      </c>
      <c r="L17" s="79">
        <f t="shared" si="3"/>
        <v>11</v>
      </c>
      <c r="M17" s="80">
        <v>57</v>
      </c>
      <c r="N17" s="88">
        <v>0</v>
      </c>
      <c r="O17" s="88">
        <v>0</v>
      </c>
      <c r="P17" s="79">
        <f t="shared" si="4"/>
        <v>68</v>
      </c>
      <c r="Q17" s="81">
        <f t="shared" si="5"/>
        <v>2.3701638201463924</v>
      </c>
    </row>
    <row r="18" spans="1:17">
      <c r="A18" s="77" t="s">
        <v>8</v>
      </c>
      <c r="B18" s="86">
        <v>0</v>
      </c>
      <c r="C18" s="86">
        <v>0</v>
      </c>
      <c r="D18" s="87">
        <f t="shared" si="0"/>
        <v>0</v>
      </c>
      <c r="E18" s="80">
        <v>58</v>
      </c>
      <c r="F18" s="88">
        <v>0</v>
      </c>
      <c r="G18" s="88">
        <v>0</v>
      </c>
      <c r="H18" s="79">
        <f t="shared" si="1"/>
        <v>58</v>
      </c>
      <c r="I18" s="81">
        <f t="shared" si="2"/>
        <v>1.6924423694193174</v>
      </c>
      <c r="J18" s="86">
        <v>0</v>
      </c>
      <c r="K18" s="86">
        <v>0</v>
      </c>
      <c r="L18" s="87">
        <f t="shared" si="3"/>
        <v>0</v>
      </c>
      <c r="M18" s="80">
        <v>48</v>
      </c>
      <c r="N18" s="88">
        <v>0</v>
      </c>
      <c r="O18" s="88">
        <v>0</v>
      </c>
      <c r="P18" s="79">
        <f t="shared" si="4"/>
        <v>48</v>
      </c>
      <c r="Q18" s="81">
        <f t="shared" si="5"/>
        <v>1.673056814220983</v>
      </c>
    </row>
    <row r="19" spans="1:17">
      <c r="A19" s="77" t="s">
        <v>15</v>
      </c>
      <c r="B19" s="86">
        <v>0</v>
      </c>
      <c r="C19" s="78">
        <v>2</v>
      </c>
      <c r="D19" s="79">
        <f t="shared" si="0"/>
        <v>2</v>
      </c>
      <c r="E19" s="80">
        <v>20</v>
      </c>
      <c r="F19" s="80">
        <v>6</v>
      </c>
      <c r="G19" s="80">
        <v>20</v>
      </c>
      <c r="H19" s="79">
        <f t="shared" si="1"/>
        <v>48</v>
      </c>
      <c r="I19" s="81">
        <f t="shared" si="2"/>
        <v>1.4006419608987453</v>
      </c>
      <c r="J19" s="78">
        <v>1</v>
      </c>
      <c r="K19" s="78">
        <v>7</v>
      </c>
      <c r="L19" s="79">
        <f t="shared" si="3"/>
        <v>8</v>
      </c>
      <c r="M19" s="88">
        <v>0</v>
      </c>
      <c r="N19" s="80">
        <v>2</v>
      </c>
      <c r="O19" s="80">
        <v>15</v>
      </c>
      <c r="P19" s="79">
        <f t="shared" si="4"/>
        <v>25</v>
      </c>
      <c r="Q19" s="81">
        <f t="shared" si="5"/>
        <v>0.87138375740676199</v>
      </c>
    </row>
    <row r="20" spans="1:17">
      <c r="A20" s="77" t="s">
        <v>5</v>
      </c>
      <c r="B20" s="86">
        <v>0</v>
      </c>
      <c r="C20" s="86">
        <v>0</v>
      </c>
      <c r="D20" s="87">
        <f t="shared" si="0"/>
        <v>0</v>
      </c>
      <c r="E20" s="88">
        <v>0</v>
      </c>
      <c r="F20" s="80">
        <v>11</v>
      </c>
      <c r="G20" s="80">
        <v>30</v>
      </c>
      <c r="H20" s="79">
        <f t="shared" si="1"/>
        <v>41</v>
      </c>
      <c r="I20" s="81">
        <f t="shared" si="2"/>
        <v>1.1963816749343448</v>
      </c>
      <c r="J20" s="78">
        <v>1</v>
      </c>
      <c r="K20" s="86">
        <v>0</v>
      </c>
      <c r="L20" s="79">
        <f t="shared" si="3"/>
        <v>1</v>
      </c>
      <c r="M20" s="88">
        <v>0</v>
      </c>
      <c r="N20" s="80">
        <v>37</v>
      </c>
      <c r="O20" s="80">
        <v>36</v>
      </c>
      <c r="P20" s="79">
        <f t="shared" si="4"/>
        <v>74</v>
      </c>
      <c r="Q20" s="81">
        <f t="shared" si="5"/>
        <v>2.5792959219240155</v>
      </c>
    </row>
    <row r="21" spans="1:17">
      <c r="A21" s="77" t="s">
        <v>16</v>
      </c>
      <c r="B21" s="86">
        <v>0</v>
      </c>
      <c r="C21" s="86">
        <v>0</v>
      </c>
      <c r="D21" s="87">
        <f t="shared" si="0"/>
        <v>0</v>
      </c>
      <c r="E21" s="88">
        <v>0</v>
      </c>
      <c r="F21" s="80">
        <v>26</v>
      </c>
      <c r="G21" s="80">
        <v>13</v>
      </c>
      <c r="H21" s="79">
        <f t="shared" si="1"/>
        <v>39</v>
      </c>
      <c r="I21" s="81">
        <f t="shared" si="2"/>
        <v>1.1380215932302307</v>
      </c>
      <c r="J21" s="86">
        <v>0</v>
      </c>
      <c r="K21" s="86">
        <v>0</v>
      </c>
      <c r="L21" s="87">
        <f t="shared" si="3"/>
        <v>0</v>
      </c>
      <c r="M21" s="88">
        <v>0</v>
      </c>
      <c r="N21" s="80">
        <v>50</v>
      </c>
      <c r="O21" s="80">
        <v>2</v>
      </c>
      <c r="P21" s="79">
        <f t="shared" si="4"/>
        <v>52</v>
      </c>
      <c r="Q21" s="81">
        <f t="shared" si="5"/>
        <v>1.8124782154060648</v>
      </c>
    </row>
    <row r="22" spans="1:17">
      <c r="A22" s="77" t="s">
        <v>6</v>
      </c>
      <c r="B22" s="86">
        <v>0</v>
      </c>
      <c r="C22" s="86">
        <v>0</v>
      </c>
      <c r="D22" s="87">
        <f t="shared" si="0"/>
        <v>0</v>
      </c>
      <c r="E22" s="80">
        <v>39</v>
      </c>
      <c r="F22" s="88">
        <v>0</v>
      </c>
      <c r="G22" s="88">
        <v>0</v>
      </c>
      <c r="H22" s="79">
        <f t="shared" si="1"/>
        <v>39</v>
      </c>
      <c r="I22" s="81">
        <f t="shared" si="2"/>
        <v>1.1380215932302307</v>
      </c>
      <c r="J22" s="86">
        <v>0</v>
      </c>
      <c r="K22" s="86">
        <v>0</v>
      </c>
      <c r="L22" s="87">
        <f t="shared" si="3"/>
        <v>0</v>
      </c>
      <c r="M22" s="80">
        <v>43</v>
      </c>
      <c r="N22" s="88">
        <v>0</v>
      </c>
      <c r="O22" s="88">
        <v>0</v>
      </c>
      <c r="P22" s="79">
        <f t="shared" si="4"/>
        <v>43</v>
      </c>
      <c r="Q22" s="81">
        <f t="shared" si="5"/>
        <v>1.4987800627396306</v>
      </c>
    </row>
    <row r="23" spans="1:17">
      <c r="A23" s="77" t="s">
        <v>7</v>
      </c>
      <c r="B23" s="78">
        <v>2</v>
      </c>
      <c r="C23" s="78">
        <v>3</v>
      </c>
      <c r="D23" s="79">
        <f t="shared" si="0"/>
        <v>5</v>
      </c>
      <c r="E23" s="80">
        <v>29</v>
      </c>
      <c r="F23" s="88">
        <v>0</v>
      </c>
      <c r="G23" s="88">
        <v>0</v>
      </c>
      <c r="H23" s="79">
        <f t="shared" si="1"/>
        <v>34</v>
      </c>
      <c r="I23" s="81">
        <f t="shared" si="2"/>
        <v>0.99212138896994462</v>
      </c>
      <c r="J23" s="78">
        <v>1</v>
      </c>
      <c r="K23" s="86">
        <v>0</v>
      </c>
      <c r="L23" s="79">
        <f t="shared" si="3"/>
        <v>1</v>
      </c>
      <c r="M23" s="80">
        <v>11</v>
      </c>
      <c r="N23" s="88">
        <v>0</v>
      </c>
      <c r="O23" s="88">
        <v>0</v>
      </c>
      <c r="P23" s="79">
        <f t="shared" si="4"/>
        <v>12</v>
      </c>
      <c r="Q23" s="81">
        <f t="shared" si="5"/>
        <v>0.41826420355524574</v>
      </c>
    </row>
    <row r="24" spans="1:17">
      <c r="A24" s="77" t="s">
        <v>1</v>
      </c>
      <c r="B24" s="86">
        <v>0</v>
      </c>
      <c r="C24" s="86">
        <v>0</v>
      </c>
      <c r="D24" s="87">
        <f t="shared" si="0"/>
        <v>0</v>
      </c>
      <c r="E24" s="88">
        <v>0</v>
      </c>
      <c r="F24" s="80">
        <v>12</v>
      </c>
      <c r="G24" s="88">
        <v>0</v>
      </c>
      <c r="H24" s="79">
        <f t="shared" si="1"/>
        <v>12</v>
      </c>
      <c r="I24" s="81">
        <f t="shared" si="2"/>
        <v>0.35016049022468632</v>
      </c>
      <c r="J24" s="86">
        <v>0</v>
      </c>
      <c r="K24" s="86">
        <v>0</v>
      </c>
      <c r="L24" s="87">
        <f t="shared" si="3"/>
        <v>0</v>
      </c>
      <c r="M24" s="88">
        <v>0</v>
      </c>
      <c r="N24" s="80">
        <v>1</v>
      </c>
      <c r="O24" s="88">
        <v>0</v>
      </c>
      <c r="P24" s="79">
        <f t="shared" si="4"/>
        <v>1</v>
      </c>
      <c r="Q24" s="81">
        <f t="shared" si="5"/>
        <v>3.4855350296270481E-2</v>
      </c>
    </row>
    <row r="25" spans="1:17">
      <c r="A25" s="77" t="s">
        <v>17</v>
      </c>
      <c r="B25" s="78">
        <v>11</v>
      </c>
      <c r="C25" s="86">
        <v>0</v>
      </c>
      <c r="D25" s="79">
        <f t="shared" si="0"/>
        <v>11</v>
      </c>
      <c r="E25" s="88">
        <v>0</v>
      </c>
      <c r="F25" s="88">
        <v>0</v>
      </c>
      <c r="G25" s="88">
        <v>0</v>
      </c>
      <c r="H25" s="79">
        <f t="shared" si="1"/>
        <v>11</v>
      </c>
      <c r="I25" s="81">
        <f t="shared" si="2"/>
        <v>0.32098044937262915</v>
      </c>
      <c r="J25" s="78">
        <v>10</v>
      </c>
      <c r="K25" s="86">
        <v>0</v>
      </c>
      <c r="L25" s="79">
        <f t="shared" si="3"/>
        <v>10</v>
      </c>
      <c r="M25" s="88">
        <v>0</v>
      </c>
      <c r="N25" s="88">
        <v>0</v>
      </c>
      <c r="O25" s="88">
        <v>0</v>
      </c>
      <c r="P25" s="79">
        <f t="shared" si="4"/>
        <v>10</v>
      </c>
      <c r="Q25" s="81">
        <f t="shared" si="5"/>
        <v>0.34855350296270476</v>
      </c>
    </row>
    <row r="26" spans="1:17">
      <c r="A26" s="77" t="s">
        <v>3</v>
      </c>
      <c r="B26" s="86">
        <v>0</v>
      </c>
      <c r="C26" s="86">
        <v>0</v>
      </c>
      <c r="D26" s="87">
        <f t="shared" si="0"/>
        <v>0</v>
      </c>
      <c r="E26" s="88">
        <v>0</v>
      </c>
      <c r="F26" s="80">
        <v>7</v>
      </c>
      <c r="G26" s="88">
        <v>0</v>
      </c>
      <c r="H26" s="79">
        <f t="shared" si="1"/>
        <v>7</v>
      </c>
      <c r="I26" s="81">
        <f t="shared" si="2"/>
        <v>0.20426028596440038</v>
      </c>
      <c r="J26" s="86">
        <v>0</v>
      </c>
      <c r="K26" s="86">
        <v>0</v>
      </c>
      <c r="L26" s="87">
        <f t="shared" si="3"/>
        <v>0</v>
      </c>
      <c r="M26" s="88">
        <v>0</v>
      </c>
      <c r="N26" s="80">
        <v>17</v>
      </c>
      <c r="O26" s="88">
        <v>0</v>
      </c>
      <c r="P26" s="79">
        <f t="shared" si="4"/>
        <v>17</v>
      </c>
      <c r="Q26" s="81">
        <f t="shared" si="5"/>
        <v>0.59254095503659809</v>
      </c>
    </row>
    <row r="27" spans="1:17">
      <c r="A27" s="77" t="s">
        <v>32</v>
      </c>
      <c r="B27" s="86">
        <v>0</v>
      </c>
      <c r="C27" s="86">
        <v>0</v>
      </c>
      <c r="D27" s="87">
        <f t="shared" si="0"/>
        <v>0</v>
      </c>
      <c r="E27" s="80">
        <v>5</v>
      </c>
      <c r="F27" s="88">
        <v>0</v>
      </c>
      <c r="G27" s="88">
        <v>0</v>
      </c>
      <c r="H27" s="79">
        <f t="shared" si="1"/>
        <v>5</v>
      </c>
      <c r="I27" s="81">
        <f t="shared" si="2"/>
        <v>0.14590020426028597</v>
      </c>
      <c r="J27" s="86">
        <v>0</v>
      </c>
      <c r="K27" s="86">
        <v>0</v>
      </c>
      <c r="L27" s="87">
        <f t="shared" si="3"/>
        <v>0</v>
      </c>
      <c r="M27" s="88">
        <v>0</v>
      </c>
      <c r="N27" s="88">
        <v>0</v>
      </c>
      <c r="O27" s="88">
        <v>0</v>
      </c>
      <c r="P27" s="87">
        <f t="shared" si="4"/>
        <v>0</v>
      </c>
      <c r="Q27" s="87">
        <f t="shared" si="5"/>
        <v>0</v>
      </c>
    </row>
    <row r="28" spans="1:17">
      <c r="A28" s="83" t="s">
        <v>10</v>
      </c>
      <c r="B28" s="89">
        <v>33</v>
      </c>
      <c r="C28" s="89"/>
      <c r="D28" s="85">
        <f t="shared" ref="D28" si="6">+B28+C28</f>
        <v>33</v>
      </c>
      <c r="E28" s="84">
        <v>9</v>
      </c>
      <c r="F28" s="84">
        <v>9</v>
      </c>
      <c r="G28" s="84">
        <v>9</v>
      </c>
      <c r="H28" s="85">
        <f t="shared" ref="H28:H29" si="7">SUM(D28:G28)</f>
        <v>60</v>
      </c>
      <c r="I28" s="90">
        <f t="shared" ref="I28:I29" si="8">H28/H$29*100</f>
        <v>1.7508024511234317</v>
      </c>
      <c r="J28" s="92">
        <v>4</v>
      </c>
      <c r="K28" s="86">
        <v>0</v>
      </c>
      <c r="L28" s="85">
        <f t="shared" ref="L28" si="9">+J28+K28</f>
        <v>4</v>
      </c>
      <c r="M28" s="84">
        <v>1</v>
      </c>
      <c r="N28" s="97">
        <v>0</v>
      </c>
      <c r="O28" s="84">
        <v>2</v>
      </c>
      <c r="P28" s="85">
        <f t="shared" ref="P28:P29" si="10">SUM(L28:O28)</f>
        <v>7</v>
      </c>
      <c r="Q28" s="90">
        <f t="shared" ref="Q28:Q29" si="11">P28/P$29*100</f>
        <v>0.24398745207389336</v>
      </c>
    </row>
    <row r="29" spans="1:17" s="66" customFormat="1" ht="20.25" customHeight="1">
      <c r="A29" s="62" t="s">
        <v>56</v>
      </c>
      <c r="B29" s="63">
        <f t="shared" ref="B29:G29" si="12">SUM(B8:B28)</f>
        <v>694</v>
      </c>
      <c r="C29" s="63">
        <f t="shared" si="12"/>
        <v>722</v>
      </c>
      <c r="D29" s="63">
        <f t="shared" si="12"/>
        <v>1416</v>
      </c>
      <c r="E29" s="63">
        <f t="shared" si="12"/>
        <v>866</v>
      </c>
      <c r="F29" s="64">
        <f t="shared" si="12"/>
        <v>636</v>
      </c>
      <c r="G29" s="63">
        <f t="shared" si="12"/>
        <v>509</v>
      </c>
      <c r="H29" s="64">
        <f t="shared" si="7"/>
        <v>3427</v>
      </c>
      <c r="I29" s="65">
        <f t="shared" si="8"/>
        <v>100</v>
      </c>
      <c r="J29" s="63">
        <f t="shared" ref="J29" si="13">SUM(J8:J28)</f>
        <v>498</v>
      </c>
      <c r="K29" s="63">
        <f t="shared" ref="K29" si="14">SUM(K8:K28)</f>
        <v>417</v>
      </c>
      <c r="L29" s="63">
        <f t="shared" ref="L29" si="15">SUM(L8:L28)</f>
        <v>915</v>
      </c>
      <c r="M29" s="63">
        <f t="shared" ref="M29" si="16">SUM(M8:M28)</f>
        <v>854</v>
      </c>
      <c r="N29" s="64">
        <f t="shared" ref="N29" si="17">SUM(N8:N28)</f>
        <v>633</v>
      </c>
      <c r="O29" s="63">
        <f t="shared" ref="O29" si="18">SUM(O8:O28)</f>
        <v>467</v>
      </c>
      <c r="P29" s="64">
        <f t="shared" si="10"/>
        <v>2869</v>
      </c>
      <c r="Q29" s="65">
        <f t="shared" si="11"/>
        <v>100</v>
      </c>
    </row>
    <row r="30" spans="1:17" s="91" customFormat="1" ht="13.5">
      <c r="A30" s="69"/>
      <c r="B30" s="70"/>
      <c r="C30" s="70"/>
      <c r="D30" s="70"/>
      <c r="E30" s="70"/>
      <c r="F30" s="70"/>
      <c r="G30" s="70"/>
      <c r="H30" s="70"/>
      <c r="I30" s="71"/>
      <c r="J30" s="70"/>
      <c r="K30" s="70"/>
      <c r="L30" s="70"/>
      <c r="M30" s="70"/>
      <c r="N30" s="70"/>
      <c r="O30" s="70"/>
      <c r="P30" s="70"/>
      <c r="Q30" s="71"/>
    </row>
    <row r="31" spans="1:17" ht="15.75">
      <c r="A31" s="206" t="s">
        <v>24</v>
      </c>
      <c r="B31" s="206"/>
      <c r="C31" s="206"/>
      <c r="D31" s="206"/>
      <c r="E31" s="206"/>
      <c r="F31" s="206"/>
      <c r="G31" s="206"/>
      <c r="H31" s="206"/>
      <c r="I31" s="206"/>
      <c r="J31" s="206"/>
      <c r="K31" s="206"/>
      <c r="L31" s="206"/>
      <c r="M31" s="206"/>
      <c r="N31" s="206"/>
      <c r="O31" s="206"/>
      <c r="P31" s="206"/>
      <c r="Q31" s="206"/>
    </row>
    <row r="32" spans="1:17" ht="15.75" customHeight="1">
      <c r="A32" s="207" t="s">
        <v>25</v>
      </c>
      <c r="B32" s="207"/>
      <c r="C32" s="207"/>
      <c r="D32" s="207"/>
      <c r="E32" s="207"/>
      <c r="F32" s="207"/>
      <c r="G32" s="207"/>
      <c r="H32" s="207"/>
      <c r="I32" s="207"/>
      <c r="J32" s="207"/>
      <c r="K32" s="207"/>
      <c r="L32" s="207"/>
      <c r="M32" s="207"/>
      <c r="N32" s="207"/>
      <c r="O32" s="207"/>
      <c r="P32" s="207"/>
      <c r="Q32" s="207"/>
    </row>
    <row r="33" spans="2:16">
      <c r="B33" s="68"/>
      <c r="C33" s="68"/>
      <c r="D33" s="68"/>
      <c r="E33" s="68"/>
      <c r="F33" s="68"/>
      <c r="G33" s="68"/>
      <c r="J33" s="68"/>
      <c r="K33" s="68"/>
      <c r="L33" s="68"/>
      <c r="M33" s="68"/>
      <c r="N33" s="68"/>
      <c r="O33" s="68"/>
      <c r="P33" s="68"/>
    </row>
  </sheetData>
  <sortState xmlns:xlrd2="http://schemas.microsoft.com/office/spreadsheetml/2017/richdata2" ref="A8:R27">
    <sortCondition descending="1" ref="H8:H27"/>
    <sortCondition ref="A8:A27"/>
  </sortState>
  <mergeCells count="17">
    <mergeCell ref="A32:Q32"/>
    <mergeCell ref="J6:M6"/>
    <mergeCell ref="N6:N7"/>
    <mergeCell ref="O6:O7"/>
    <mergeCell ref="P6:P7"/>
    <mergeCell ref="Q6:Q7"/>
    <mergeCell ref="A31:Q31"/>
    <mergeCell ref="B6:E6"/>
    <mergeCell ref="F6:F7"/>
    <mergeCell ref="G6:G7"/>
    <mergeCell ref="H6:H7"/>
    <mergeCell ref="I6:I7"/>
    <mergeCell ref="B2:Q2"/>
    <mergeCell ref="B3:Q3"/>
    <mergeCell ref="A5:A7"/>
    <mergeCell ref="B5:I5"/>
    <mergeCell ref="J5:Q5"/>
  </mergeCells>
  <pageMargins left="0.23622047244094491" right="0.23622047244094491" top="0.74803149606299213" bottom="0.74803149606299213" header="0.31496062992125984" footer="0.31496062992125984"/>
  <pageSetup paperSize="9" scale="90" orientation="landscape" r:id="rId1"/>
  <headerFooter>
    <oddFooter>&amp;L&amp;"Trebuchet MS,Grassetto"&amp;10Statistiche Italia - IMMATRICOLAZIONI
Automobile in cifre&amp;C&amp;"Trebuchet MS,Normale"&amp;9&amp;P/&amp;N&amp;R&amp;"Trebuchet MS,Grassetto"&amp;10ANFIA - Studi e Statistiche</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10</vt:i4>
      </vt:variant>
      <vt:variant>
        <vt:lpstr>Intervalli denominati</vt:lpstr>
      </vt:variant>
      <vt:variant>
        <vt:i4>10</vt:i4>
      </vt:variant>
    </vt:vector>
  </HeadingPairs>
  <TitlesOfParts>
    <vt:vector size="20" baseType="lpstr">
      <vt:lpstr>8.AB_marca (21-22)</vt:lpstr>
      <vt:lpstr>8.AB_marca_segmento (21-22)</vt:lpstr>
      <vt:lpstr>8.AB_segmento (22-14)</vt:lpstr>
      <vt:lpstr>8.AB_graph_segmento (14-22)</vt:lpstr>
      <vt:lpstr>8.AB_marca (20-21)</vt:lpstr>
      <vt:lpstr>8.AB_marca_segmento (20-21)</vt:lpstr>
      <vt:lpstr>8.AB_marca (19-14)</vt:lpstr>
      <vt:lpstr>8.AB_marca_segmento (18-19)</vt:lpstr>
      <vt:lpstr>8.AB_marca_segmento_2016-2017</vt:lpstr>
      <vt:lpstr>8.AB_marca_segmento_2014-2015</vt:lpstr>
      <vt:lpstr>'8.AB_graph_segmento (14-22)'!Area_stampa</vt:lpstr>
      <vt:lpstr>'8.AB_marca (19-14)'!Area_stampa</vt:lpstr>
      <vt:lpstr>'8.AB_marca (20-21)'!Area_stampa</vt:lpstr>
      <vt:lpstr>'8.AB_marca (21-22)'!Area_stampa</vt:lpstr>
      <vt:lpstr>'8.AB_marca_segmento (18-19)'!Area_stampa</vt:lpstr>
      <vt:lpstr>'8.AB_marca_segmento (20-21)'!Area_stampa</vt:lpstr>
      <vt:lpstr>'8.AB_marca_segmento (21-22)'!Area_stampa</vt:lpstr>
      <vt:lpstr>'8.AB_marca_segmento_2014-2015'!Area_stampa</vt:lpstr>
      <vt:lpstr>'8.AB_marca_segmento_2016-2017'!Area_stampa</vt:lpstr>
      <vt:lpstr>'8.AB_segmento (22-14)'!Area_stampa</vt:lpstr>
    </vt:vector>
  </TitlesOfParts>
  <Company>ANFIA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DUPREZ</dc:creator>
  <cp:lastModifiedBy>Giuseppe Casto</cp:lastModifiedBy>
  <cp:lastPrinted>2021-05-31T14:27:18Z</cp:lastPrinted>
  <dcterms:created xsi:type="dcterms:W3CDTF">2012-11-30T09:37:01Z</dcterms:created>
  <dcterms:modified xsi:type="dcterms:W3CDTF">2023-07-12T12:13:55Z</dcterms:modified>
</cp:coreProperties>
</file>