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D3518561-0056-4436-BCB8-DBF89EB958B3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27.Giappone" sheetId="1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'27.Giappone'!$A$1:$U$75</definedName>
    <definedName name="_xlnm.Print_Area" localSheetId="1">'Trend anni'!$A$1:$D$94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'27.Giappone'!$2:$5</definedName>
    <definedName name="_xlnm.Print_Titles" localSheetId="1">'Trend anni'!$1:$7</definedName>
  </definedNames>
  <calcPr calcId="181029"/>
</workbook>
</file>

<file path=xl/calcChain.xml><?xml version="1.0" encoding="utf-8"?>
<calcChain xmlns="http://schemas.openxmlformats.org/spreadsheetml/2006/main">
  <c r="U66" i="1" l="1"/>
  <c r="D91" i="2" l="1"/>
  <c r="U74" i="1"/>
  <c r="U73" i="1"/>
  <c r="T43" i="1"/>
  <c r="U59" i="1"/>
  <c r="U43" i="1"/>
  <c r="D90" i="2" l="1"/>
  <c r="Q66" i="1"/>
  <c r="S66" i="1"/>
  <c r="T66" i="1"/>
  <c r="T59" i="1"/>
  <c r="T73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S52" i="1"/>
  <c r="R52" i="1"/>
  <c r="P46" i="1"/>
  <c r="O46" i="1"/>
  <c r="R54" i="1"/>
  <c r="S54" i="1"/>
  <c r="Q54" i="1"/>
  <c r="S46" i="1"/>
  <c r="R46" i="1"/>
  <c r="Q46" i="1"/>
  <c r="Q33" i="1"/>
  <c r="Q42" i="1"/>
  <c r="S33" i="1"/>
  <c r="S59" i="1" s="1"/>
  <c r="S43" i="1"/>
  <c r="R33" i="1"/>
  <c r="R18" i="1"/>
  <c r="S18" i="1"/>
  <c r="Q18" i="1"/>
  <c r="Q59" i="1"/>
  <c r="D89" i="2"/>
  <c r="S45" i="1"/>
  <c r="S47" i="1"/>
  <c r="S48" i="1"/>
  <c r="S49" i="1"/>
  <c r="S50" i="1"/>
  <c r="S51" i="1"/>
  <c r="S53" i="1"/>
  <c r="S55" i="1"/>
  <c r="S56" i="1"/>
  <c r="S57" i="1"/>
  <c r="S58" i="1"/>
  <c r="S73" i="1"/>
  <c r="D88" i="2"/>
  <c r="R73" i="1"/>
  <c r="R58" i="1"/>
  <c r="R57" i="1"/>
  <c r="R56" i="1"/>
  <c r="R55" i="1"/>
  <c r="R53" i="1"/>
  <c r="R51" i="1"/>
  <c r="R50" i="1"/>
  <c r="R49" i="1"/>
  <c r="R48" i="1"/>
  <c r="R47" i="1"/>
  <c r="R45" i="1"/>
  <c r="Q43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B66" i="1"/>
  <c r="D87" i="2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B73" i="1"/>
  <c r="Q58" i="1"/>
  <c r="Q57" i="1"/>
  <c r="Q56" i="1"/>
  <c r="Q55" i="1"/>
  <c r="Q53" i="1"/>
  <c r="Q52" i="1"/>
  <c r="Q51" i="1"/>
  <c r="Q50" i="1"/>
  <c r="Q49" i="1"/>
  <c r="Q48" i="1"/>
  <c r="Q47" i="1"/>
  <c r="Q45" i="1"/>
  <c r="P45" i="1"/>
  <c r="N18" i="1"/>
  <c r="N33" i="1"/>
  <c r="D86" i="2"/>
  <c r="D85" i="2"/>
  <c r="P47" i="1"/>
  <c r="P48" i="1"/>
  <c r="P49" i="1"/>
  <c r="P50" i="1"/>
  <c r="P51" i="1"/>
  <c r="P52" i="1"/>
  <c r="P53" i="1"/>
  <c r="P54" i="1"/>
  <c r="P55" i="1"/>
  <c r="P56" i="1"/>
  <c r="P57" i="1"/>
  <c r="P58" i="1"/>
  <c r="P42" i="1"/>
  <c r="P33" i="1"/>
  <c r="P43" i="1" s="1"/>
  <c r="P18" i="1"/>
  <c r="O45" i="1"/>
  <c r="O47" i="1"/>
  <c r="O48" i="1"/>
  <c r="O49" i="1"/>
  <c r="O50" i="1"/>
  <c r="O51" i="1"/>
  <c r="O52" i="1"/>
  <c r="O53" i="1"/>
  <c r="O54" i="1"/>
  <c r="O55" i="1"/>
  <c r="O56" i="1"/>
  <c r="O57" i="1"/>
  <c r="O58" i="1"/>
  <c r="O42" i="1"/>
  <c r="O33" i="1"/>
  <c r="O18" i="1"/>
  <c r="D81" i="2"/>
  <c r="D82" i="2"/>
  <c r="D83" i="2"/>
  <c r="D8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2" i="1"/>
  <c r="M58" i="1"/>
  <c r="L58" i="1"/>
  <c r="K58" i="1"/>
  <c r="J58" i="1"/>
  <c r="I58" i="1"/>
  <c r="H58" i="1"/>
  <c r="G58" i="1"/>
  <c r="F58" i="1"/>
  <c r="E58" i="1"/>
  <c r="D58" i="1"/>
  <c r="C58" i="1"/>
  <c r="B58" i="1"/>
  <c r="M57" i="1"/>
  <c r="L57" i="1"/>
  <c r="K57" i="1"/>
  <c r="J57" i="1"/>
  <c r="I57" i="1"/>
  <c r="H57" i="1"/>
  <c r="G57" i="1"/>
  <c r="F57" i="1"/>
  <c r="E57" i="1"/>
  <c r="D57" i="1"/>
  <c r="M56" i="1"/>
  <c r="L56" i="1"/>
  <c r="K56" i="1"/>
  <c r="J56" i="1"/>
  <c r="I56" i="1"/>
  <c r="H56" i="1"/>
  <c r="G56" i="1"/>
  <c r="F56" i="1"/>
  <c r="E56" i="1"/>
  <c r="D56" i="1"/>
  <c r="C56" i="1"/>
  <c r="M55" i="1"/>
  <c r="L55" i="1"/>
  <c r="K55" i="1"/>
  <c r="J55" i="1"/>
  <c r="I55" i="1"/>
  <c r="H55" i="1"/>
  <c r="G55" i="1"/>
  <c r="F55" i="1"/>
  <c r="E55" i="1"/>
  <c r="D55" i="1"/>
  <c r="C55" i="1"/>
  <c r="B55" i="1"/>
  <c r="M54" i="1"/>
  <c r="L54" i="1"/>
  <c r="K54" i="1"/>
  <c r="J54" i="1"/>
  <c r="I54" i="1"/>
  <c r="H54" i="1"/>
  <c r="G54" i="1"/>
  <c r="F54" i="1"/>
  <c r="E54" i="1"/>
  <c r="D54" i="1"/>
  <c r="C54" i="1"/>
  <c r="M53" i="1"/>
  <c r="L53" i="1"/>
  <c r="K53" i="1"/>
  <c r="J53" i="1"/>
  <c r="I53" i="1"/>
  <c r="H53" i="1"/>
  <c r="G53" i="1"/>
  <c r="F53" i="1"/>
  <c r="E53" i="1"/>
  <c r="D53" i="1"/>
  <c r="C53" i="1"/>
  <c r="M52" i="1"/>
  <c r="L52" i="1"/>
  <c r="K52" i="1"/>
  <c r="J52" i="1"/>
  <c r="I52" i="1"/>
  <c r="H52" i="1"/>
  <c r="G52" i="1"/>
  <c r="F52" i="1"/>
  <c r="E52" i="1"/>
  <c r="D52" i="1"/>
  <c r="C52" i="1"/>
  <c r="M51" i="1"/>
  <c r="L51" i="1"/>
  <c r="K51" i="1"/>
  <c r="J51" i="1"/>
  <c r="I51" i="1"/>
  <c r="H51" i="1"/>
  <c r="G51" i="1"/>
  <c r="F51" i="1"/>
  <c r="E51" i="1"/>
  <c r="M50" i="1"/>
  <c r="L50" i="1"/>
  <c r="K50" i="1"/>
  <c r="J50" i="1"/>
  <c r="I50" i="1"/>
  <c r="H50" i="1"/>
  <c r="G50" i="1"/>
  <c r="F50" i="1"/>
  <c r="E50" i="1"/>
  <c r="D50" i="1"/>
  <c r="C50" i="1"/>
  <c r="B50" i="1"/>
  <c r="M49" i="1"/>
  <c r="L49" i="1"/>
  <c r="K49" i="1"/>
  <c r="J49" i="1"/>
  <c r="I49" i="1"/>
  <c r="H49" i="1"/>
  <c r="G49" i="1"/>
  <c r="F49" i="1"/>
  <c r="E49" i="1"/>
  <c r="D49" i="1"/>
  <c r="C49" i="1"/>
  <c r="M48" i="1"/>
  <c r="L48" i="1"/>
  <c r="K48" i="1"/>
  <c r="J48" i="1"/>
  <c r="I48" i="1"/>
  <c r="H48" i="1"/>
  <c r="G48" i="1"/>
  <c r="F48" i="1"/>
  <c r="E48" i="1"/>
  <c r="D48" i="1"/>
  <c r="C48" i="1"/>
  <c r="B48" i="1"/>
  <c r="M47" i="1"/>
  <c r="L47" i="1"/>
  <c r="K47" i="1"/>
  <c r="J47" i="1"/>
  <c r="I47" i="1"/>
  <c r="H47" i="1"/>
  <c r="G47" i="1"/>
  <c r="F47" i="1"/>
  <c r="E47" i="1"/>
  <c r="D47" i="1"/>
  <c r="C47" i="1"/>
  <c r="M46" i="1"/>
  <c r="L46" i="1"/>
  <c r="L59" i="1" s="1"/>
  <c r="L74" i="1" s="1"/>
  <c r="K46" i="1"/>
  <c r="J46" i="1"/>
  <c r="I46" i="1"/>
  <c r="H46" i="1"/>
  <c r="G46" i="1"/>
  <c r="F46" i="1"/>
  <c r="E46" i="1"/>
  <c r="D46" i="1"/>
  <c r="D59" i="1" s="1"/>
  <c r="D74" i="1" s="1"/>
  <c r="C46" i="1"/>
  <c r="B46" i="1"/>
  <c r="M45" i="1"/>
  <c r="M59" i="1" s="1"/>
  <c r="M74" i="1" s="1"/>
  <c r="L45" i="1"/>
  <c r="K45" i="1"/>
  <c r="J45" i="1"/>
  <c r="I45" i="1"/>
  <c r="I59" i="1" s="1"/>
  <c r="I74" i="1" s="1"/>
  <c r="H45" i="1"/>
  <c r="G45" i="1"/>
  <c r="F45" i="1"/>
  <c r="E45" i="1"/>
  <c r="D45" i="1"/>
  <c r="C45" i="1"/>
  <c r="C59" i="1"/>
  <c r="B45" i="1"/>
  <c r="M42" i="1"/>
  <c r="L42" i="1"/>
  <c r="L43" i="1"/>
  <c r="K42" i="1"/>
  <c r="J42" i="1"/>
  <c r="J43" i="1"/>
  <c r="I42" i="1"/>
  <c r="H42" i="1"/>
  <c r="H43" i="1" s="1"/>
  <c r="G42" i="1"/>
  <c r="F42" i="1"/>
  <c r="F43" i="1"/>
  <c r="E42" i="1"/>
  <c r="D42" i="1"/>
  <c r="C42" i="1"/>
  <c r="C43" i="1" s="1"/>
  <c r="B42" i="1"/>
  <c r="M33" i="1"/>
  <c r="M43" i="1" s="1"/>
  <c r="L33" i="1"/>
  <c r="K33" i="1"/>
  <c r="K43" i="1" s="1"/>
  <c r="J33" i="1"/>
  <c r="I33" i="1"/>
  <c r="H33" i="1"/>
  <c r="G33" i="1"/>
  <c r="F33" i="1"/>
  <c r="E33" i="1"/>
  <c r="D33" i="1"/>
  <c r="C33" i="1"/>
  <c r="B31" i="1"/>
  <c r="B56" i="1" s="1"/>
  <c r="B29" i="1"/>
  <c r="B54" i="1"/>
  <c r="B28" i="1"/>
  <c r="B53" i="1" s="1"/>
  <c r="B27" i="1"/>
  <c r="B52" i="1"/>
  <c r="B24" i="1"/>
  <c r="B49" i="1" s="1"/>
  <c r="B22" i="1"/>
  <c r="B47" i="1"/>
  <c r="M18" i="1"/>
  <c r="L18" i="1"/>
  <c r="K18" i="1"/>
  <c r="J18" i="1"/>
  <c r="I18" i="1"/>
  <c r="H18" i="1"/>
  <c r="G18" i="1"/>
  <c r="F18" i="1"/>
  <c r="E18" i="1"/>
  <c r="D18" i="1"/>
  <c r="C18" i="1"/>
  <c r="B18" i="1"/>
  <c r="R43" i="1"/>
  <c r="R66" i="1"/>
  <c r="F59" i="1" l="1"/>
  <c r="F74" i="1" s="1"/>
  <c r="O59" i="1"/>
  <c r="O74" i="1" s="1"/>
  <c r="K59" i="1"/>
  <c r="K74" i="1" s="1"/>
  <c r="P59" i="1"/>
  <c r="P74" i="1" s="1"/>
  <c r="G59" i="1"/>
  <c r="G74" i="1" s="1"/>
  <c r="G43" i="1"/>
  <c r="N43" i="1"/>
  <c r="T74" i="1"/>
  <c r="J59" i="1"/>
  <c r="N59" i="1"/>
  <c r="Q74" i="1"/>
  <c r="R59" i="1"/>
  <c r="I43" i="1"/>
  <c r="C74" i="1"/>
  <c r="D43" i="1"/>
  <c r="E43" i="1"/>
  <c r="E59" i="1"/>
  <c r="E74" i="1" s="1"/>
  <c r="H59" i="1"/>
  <c r="H74" i="1" s="1"/>
  <c r="O43" i="1"/>
  <c r="J74" i="1"/>
  <c r="N74" i="1"/>
  <c r="R74" i="1"/>
  <c r="B59" i="1"/>
  <c r="B74" i="1" s="1"/>
  <c r="S74" i="1"/>
  <c r="B33" i="1"/>
  <c r="B43" i="1" s="1"/>
</calcChain>
</file>

<file path=xl/sharedStrings.xml><?xml version="1.0" encoding="utf-8"?>
<sst xmlns="http://schemas.openxmlformats.org/spreadsheetml/2006/main" count="188" uniqueCount="63">
  <si>
    <r>
      <t>GIAPPONE/</t>
    </r>
    <r>
      <rPr>
        <b/>
        <i/>
        <sz val="10"/>
        <rFont val="Trebuchet MS"/>
        <family val="2"/>
      </rPr>
      <t>JAPAN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</si>
  <si>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</si>
  <si>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DAIHATSU</t>
  </si>
  <si>
    <t>HONDA</t>
  </si>
  <si>
    <t>ISUZU</t>
  </si>
  <si>
    <t>-</t>
  </si>
  <si>
    <t>MAZDA</t>
  </si>
  <si>
    <t>MITSUBISHI</t>
  </si>
  <si>
    <t>NISSAN</t>
  </si>
  <si>
    <t>SUZUKI</t>
  </si>
  <si>
    <t>TOYOTA</t>
  </si>
  <si>
    <t>G.M. JAPAN</t>
  </si>
  <si>
    <t>ALTRE</t>
  </si>
  <si>
    <t>TOTALE</t>
  </si>
  <si>
    <r>
      <t>AUTOCARRI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TRUCKS</t>
    </r>
  </si>
  <si>
    <t>HINO</t>
  </si>
  <si>
    <t>MITSUBISHI FUSO</t>
  </si>
  <si>
    <t>UD TRUCKS</t>
  </si>
  <si>
    <t xml:space="preserve">NISSAN </t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</si>
  <si>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VEHICLES TOTAL</t>
    </r>
  </si>
  <si>
    <t>Fonte: JAMA</t>
  </si>
  <si>
    <t>Note - Until 1978 includes 'non countable KD sets'</t>
  </si>
  <si>
    <t>Nota -  Fino al 1978 compresi i cosiddetti «non countable KD  sets»</t>
  </si>
  <si>
    <t>. . .</t>
  </si>
  <si>
    <t>1939-45</t>
  </si>
  <si>
    <t>Total</t>
  </si>
  <si>
    <t>Commercial Vehicles</t>
  </si>
  <si>
    <t>Pass. Cars</t>
  </si>
  <si>
    <t>Year</t>
  </si>
  <si>
    <t>Totale</t>
  </si>
  <si>
    <t>Veicoli industriali</t>
  </si>
  <si>
    <t>Autovetture</t>
  </si>
  <si>
    <t>Anno</t>
  </si>
  <si>
    <t>PRODUCTION (000's)</t>
  </si>
  <si>
    <t>PRODUZIONE (migliaia di autoveicoli)</t>
  </si>
  <si>
    <t>SUBARU</t>
  </si>
  <si>
    <t>1960-1969</t>
  </si>
  <si>
    <t>1970-1979</t>
  </si>
  <si>
    <t>1980-1989</t>
  </si>
  <si>
    <t>1990-1999</t>
  </si>
  <si>
    <t>2000-2009</t>
  </si>
  <si>
    <t>Fonte: OICA</t>
  </si>
  <si>
    <t>VLC / LCV &lt;=3500 kg</t>
  </si>
  <si>
    <t>Autocarri / Trucks &gt;3500 kg</t>
  </si>
  <si>
    <t>Autobus/Buses &gt;3500kg</t>
  </si>
  <si>
    <r>
      <t xml:space="preserve">EXPORT PER TIPO VEICOLO / </t>
    </r>
    <r>
      <rPr>
        <b/>
        <i/>
        <sz val="10"/>
        <rFont val="Trebuchet MS"/>
        <family val="2"/>
      </rPr>
      <t>EXPORTS BY TYPE OF VEHICLE</t>
    </r>
  </si>
  <si>
    <t>Autovetture/Cars</t>
  </si>
  <si>
    <t>Autocarri/Trucks</t>
  </si>
  <si>
    <t>Autobus/Autobus</t>
  </si>
  <si>
    <t>TOTALE/Total</t>
  </si>
  <si>
    <r>
      <t xml:space="preserve">PRODUZIONE PER MARCHE / </t>
    </r>
    <r>
      <rPr>
        <b/>
        <i/>
        <sz val="10"/>
        <rFont val="Trebuchet MS"/>
        <family val="2"/>
      </rPr>
      <t>PRODUCTION BY MAKES</t>
    </r>
  </si>
  <si>
    <t>2015*</t>
  </si>
  <si>
    <r>
      <t>AUTOBUS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BUSES **</t>
    </r>
  </si>
  <si>
    <t>** Include Autobus con meno di 29 posti /Include Buses with less than 29 seats</t>
  </si>
  <si>
    <t>TOTALE / TOTAL</t>
  </si>
  <si>
    <r>
      <t xml:space="preserve"> TOTALE VI / </t>
    </r>
    <r>
      <rPr>
        <b/>
        <i/>
        <sz val="9"/>
        <rFont val="Trebuchet MS"/>
        <family val="2"/>
      </rPr>
      <t>CV TOTAL</t>
    </r>
  </si>
  <si>
    <t>% Export su produzione /            % Export on Production</t>
  </si>
  <si>
    <r>
      <t xml:space="preserve">Dettaglio per peso autocarri e bus/ </t>
    </r>
    <r>
      <rPr>
        <b/>
        <i/>
        <sz val="9"/>
        <rFont val="Trebuchet MS"/>
        <family val="2"/>
      </rPr>
      <t>Detail for GVW of trucks and buses</t>
    </r>
  </si>
  <si>
    <r>
      <t xml:space="preserve">*Da Aprile 2015 Jama non pubblica più i dati per marca/ </t>
    </r>
    <r>
      <rPr>
        <i/>
        <sz val="8"/>
        <rFont val="Trebuchet MS"/>
        <family val="2"/>
      </rPr>
      <t>Since April 2015 Jama did not publish production data by make.</t>
    </r>
  </si>
  <si>
    <t>2016*</t>
  </si>
  <si>
    <t>2017*</t>
  </si>
  <si>
    <t>2018*</t>
  </si>
  <si>
    <t>2019*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</si>
</sst>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#,###,##0"/>
    <numFmt numFmtId="166" formatCode="_-* #,##0.00\ _F_-;\-* #,##0.00\ _F_-;_-* &quot;-&quot;??\ _F_-;_-@_-"/>
    <numFmt numFmtId="167" formatCode="#,##0.0_);\(#,##0.0\)"/>
  </numFmts>
  <fonts count="21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sz val="10"/>
      <name val="Courier"/>
      <family val="3"/>
    </font>
    <font>
      <i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9"/>
      <color indexed="9"/>
      <name val="Trebuchet MS"/>
      <family val="2"/>
    </font>
    <font>
      <sz val="8"/>
      <name val="Calibri"/>
      <family val="2"/>
    </font>
    <font>
      <b/>
      <i/>
      <sz val="9"/>
      <name val="Trebuchet MS"/>
      <family val="2"/>
    </font>
    <font>
      <sz val="8"/>
      <name val="Trebuchet MS"/>
      <family val="2"/>
    </font>
    <font>
      <i/>
      <sz val="8"/>
      <name val="Trebuchet MS"/>
      <family val="2"/>
    </font>
    <font>
      <sz val="7"/>
      <color rgb="FF343434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4">
    <xf numFmtId="0" fontId="0" fillId="0" borderId="0"/>
    <xf numFmtId="165" fontId="10" fillId="2" borderId="0" applyNumberFormat="0" applyBorder="0">
      <alignment horizontal="right"/>
      <protection locked="0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3" fillId="0" borderId="0"/>
    <xf numFmtId="0" fontId="1" fillId="0" borderId="0"/>
    <xf numFmtId="0" fontId="12" fillId="0" borderId="0"/>
    <xf numFmtId="0" fontId="11" fillId="0" borderId="0"/>
    <xf numFmtId="0" fontId="11" fillId="0" borderId="0"/>
    <xf numFmtId="0" fontId="8" fillId="0" borderId="0"/>
    <xf numFmtId="9" fontId="14" fillId="0" borderId="0" applyFont="0" applyFill="0" applyBorder="0" applyAlignment="0" applyProtection="0"/>
    <xf numFmtId="165" fontId="10" fillId="2" borderId="0" applyNumberFormat="0" applyBorder="0">
      <alignment horizontal="left"/>
      <protection locked="0"/>
    </xf>
  </cellStyleXfs>
  <cellXfs count="86">
    <xf numFmtId="0" fontId="0" fillId="0" borderId="0" xfId="0"/>
    <xf numFmtId="0" fontId="2" fillId="0" borderId="0" xfId="7" applyFont="1"/>
    <xf numFmtId="0" fontId="4" fillId="0" borderId="0" xfId="7" applyFont="1"/>
    <xf numFmtId="0" fontId="5" fillId="0" borderId="0" xfId="7" applyFont="1"/>
    <xf numFmtId="0" fontId="7" fillId="0" borderId="0" xfId="7" applyFont="1"/>
    <xf numFmtId="0" fontId="2" fillId="0" borderId="1" xfId="7" applyFont="1" applyBorder="1"/>
    <xf numFmtId="0" fontId="7" fillId="0" borderId="1" xfId="7" applyFont="1" applyBorder="1"/>
    <xf numFmtId="0" fontId="7" fillId="0" borderId="2" xfId="7" applyFont="1" applyBorder="1" applyAlignment="1">
      <alignment horizontal="left"/>
    </xf>
    <xf numFmtId="41" fontId="7" fillId="0" borderId="2" xfId="2" applyNumberFormat="1" applyFont="1" applyBorder="1" applyAlignment="1">
      <alignment horizontal="right"/>
    </xf>
    <xf numFmtId="41" fontId="7" fillId="0" borderId="2" xfId="7" applyNumberFormat="1" applyFont="1" applyBorder="1" applyAlignment="1">
      <alignment horizontal="right"/>
    </xf>
    <xf numFmtId="41" fontId="7" fillId="0" borderId="2" xfId="2" applyFont="1" applyBorder="1"/>
    <xf numFmtId="164" fontId="7" fillId="0" borderId="2" xfId="7" applyNumberFormat="1" applyFont="1" applyBorder="1"/>
    <xf numFmtId="164" fontId="7" fillId="0" borderId="2" xfId="7" applyNumberFormat="1" applyFont="1" applyBorder="1" applyAlignment="1">
      <alignment horizontal="right"/>
    </xf>
    <xf numFmtId="164" fontId="7" fillId="0" borderId="2" xfId="11" applyNumberFormat="1" applyFont="1" applyFill="1" applyBorder="1" applyAlignment="1">
      <alignment horizontal="right"/>
    </xf>
    <xf numFmtId="164" fontId="7" fillId="3" borderId="2" xfId="11" applyNumberFormat="1" applyFont="1" applyFill="1" applyBorder="1" applyAlignment="1">
      <alignment horizontal="right"/>
    </xf>
    <xf numFmtId="164" fontId="7" fillId="0" borderId="2" xfId="11" applyNumberFormat="1" applyFont="1" applyBorder="1" applyAlignment="1">
      <alignment horizontal="right"/>
    </xf>
    <xf numFmtId="41" fontId="7" fillId="0" borderId="2" xfId="2" applyFont="1" applyBorder="1" applyAlignment="1">
      <alignment horizontal="right"/>
    </xf>
    <xf numFmtId="0" fontId="7" fillId="0" borderId="2" xfId="7" applyFont="1" applyBorder="1" applyAlignment="1">
      <alignment horizontal="right"/>
    </xf>
    <xf numFmtId="0" fontId="7" fillId="3" borderId="2" xfId="7" applyFont="1" applyFill="1" applyBorder="1" applyAlignment="1">
      <alignment horizontal="right"/>
    </xf>
    <xf numFmtId="164" fontId="7" fillId="3" borderId="2" xfId="7" applyNumberFormat="1" applyFont="1" applyFill="1" applyBorder="1" applyAlignment="1">
      <alignment horizontal="right"/>
    </xf>
    <xf numFmtId="0" fontId="6" fillId="4" borderId="3" xfId="7" applyFont="1" applyFill="1" applyBorder="1" applyAlignment="1">
      <alignment horizontal="left" vertical="center"/>
    </xf>
    <xf numFmtId="41" fontId="6" fillId="4" borderId="3" xfId="2" applyNumberFormat="1" applyFont="1" applyFill="1" applyBorder="1"/>
    <xf numFmtId="41" fontId="6" fillId="4" borderId="3" xfId="2" applyNumberFormat="1" applyFont="1" applyFill="1" applyBorder="1" applyAlignment="1">
      <alignment horizontal="right"/>
    </xf>
    <xf numFmtId="0" fontId="2" fillId="0" borderId="2" xfId="7" applyFont="1" applyBorder="1"/>
    <xf numFmtId="0" fontId="7" fillId="0" borderId="2" xfId="7" applyFont="1" applyBorder="1"/>
    <xf numFmtId="41" fontId="7" fillId="0" borderId="2" xfId="2" applyNumberFormat="1" applyFont="1" applyBorder="1"/>
    <xf numFmtId="164" fontId="7" fillId="0" borderId="2" xfId="11" applyNumberFormat="1" applyFont="1" applyBorder="1"/>
    <xf numFmtId="164" fontId="7" fillId="3" borderId="2" xfId="11" applyNumberFormat="1" applyFont="1" applyFill="1" applyBorder="1"/>
    <xf numFmtId="41" fontId="7" fillId="0" borderId="2" xfId="11" applyNumberFormat="1" applyFont="1" applyBorder="1" applyAlignment="1">
      <alignment horizontal="right"/>
    </xf>
    <xf numFmtId="41" fontId="7" fillId="3" borderId="2" xfId="11" applyNumberFormat="1" applyFont="1" applyFill="1" applyBorder="1" applyAlignment="1">
      <alignment horizontal="right"/>
    </xf>
    <xf numFmtId="41" fontId="6" fillId="4" borderId="3" xfId="2" applyFont="1" applyFill="1" applyBorder="1" applyAlignment="1">
      <alignment horizontal="right"/>
    </xf>
    <xf numFmtId="41" fontId="7" fillId="3" borderId="2" xfId="7" applyNumberFormat="1" applyFont="1" applyFill="1" applyBorder="1" applyAlignment="1">
      <alignment horizontal="right"/>
    </xf>
    <xf numFmtId="41" fontId="6" fillId="4" borderId="3" xfId="2" applyFont="1" applyFill="1" applyBorder="1"/>
    <xf numFmtId="3" fontId="6" fillId="4" borderId="3" xfId="2" applyNumberFormat="1" applyFont="1" applyFill="1" applyBorder="1" applyAlignment="1">
      <alignment horizontal="right"/>
    </xf>
    <xf numFmtId="0" fontId="9" fillId="0" borderId="0" xfId="7" applyFont="1" applyAlignment="1">
      <alignment horizontal="right"/>
    </xf>
    <xf numFmtId="0" fontId="2" fillId="0" borderId="0" xfId="7" applyFont="1" applyAlignment="1">
      <alignment horizontal="left"/>
    </xf>
    <xf numFmtId="0" fontId="5" fillId="0" borderId="0" xfId="7" applyFont="1" applyAlignment="1">
      <alignment horizontal="left"/>
    </xf>
    <xf numFmtId="0" fontId="4" fillId="0" borderId="0" xfId="7" applyFont="1" applyAlignment="1">
      <alignment horizontal="left"/>
    </xf>
    <xf numFmtId="0" fontId="7" fillId="0" borderId="0" xfId="7" applyFont="1" applyAlignment="1">
      <alignment horizontal="left"/>
    </xf>
    <xf numFmtId="0" fontId="6" fillId="0" borderId="0" xfId="7" applyFont="1"/>
    <xf numFmtId="167" fontId="7" fillId="0" borderId="2" xfId="7" applyNumberFormat="1" applyFont="1" applyBorder="1" applyAlignment="1" applyProtection="1">
      <alignment horizontal="right"/>
    </xf>
    <xf numFmtId="167" fontId="7" fillId="0" borderId="2" xfId="7" applyNumberFormat="1" applyFont="1" applyBorder="1" applyProtection="1"/>
    <xf numFmtId="167" fontId="7" fillId="0" borderId="0" xfId="7" applyNumberFormat="1" applyFont="1" applyBorder="1" applyProtection="1"/>
    <xf numFmtId="167" fontId="7" fillId="0" borderId="4" xfId="7" applyNumberFormat="1" applyFont="1" applyBorder="1" applyProtection="1"/>
    <xf numFmtId="167" fontId="7" fillId="0" borderId="5" xfId="7" applyNumberFormat="1" applyFont="1" applyBorder="1" applyProtection="1"/>
    <xf numFmtId="0" fontId="9" fillId="0" borderId="0" xfId="7" applyFont="1" applyBorder="1" applyAlignment="1">
      <alignment horizontal="left"/>
    </xf>
    <xf numFmtId="167" fontId="9" fillId="0" borderId="0" xfId="7" applyNumberFormat="1" applyFont="1" applyBorder="1" applyAlignment="1" applyProtection="1">
      <alignment horizontal="right"/>
    </xf>
    <xf numFmtId="0" fontId="9" fillId="0" borderId="0" xfId="7" applyFont="1"/>
    <xf numFmtId="0" fontId="6" fillId="5" borderId="3" xfId="7" applyFont="1" applyFill="1" applyBorder="1" applyAlignment="1">
      <alignment horizontal="left"/>
    </xf>
    <xf numFmtId="0" fontId="6" fillId="5" borderId="3" xfId="7" applyFont="1" applyFill="1" applyBorder="1" applyAlignment="1">
      <alignment horizontal="center"/>
    </xf>
    <xf numFmtId="0" fontId="6" fillId="5" borderId="6" xfId="7" applyFont="1" applyFill="1" applyBorder="1" applyAlignment="1">
      <alignment horizontal="center"/>
    </xf>
    <xf numFmtId="0" fontId="6" fillId="5" borderId="1" xfId="7" applyFont="1" applyFill="1" applyBorder="1" applyAlignment="1">
      <alignment horizontal="center"/>
    </xf>
    <xf numFmtId="0" fontId="6" fillId="5" borderId="5" xfId="7" applyFont="1" applyFill="1" applyBorder="1" applyAlignment="1">
      <alignment horizontal="center"/>
    </xf>
    <xf numFmtId="0" fontId="15" fillId="0" borderId="0" xfId="7" applyFont="1"/>
    <xf numFmtId="0" fontId="7" fillId="0" borderId="0" xfId="7" applyFont="1" applyBorder="1"/>
    <xf numFmtId="0" fontId="15" fillId="0" borderId="0" xfId="7" applyFont="1" applyBorder="1"/>
    <xf numFmtId="167" fontId="15" fillId="0" borderId="0" xfId="7" applyNumberFormat="1" applyFont="1" applyBorder="1" applyProtection="1"/>
    <xf numFmtId="41" fontId="9" fillId="0" borderId="3" xfId="7" applyNumberFormat="1" applyFont="1" applyFill="1" applyBorder="1" applyAlignment="1">
      <alignment horizontal="center"/>
    </xf>
    <xf numFmtId="41" fontId="7" fillId="0" borderId="0" xfId="7" applyNumberFormat="1" applyFont="1"/>
    <xf numFmtId="0" fontId="7" fillId="0" borderId="3" xfId="7" applyFont="1" applyBorder="1"/>
    <xf numFmtId="3" fontId="7" fillId="0" borderId="3" xfId="7" applyNumberFormat="1" applyFont="1" applyBorder="1"/>
    <xf numFmtId="164" fontId="7" fillId="0" borderId="3" xfId="2" applyNumberFormat="1" applyFont="1" applyBorder="1" applyAlignment="1">
      <alignment horizontal="right"/>
    </xf>
    <xf numFmtId="0" fontId="6" fillId="0" borderId="3" xfId="7" applyFont="1" applyBorder="1"/>
    <xf numFmtId="3" fontId="6" fillId="0" borderId="3" xfId="2" applyNumberFormat="1" applyFont="1" applyBorder="1" applyAlignment="1">
      <alignment horizontal="right"/>
    </xf>
    <xf numFmtId="164" fontId="6" fillId="0" borderId="3" xfId="2" applyNumberFormat="1" applyFont="1" applyBorder="1" applyAlignment="1">
      <alignment horizontal="right"/>
    </xf>
    <xf numFmtId="9" fontId="6" fillId="0" borderId="3" xfId="12" applyFont="1" applyBorder="1" applyAlignment="1">
      <alignment horizontal="center"/>
    </xf>
    <xf numFmtId="0" fontId="20" fillId="6" borderId="0" xfId="0" applyFont="1" applyFill="1" applyBorder="1" applyAlignment="1">
      <alignment horizontal="right" vertical="center" wrapText="1"/>
    </xf>
    <xf numFmtId="0" fontId="0" fillId="6" borderId="0" xfId="0" applyFill="1" applyBorder="1"/>
    <xf numFmtId="41" fontId="17" fillId="0" borderId="3" xfId="7" applyNumberFormat="1" applyFont="1" applyFill="1" applyBorder="1" applyAlignment="1">
      <alignment horizontal="center"/>
    </xf>
    <xf numFmtId="41" fontId="17" fillId="7" borderId="3" xfId="7" applyNumberFormat="1" applyFont="1" applyFill="1" applyBorder="1" applyAlignment="1">
      <alignment horizontal="center"/>
    </xf>
    <xf numFmtId="0" fontId="6" fillId="0" borderId="3" xfId="7" applyFont="1" applyBorder="1" applyAlignment="1">
      <alignment wrapText="1"/>
    </xf>
    <xf numFmtId="0" fontId="17" fillId="0" borderId="3" xfId="7" applyFont="1" applyFill="1" applyBorder="1" applyAlignment="1">
      <alignment horizontal="left" indent="1"/>
    </xf>
    <xf numFmtId="0" fontId="18" fillId="0" borderId="0" xfId="7" applyFont="1" applyAlignment="1">
      <alignment horizontal="left"/>
    </xf>
    <xf numFmtId="0" fontId="19" fillId="0" borderId="0" xfId="7" applyFont="1"/>
    <xf numFmtId="0" fontId="18" fillId="0" borderId="0" xfId="7" applyFont="1"/>
    <xf numFmtId="0" fontId="18" fillId="0" borderId="0" xfId="7" quotePrefix="1" applyFont="1"/>
    <xf numFmtId="167" fontId="7" fillId="0" borderId="7" xfId="7" applyNumberFormat="1" applyFont="1" applyBorder="1" applyProtection="1"/>
    <xf numFmtId="167" fontId="7" fillId="0" borderId="1" xfId="7" applyNumberFormat="1" applyFont="1" applyBorder="1" applyAlignment="1" applyProtection="1">
      <alignment horizontal="right"/>
    </xf>
    <xf numFmtId="167" fontId="7" fillId="0" borderId="1" xfId="7" applyNumberFormat="1" applyFont="1" applyBorder="1" applyProtection="1"/>
    <xf numFmtId="167" fontId="7" fillId="0" borderId="4" xfId="7" applyNumberFormat="1" applyFont="1" applyBorder="1" applyAlignment="1" applyProtection="1">
      <alignment horizontal="right"/>
    </xf>
    <xf numFmtId="0" fontId="7" fillId="5" borderId="1" xfId="7" applyFont="1" applyFill="1" applyBorder="1" applyAlignment="1">
      <alignment horizontal="center"/>
    </xf>
    <xf numFmtId="0" fontId="7" fillId="5" borderId="5" xfId="7" applyFont="1" applyFill="1" applyBorder="1" applyAlignment="1">
      <alignment horizontal="center"/>
    </xf>
    <xf numFmtId="0" fontId="7" fillId="0" borderId="8" xfId="7" applyFont="1" applyBorder="1" applyAlignment="1">
      <alignment horizontal="center"/>
    </xf>
    <xf numFmtId="0" fontId="7" fillId="0" borderId="9" xfId="7" applyFont="1" applyBorder="1" applyAlignment="1">
      <alignment horizontal="center"/>
    </xf>
    <xf numFmtId="0" fontId="7" fillId="0" borderId="5" xfId="7" applyFont="1" applyBorder="1" applyAlignment="1">
      <alignment horizontal="center"/>
    </xf>
    <xf numFmtId="41" fontId="9" fillId="0" borderId="0" xfId="7" applyNumberFormat="1" applyFont="1"/>
  </cellXfs>
  <cellStyles count="14">
    <cellStyle name="Ligne détail" xfId="1" xr:uid="{00000000-0005-0000-0000-000000000000}"/>
    <cellStyle name="Migliaia [0] 2" xfId="2" xr:uid="{00000000-0005-0000-0000-000001000000}"/>
    <cellStyle name="Migliaia 2" xfId="3" xr:uid="{00000000-0005-0000-0000-000002000000}"/>
    <cellStyle name="Migliaia 3" xfId="4" xr:uid="{00000000-0005-0000-0000-000003000000}"/>
    <cellStyle name="Milliers_Classement2005-r" xfId="5" xr:uid="{00000000-0005-0000-0000-000004000000}"/>
    <cellStyle name="Normal_USTRK" xfId="6" xr:uid="{00000000-0005-0000-0000-000005000000}"/>
    <cellStyle name="Normale" xfId="0" builtinId="0"/>
    <cellStyle name="Normale 2" xfId="7" xr:uid="{00000000-0005-0000-0000-000007000000}"/>
    <cellStyle name="Normale 2 2 2" xfId="8" xr:uid="{00000000-0005-0000-0000-000008000000}"/>
    <cellStyle name="Normale 2_EXPORT_IMPORT" xfId="9" xr:uid="{00000000-0005-0000-0000-000009000000}"/>
    <cellStyle name="Normale 3" xfId="10" xr:uid="{00000000-0005-0000-0000-00000A000000}"/>
    <cellStyle name="Normale_Prod UK,Pgl,Cnd,Usa,Mx,Jp,Kr" xfId="11" xr:uid="{00000000-0005-0000-0000-00000B000000}"/>
    <cellStyle name="Percentuale" xfId="12" builtinId="5"/>
    <cellStyle name="Titre lignes" xfId="13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00" b="1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400">
                <a:solidFill>
                  <a:sysClr val="windowText" lastClr="000000"/>
                </a:solidFill>
              </a:rPr>
              <a:t>GIAPPONE - Produzione Autoveicoli - Trend 1960-2019, (.000 di unità)
ANFIA su dati JAMA</a:t>
            </a:r>
          </a:p>
        </c:rich>
      </c:tx>
      <c:layout>
        <c:manualLayout>
          <c:xMode val="edge"/>
          <c:yMode val="edge"/>
          <c:x val="2.2294966539796412E-2"/>
          <c:y val="2.2332519707516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088770056128763E-2"/>
          <c:y val="0.21085858585858583"/>
          <c:w val="0.88839948800732982"/>
          <c:h val="0.6527777777777779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</c:spPr>
          <c:cat>
            <c:numRef>
              <c:f>'Trend anni'!$A$32:$A$91</c:f>
              <c:numCache>
                <c:formatCode>General</c:formatCode>
                <c:ptCount val="60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</c:numCache>
            </c:numRef>
          </c:cat>
          <c:val>
            <c:numRef>
              <c:f>'Trend anni'!$D$32:$D$91</c:f>
              <c:numCache>
                <c:formatCode>#,##0.0_);\(#,##0.0\)</c:formatCode>
                <c:ptCount val="60"/>
                <c:pt idx="0">
                  <c:v>481.6</c:v>
                </c:pt>
                <c:pt idx="1">
                  <c:v>813.9</c:v>
                </c:pt>
                <c:pt idx="2">
                  <c:v>990.7</c:v>
                </c:pt>
                <c:pt idx="3">
                  <c:v>1283.5</c:v>
                </c:pt>
                <c:pt idx="4">
                  <c:v>1702.5</c:v>
                </c:pt>
                <c:pt idx="5">
                  <c:v>1875.6</c:v>
                </c:pt>
                <c:pt idx="6">
                  <c:v>2286.4</c:v>
                </c:pt>
                <c:pt idx="7">
                  <c:v>3146.5</c:v>
                </c:pt>
                <c:pt idx="8">
                  <c:v>4085.8</c:v>
                </c:pt>
                <c:pt idx="9">
                  <c:v>4674.8999999999996</c:v>
                </c:pt>
                <c:pt idx="10">
                  <c:v>5289.2</c:v>
                </c:pt>
                <c:pt idx="11">
                  <c:v>5810.8</c:v>
                </c:pt>
                <c:pt idx="12">
                  <c:v>6294.4</c:v>
                </c:pt>
                <c:pt idx="13">
                  <c:v>7082.7</c:v>
                </c:pt>
                <c:pt idx="14">
                  <c:v>6551.8</c:v>
                </c:pt>
                <c:pt idx="15">
                  <c:v>6941.6</c:v>
                </c:pt>
                <c:pt idx="16">
                  <c:v>7841.4</c:v>
                </c:pt>
                <c:pt idx="17">
                  <c:v>8514.5</c:v>
                </c:pt>
                <c:pt idx="18">
                  <c:v>9269.2000000000007</c:v>
                </c:pt>
                <c:pt idx="19">
                  <c:v>9635.6</c:v>
                </c:pt>
                <c:pt idx="20">
                  <c:v>11042.9</c:v>
                </c:pt>
                <c:pt idx="21">
                  <c:v>11179.9</c:v>
                </c:pt>
                <c:pt idx="22">
                  <c:v>10731.8</c:v>
                </c:pt>
                <c:pt idx="23">
                  <c:v>11111.7</c:v>
                </c:pt>
                <c:pt idx="24">
                  <c:v>11464.9</c:v>
                </c:pt>
                <c:pt idx="25">
                  <c:v>12271.1</c:v>
                </c:pt>
                <c:pt idx="26">
                  <c:v>12259.8</c:v>
                </c:pt>
                <c:pt idx="27">
                  <c:v>12249.2</c:v>
                </c:pt>
                <c:pt idx="28">
                  <c:v>12699.8</c:v>
                </c:pt>
                <c:pt idx="29">
                  <c:v>13025.7</c:v>
                </c:pt>
                <c:pt idx="30">
                  <c:v>13486.8</c:v>
                </c:pt>
                <c:pt idx="31">
                  <c:v>13245.4</c:v>
                </c:pt>
                <c:pt idx="32">
                  <c:v>12499.3</c:v>
                </c:pt>
                <c:pt idx="33">
                  <c:v>11227.544999999998</c:v>
                </c:pt>
                <c:pt idx="34">
                  <c:v>10554.119000000001</c:v>
                </c:pt>
                <c:pt idx="35">
                  <c:v>10195.536</c:v>
                </c:pt>
                <c:pt idx="36">
                  <c:v>10346.699000000001</c:v>
                </c:pt>
                <c:pt idx="37">
                  <c:v>10975.087</c:v>
                </c:pt>
                <c:pt idx="38">
                  <c:v>10049.791999999999</c:v>
                </c:pt>
                <c:pt idx="39">
                  <c:v>9895.4760000000006</c:v>
                </c:pt>
                <c:pt idx="40">
                  <c:v>10140.795999999998</c:v>
                </c:pt>
                <c:pt idx="41">
                  <c:v>9777.1910000000007</c:v>
                </c:pt>
                <c:pt idx="42">
                  <c:v>10257.314999999999</c:v>
                </c:pt>
                <c:pt idx="43">
                  <c:v>10286.018</c:v>
                </c:pt>
                <c:pt idx="44">
                  <c:v>10511.518</c:v>
                </c:pt>
                <c:pt idx="45">
                  <c:v>10799.659</c:v>
                </c:pt>
                <c:pt idx="46">
                  <c:v>11484.233</c:v>
                </c:pt>
                <c:pt idx="47">
                  <c:v>11596.327000000001</c:v>
                </c:pt>
                <c:pt idx="48">
                  <c:v>11575.644</c:v>
                </c:pt>
                <c:pt idx="49">
                  <c:v>7934.0569999999998</c:v>
                </c:pt>
                <c:pt idx="50">
                  <c:v>9628.9199999999983</c:v>
                </c:pt>
                <c:pt idx="51">
                  <c:v>8398.6299999999992</c:v>
                </c:pt>
                <c:pt idx="52">
                  <c:v>9943.0770000000011</c:v>
                </c:pt>
                <c:pt idx="53">
                  <c:v>9630.1810000000005</c:v>
                </c:pt>
                <c:pt idx="54">
                  <c:v>9774.7250000000004</c:v>
                </c:pt>
                <c:pt idx="55">
                  <c:v>9278.2379999999994</c:v>
                </c:pt>
                <c:pt idx="56">
                  <c:v>9204.7020000000011</c:v>
                </c:pt>
                <c:pt idx="57">
                  <c:v>9690.2009999999991</c:v>
                </c:pt>
                <c:pt idx="58">
                  <c:v>9729.594000000001</c:v>
                </c:pt>
                <c:pt idx="59">
                  <c:v>9684.2939999999999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E3-4D23-BA55-63C92781DA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481203640"/>
        <c:axId val="1"/>
      </c:areaChart>
      <c:catAx>
        <c:axId val="481203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,##0.0_);\(#,##0.0\)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481203640"/>
        <c:crosses val="autoZero"/>
        <c:crossBetween val="midCat"/>
        <c:majorUnit val="2500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1000" b="0" i="0" u="none" strike="noStrike" baseline="0">
          <a:solidFill>
            <a:srgbClr val="3333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71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146050</xdr:rowOff>
    </xdr:from>
    <xdr:to>
      <xdr:col>0</xdr:col>
      <xdr:colOff>895350</xdr:colOff>
      <xdr:row>3</xdr:row>
      <xdr:rowOff>139700</xdr:rowOff>
    </xdr:to>
    <xdr:pic>
      <xdr:nvPicPr>
        <xdr:cNvPr id="2053" name="Immagine 1">
          <a:extLst>
            <a:ext uri="{FF2B5EF4-FFF2-40B4-BE49-F238E27FC236}">
              <a16:creationId xmlns:a16="http://schemas.microsoft.com/office/drawing/2014/main" id="{B0C1394E-35F2-4A53-91E0-489038405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46050"/>
          <a:ext cx="762000" cy="48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120649</xdr:rowOff>
    </xdr:from>
    <xdr:to>
      <xdr:col>0</xdr:col>
      <xdr:colOff>815104</xdr:colOff>
      <xdr:row>2</xdr:row>
      <xdr:rowOff>157924</xdr:rowOff>
    </xdr:to>
    <xdr:pic>
      <xdr:nvPicPr>
        <xdr:cNvPr id="1032" name="Immagine 1">
          <a:extLst>
            <a:ext uri="{FF2B5EF4-FFF2-40B4-BE49-F238E27FC236}">
              <a16:creationId xmlns:a16="http://schemas.microsoft.com/office/drawing/2014/main" id="{C2F5A5B5-A761-4796-8504-13A6A9A4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20649"/>
          <a:ext cx="757954" cy="50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65634" cy="6063803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38C2A69-3276-4C68-9EF3-45865F29DE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0.44073</cdr:x>
      <cdr:y>0.18594</cdr:y>
    </cdr:from>
    <cdr:to>
      <cdr:x>0.63865</cdr:x>
      <cdr:y>0.27031</cdr:y>
    </cdr:to>
    <cdr:sp macro="" textlink="">
      <cdr:nvSpPr>
        <cdr:cNvPr id="3" name="CasellaDiTesto 2"/>
        <cdr:cNvSpPr txBox="1"/>
      </cdr:nvSpPr>
      <cdr:spPr>
        <a:xfrm xmlns:a="http://schemas.openxmlformats.org/drawingml/2006/main">
          <a:off x="4079711" y="1125866"/>
          <a:ext cx="1832050" cy="510824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anno record 1990: 13.486.800 unità</a:t>
          </a:r>
        </a:p>
      </cdr:txBody>
    </cdr:sp>
  </cdr:relSizeAnchor>
  <cdr:relSizeAnchor xmlns:cdr="http://schemas.openxmlformats.org/drawingml/2006/chartDrawing">
    <cdr:from>
      <cdr:x>0.8628</cdr:x>
      <cdr:y>0.01506</cdr:y>
    </cdr:from>
    <cdr:to>
      <cdr:x>0.96509</cdr:x>
      <cdr:y>0.09747</cdr:y>
    </cdr:to>
    <cdr:pic>
      <cdr:nvPicPr>
        <cdr:cNvPr id="4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17B9F81F-9B04-4E30-8DE7-863D83442E9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982039" y="115194"/>
          <a:ext cx="960104" cy="5931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75"/>
  <sheetViews>
    <sheetView showGridLines="0" tabSelected="1" zoomScaleNormal="100" zoomScaleSheetLayoutView="55" workbookViewId="0">
      <pane ySplit="5" topLeftCell="A6" activePane="bottomLeft" state="frozen"/>
      <selection pane="bottomLeft" activeCell="U1" sqref="U1"/>
    </sheetView>
  </sheetViews>
  <sheetFormatPr defaultColWidth="9.1796875" defaultRowHeight="12"/>
  <cols>
    <col min="1" max="1" width="24.7265625" style="4" customWidth="1"/>
    <col min="2" max="2" width="11.7265625" style="4" hidden="1" customWidth="1"/>
    <col min="3" max="3" width="11.26953125" style="4" hidden="1" customWidth="1"/>
    <col min="4" max="10" width="11.7265625" style="4" hidden="1" customWidth="1"/>
    <col min="11" max="11" width="11.26953125" style="4" hidden="1" customWidth="1"/>
    <col min="12" max="16" width="11.26953125" style="4" customWidth="1"/>
    <col min="17" max="18" width="11.453125" style="4" customWidth="1"/>
    <col min="19" max="21" width="11.1796875" style="4" customWidth="1"/>
    <col min="22" max="16384" width="9.1796875" style="4"/>
  </cols>
  <sheetData>
    <row r="2" spans="1:21" s="2" customFormat="1" ht="13.5">
      <c r="B2" s="1" t="s">
        <v>0</v>
      </c>
      <c r="L2" s="1" t="s">
        <v>0</v>
      </c>
    </row>
    <row r="3" spans="1:21" s="2" customFormat="1" ht="13.5">
      <c r="B3" s="1" t="s">
        <v>50</v>
      </c>
      <c r="L3" s="1" t="s">
        <v>50</v>
      </c>
    </row>
    <row r="4" spans="1:21" s="2" customFormat="1" ht="13.5">
      <c r="A4" s="3"/>
    </row>
    <row r="5" spans="1:21">
      <c r="A5" s="48"/>
      <c r="B5" s="49">
        <v>2000</v>
      </c>
      <c r="C5" s="49">
        <v>2001</v>
      </c>
      <c r="D5" s="50">
        <v>2002</v>
      </c>
      <c r="E5" s="49">
        <v>2003</v>
      </c>
      <c r="F5" s="49">
        <v>2004</v>
      </c>
      <c r="G5" s="49">
        <v>2005</v>
      </c>
      <c r="H5" s="49">
        <v>2006</v>
      </c>
      <c r="I5" s="50">
        <v>2007</v>
      </c>
      <c r="J5" s="49">
        <v>2008</v>
      </c>
      <c r="K5" s="49">
        <v>2009</v>
      </c>
      <c r="L5" s="49">
        <v>2010</v>
      </c>
      <c r="M5" s="49">
        <v>2011</v>
      </c>
      <c r="N5" s="49">
        <v>2012</v>
      </c>
      <c r="O5" s="49">
        <v>2013</v>
      </c>
      <c r="P5" s="49">
        <v>2014</v>
      </c>
      <c r="Q5" s="49" t="s">
        <v>51</v>
      </c>
      <c r="R5" s="49" t="s">
        <v>59</v>
      </c>
      <c r="S5" s="49" t="s">
        <v>60</v>
      </c>
      <c r="T5" s="49" t="s">
        <v>61</v>
      </c>
      <c r="U5" s="49" t="s">
        <v>62</v>
      </c>
    </row>
    <row r="6" spans="1:21" ht="13.5">
      <c r="A6" s="5" t="s">
        <v>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>
      <c r="A7" s="7" t="s">
        <v>2</v>
      </c>
      <c r="B7" s="8">
        <v>509836</v>
      </c>
      <c r="C7" s="8">
        <v>482763</v>
      </c>
      <c r="D7" s="8">
        <v>444010</v>
      </c>
      <c r="E7" s="9">
        <v>493390</v>
      </c>
      <c r="F7" s="10">
        <v>528826</v>
      </c>
      <c r="G7" s="10">
        <v>539206</v>
      </c>
      <c r="H7" s="11">
        <v>626942</v>
      </c>
      <c r="I7" s="12">
        <v>648289</v>
      </c>
      <c r="J7" s="13">
        <v>641322</v>
      </c>
      <c r="K7" s="14">
        <v>551275</v>
      </c>
      <c r="L7" s="14">
        <v>534586</v>
      </c>
      <c r="M7" s="14">
        <v>479956</v>
      </c>
      <c r="N7" s="14">
        <v>633887</v>
      </c>
      <c r="O7" s="14">
        <v>602210</v>
      </c>
      <c r="P7" s="14">
        <v>597043</v>
      </c>
      <c r="Q7" s="14">
        <v>530784</v>
      </c>
      <c r="R7" s="14">
        <v>562323</v>
      </c>
      <c r="S7" s="14">
        <v>749828</v>
      </c>
      <c r="T7" s="14"/>
      <c r="U7" s="14"/>
    </row>
    <row r="8" spans="1:21">
      <c r="A8" s="7" t="s">
        <v>35</v>
      </c>
      <c r="B8" s="8">
        <v>389164</v>
      </c>
      <c r="C8" s="8">
        <v>372663</v>
      </c>
      <c r="D8" s="8">
        <v>355394</v>
      </c>
      <c r="E8" s="9">
        <v>363357</v>
      </c>
      <c r="F8" s="10">
        <v>403540</v>
      </c>
      <c r="G8" s="10">
        <v>385953</v>
      </c>
      <c r="H8" s="11">
        <v>402561</v>
      </c>
      <c r="I8" s="12">
        <v>403428</v>
      </c>
      <c r="J8" s="15">
        <v>460515</v>
      </c>
      <c r="K8" s="14">
        <v>357276</v>
      </c>
      <c r="L8" s="14">
        <v>437443</v>
      </c>
      <c r="M8" s="14">
        <v>366518</v>
      </c>
      <c r="N8" s="14">
        <v>550176</v>
      </c>
      <c r="O8" s="14">
        <v>639756</v>
      </c>
      <c r="P8" s="14">
        <v>695790</v>
      </c>
      <c r="Q8" s="14">
        <v>709749</v>
      </c>
      <c r="R8" s="14">
        <v>727741</v>
      </c>
      <c r="S8" s="14">
        <v>709643</v>
      </c>
      <c r="T8" s="14"/>
      <c r="U8" s="14"/>
    </row>
    <row r="9" spans="1:21">
      <c r="A9" s="7" t="s">
        <v>3</v>
      </c>
      <c r="B9" s="8">
        <v>1165347</v>
      </c>
      <c r="C9" s="8">
        <v>1219809</v>
      </c>
      <c r="D9" s="8">
        <v>1328640</v>
      </c>
      <c r="E9" s="9">
        <v>1117120</v>
      </c>
      <c r="F9" s="10">
        <v>1190883</v>
      </c>
      <c r="G9" s="10">
        <v>1213352</v>
      </c>
      <c r="H9" s="11">
        <v>1277099</v>
      </c>
      <c r="I9" s="12">
        <v>1288577</v>
      </c>
      <c r="J9" s="15">
        <v>1230621</v>
      </c>
      <c r="K9" s="14">
        <v>812298</v>
      </c>
      <c r="L9" s="14">
        <v>941558</v>
      </c>
      <c r="M9" s="14">
        <v>687948</v>
      </c>
      <c r="N9" s="14">
        <v>996832</v>
      </c>
      <c r="O9" s="14">
        <v>805499</v>
      </c>
      <c r="P9" s="14">
        <v>922533</v>
      </c>
      <c r="Q9" s="14">
        <v>699592</v>
      </c>
      <c r="R9" s="14">
        <v>784726</v>
      </c>
      <c r="S9" s="14">
        <v>788909</v>
      </c>
      <c r="T9" s="14"/>
      <c r="U9" s="14"/>
    </row>
    <row r="10" spans="1:21">
      <c r="A10" s="7" t="s">
        <v>4</v>
      </c>
      <c r="B10" s="8">
        <v>31060</v>
      </c>
      <c r="C10" s="8">
        <v>12822</v>
      </c>
      <c r="D10" s="8">
        <v>8475</v>
      </c>
      <c r="E10" s="9">
        <v>710</v>
      </c>
      <c r="F10" s="10">
        <v>210</v>
      </c>
      <c r="G10" s="16" t="s">
        <v>5</v>
      </c>
      <c r="H10" s="9" t="s">
        <v>5</v>
      </c>
      <c r="I10" s="9" t="s">
        <v>5</v>
      </c>
      <c r="J10" s="17" t="s">
        <v>5</v>
      </c>
      <c r="K10" s="18" t="s">
        <v>5</v>
      </c>
      <c r="L10" s="18" t="s">
        <v>5</v>
      </c>
      <c r="M10" s="18" t="s">
        <v>5</v>
      </c>
      <c r="N10" s="18" t="s">
        <v>5</v>
      </c>
      <c r="O10" s="18" t="s">
        <v>5</v>
      </c>
      <c r="P10" s="18" t="s">
        <v>5</v>
      </c>
      <c r="Q10" s="14" t="s">
        <v>5</v>
      </c>
      <c r="R10" s="14" t="s">
        <v>5</v>
      </c>
      <c r="S10" s="14" t="s">
        <v>5</v>
      </c>
      <c r="T10" s="14"/>
      <c r="U10" s="14"/>
    </row>
    <row r="11" spans="1:21">
      <c r="A11" s="7" t="s">
        <v>6</v>
      </c>
      <c r="B11" s="8">
        <v>697686</v>
      </c>
      <c r="C11" s="8">
        <v>657241</v>
      </c>
      <c r="D11" s="8">
        <v>716117</v>
      </c>
      <c r="E11" s="9">
        <v>733295</v>
      </c>
      <c r="F11" s="10">
        <v>758269</v>
      </c>
      <c r="G11" s="10">
        <v>806064</v>
      </c>
      <c r="H11" s="11">
        <v>906862</v>
      </c>
      <c r="I11" s="12">
        <v>952290</v>
      </c>
      <c r="J11" s="15">
        <v>1038725</v>
      </c>
      <c r="K11" s="14">
        <v>693598</v>
      </c>
      <c r="L11" s="14">
        <v>893323</v>
      </c>
      <c r="M11" s="14">
        <v>798060</v>
      </c>
      <c r="N11" s="14">
        <v>830294</v>
      </c>
      <c r="O11" s="14">
        <v>950834</v>
      </c>
      <c r="P11" s="14">
        <v>918502</v>
      </c>
      <c r="Q11" s="14">
        <v>955961</v>
      </c>
      <c r="R11" s="14">
        <v>967510</v>
      </c>
      <c r="S11" s="14">
        <v>961039</v>
      </c>
      <c r="T11" s="14"/>
      <c r="U11" s="14"/>
    </row>
    <row r="12" spans="1:21">
      <c r="A12" s="7" t="s">
        <v>7</v>
      </c>
      <c r="B12" s="8">
        <v>727515</v>
      </c>
      <c r="C12" s="8">
        <v>632151</v>
      </c>
      <c r="D12" s="8">
        <v>685213</v>
      </c>
      <c r="E12" s="9">
        <v>645525</v>
      </c>
      <c r="F12" s="10">
        <v>532483</v>
      </c>
      <c r="G12" s="10">
        <v>555540</v>
      </c>
      <c r="H12" s="11">
        <v>657344</v>
      </c>
      <c r="I12" s="12">
        <v>758038</v>
      </c>
      <c r="J12" s="15">
        <v>770667</v>
      </c>
      <c r="K12" s="14">
        <v>365447</v>
      </c>
      <c r="L12" s="14">
        <v>586187</v>
      </c>
      <c r="M12" s="14">
        <v>536142</v>
      </c>
      <c r="N12" s="14">
        <v>450518</v>
      </c>
      <c r="O12" s="14">
        <v>518063</v>
      </c>
      <c r="P12" s="14">
        <v>637897</v>
      </c>
      <c r="Q12" s="14">
        <v>634856</v>
      </c>
      <c r="R12" s="14">
        <v>555018</v>
      </c>
      <c r="S12" s="14">
        <v>579642</v>
      </c>
      <c r="T12" s="14"/>
      <c r="U12" s="14"/>
    </row>
    <row r="13" spans="1:21">
      <c r="A13" s="7" t="s">
        <v>8</v>
      </c>
      <c r="B13" s="8">
        <v>1141461</v>
      </c>
      <c r="C13" s="8">
        <v>1088170</v>
      </c>
      <c r="D13" s="8">
        <v>1192770</v>
      </c>
      <c r="E13" s="9">
        <v>1242481</v>
      </c>
      <c r="F13" s="10">
        <v>1204254</v>
      </c>
      <c r="G13" s="10">
        <v>1221086</v>
      </c>
      <c r="H13" s="11">
        <v>1020592</v>
      </c>
      <c r="I13" s="12">
        <v>982870</v>
      </c>
      <c r="J13" s="15">
        <v>1095661</v>
      </c>
      <c r="K13" s="14">
        <v>780495</v>
      </c>
      <c r="L13" s="14">
        <v>1008160</v>
      </c>
      <c r="M13" s="14">
        <v>1004666</v>
      </c>
      <c r="N13" s="14">
        <v>1035726</v>
      </c>
      <c r="O13" s="14">
        <v>854057</v>
      </c>
      <c r="P13" s="14">
        <v>764230</v>
      </c>
      <c r="Q13" s="14">
        <v>755742</v>
      </c>
      <c r="R13" s="14">
        <v>835058</v>
      </c>
      <c r="S13" s="14">
        <v>921505</v>
      </c>
      <c r="T13" s="14"/>
      <c r="U13" s="14"/>
    </row>
    <row r="14" spans="1:21">
      <c r="A14" s="7" t="s">
        <v>9</v>
      </c>
      <c r="B14" s="8">
        <v>704462</v>
      </c>
      <c r="C14" s="8">
        <v>712632</v>
      </c>
      <c r="D14" s="8">
        <v>817038</v>
      </c>
      <c r="E14" s="9">
        <v>799275</v>
      </c>
      <c r="F14" s="10">
        <v>870490</v>
      </c>
      <c r="G14" s="10">
        <v>921008</v>
      </c>
      <c r="H14" s="11">
        <v>1036684</v>
      </c>
      <c r="I14" s="12">
        <v>1061767</v>
      </c>
      <c r="J14" s="15">
        <v>1059456</v>
      </c>
      <c r="K14" s="14">
        <v>758057</v>
      </c>
      <c r="L14" s="14">
        <v>915391</v>
      </c>
      <c r="M14" s="14">
        <v>811689</v>
      </c>
      <c r="N14" s="14">
        <v>886781</v>
      </c>
      <c r="O14" s="14">
        <v>797385</v>
      </c>
      <c r="P14" s="14">
        <v>825890</v>
      </c>
      <c r="Q14" s="14">
        <v>716689</v>
      </c>
      <c r="R14" s="14">
        <v>594143</v>
      </c>
      <c r="S14" s="14">
        <v>767670</v>
      </c>
      <c r="T14" s="14"/>
      <c r="U14" s="14"/>
    </row>
    <row r="15" spans="1:21">
      <c r="A15" s="7" t="s">
        <v>10</v>
      </c>
      <c r="B15" s="8">
        <v>2992889</v>
      </c>
      <c r="C15" s="8">
        <v>2938820</v>
      </c>
      <c r="D15" s="8">
        <v>3070456</v>
      </c>
      <c r="E15" s="9">
        <v>3082044</v>
      </c>
      <c r="F15" s="10">
        <v>3231430</v>
      </c>
      <c r="G15" s="10">
        <v>3374526</v>
      </c>
      <c r="H15" s="11">
        <v>3826819</v>
      </c>
      <c r="I15" s="12">
        <v>3849353</v>
      </c>
      <c r="J15" s="15">
        <v>3631146</v>
      </c>
      <c r="K15" s="14">
        <v>2543715</v>
      </c>
      <c r="L15" s="14">
        <v>2993714</v>
      </c>
      <c r="M15" s="14">
        <v>2473546</v>
      </c>
      <c r="N15" s="14">
        <v>3170289</v>
      </c>
      <c r="O15" s="14">
        <v>3021519</v>
      </c>
      <c r="P15" s="14">
        <v>2915185</v>
      </c>
      <c r="Q15" s="14">
        <v>2827349</v>
      </c>
      <c r="R15" s="14">
        <v>2847367</v>
      </c>
      <c r="S15" s="14">
        <v>2869600</v>
      </c>
      <c r="T15" s="14"/>
      <c r="U15" s="14"/>
    </row>
    <row r="16" spans="1:21">
      <c r="A16" s="7" t="s">
        <v>11</v>
      </c>
      <c r="B16" s="8" t="s">
        <v>5</v>
      </c>
      <c r="C16" s="8" t="s">
        <v>5</v>
      </c>
      <c r="D16" s="8">
        <v>241</v>
      </c>
      <c r="E16" s="9">
        <v>1012</v>
      </c>
      <c r="F16" s="16" t="s">
        <v>5</v>
      </c>
      <c r="G16" s="16" t="s">
        <v>5</v>
      </c>
      <c r="H16" s="8" t="s">
        <v>5</v>
      </c>
      <c r="I16" s="9" t="s">
        <v>5</v>
      </c>
      <c r="J16" s="15" t="s">
        <v>5</v>
      </c>
      <c r="K16" s="14" t="s">
        <v>5</v>
      </c>
      <c r="L16" s="14" t="s">
        <v>5</v>
      </c>
      <c r="M16" s="14" t="s">
        <v>5</v>
      </c>
      <c r="N16" s="14" t="s">
        <v>5</v>
      </c>
      <c r="O16" s="14" t="s">
        <v>5</v>
      </c>
      <c r="P16" s="14" t="s">
        <v>5</v>
      </c>
      <c r="Q16" s="14" t="s">
        <v>5</v>
      </c>
      <c r="R16" s="14" t="s">
        <v>5</v>
      </c>
      <c r="S16" s="14" t="s">
        <v>5</v>
      </c>
      <c r="T16" s="14" t="s">
        <v>5</v>
      </c>
      <c r="U16" s="14"/>
    </row>
    <row r="17" spans="1:25">
      <c r="A17" s="7" t="s">
        <v>12</v>
      </c>
      <c r="B17" s="8">
        <v>14</v>
      </c>
      <c r="C17" s="8">
        <v>492</v>
      </c>
      <c r="D17" s="8" t="s">
        <v>5</v>
      </c>
      <c r="E17" s="9">
        <v>119</v>
      </c>
      <c r="F17" s="16" t="s">
        <v>5</v>
      </c>
      <c r="G17" s="16" t="s">
        <v>5</v>
      </c>
      <c r="H17" s="8" t="s">
        <v>5</v>
      </c>
      <c r="I17" s="12">
        <v>25</v>
      </c>
      <c r="J17" s="12">
        <v>30</v>
      </c>
      <c r="K17" s="19" t="s">
        <v>5</v>
      </c>
      <c r="L17" s="19" t="s">
        <v>5</v>
      </c>
      <c r="M17" s="19" t="s">
        <v>5</v>
      </c>
      <c r="N17" s="19" t="s">
        <v>5</v>
      </c>
      <c r="O17" s="14" t="s">
        <v>5</v>
      </c>
      <c r="P17" s="14" t="s">
        <v>5</v>
      </c>
      <c r="Q17" s="14" t="s">
        <v>5</v>
      </c>
      <c r="R17" s="14" t="s">
        <v>5</v>
      </c>
      <c r="S17" s="14" t="s">
        <v>5</v>
      </c>
      <c r="T17" s="14" t="s">
        <v>5</v>
      </c>
      <c r="U17" s="14"/>
    </row>
    <row r="18" spans="1:25">
      <c r="A18" s="20" t="s">
        <v>13</v>
      </c>
      <c r="B18" s="21">
        <f t="shared" ref="B18:L18" si="0">SUM(B7:B17)</f>
        <v>8359434</v>
      </c>
      <c r="C18" s="21">
        <f t="shared" si="0"/>
        <v>8117563</v>
      </c>
      <c r="D18" s="21">
        <f t="shared" si="0"/>
        <v>8618354</v>
      </c>
      <c r="E18" s="22">
        <f t="shared" si="0"/>
        <v>8478328</v>
      </c>
      <c r="F18" s="22">
        <f t="shared" si="0"/>
        <v>8720385</v>
      </c>
      <c r="G18" s="22">
        <f t="shared" si="0"/>
        <v>9016735</v>
      </c>
      <c r="H18" s="22">
        <f t="shared" si="0"/>
        <v>9754903</v>
      </c>
      <c r="I18" s="22">
        <f t="shared" si="0"/>
        <v>9944637</v>
      </c>
      <c r="J18" s="22">
        <f t="shared" si="0"/>
        <v>9928143</v>
      </c>
      <c r="K18" s="22">
        <f t="shared" si="0"/>
        <v>6862161</v>
      </c>
      <c r="L18" s="22">
        <f t="shared" si="0"/>
        <v>8310362</v>
      </c>
      <c r="M18" s="22">
        <f t="shared" ref="M18:S18" si="1">SUM(M7:M17)</f>
        <v>7158525</v>
      </c>
      <c r="N18" s="22">
        <f t="shared" si="1"/>
        <v>8554503</v>
      </c>
      <c r="O18" s="22">
        <f t="shared" si="1"/>
        <v>8189323</v>
      </c>
      <c r="P18" s="22">
        <f t="shared" si="1"/>
        <v>8277070</v>
      </c>
      <c r="Q18" s="22">
        <f t="shared" si="1"/>
        <v>7830722</v>
      </c>
      <c r="R18" s="22">
        <f t="shared" si="1"/>
        <v>7873886</v>
      </c>
      <c r="S18" s="22">
        <f t="shared" si="1"/>
        <v>8347836</v>
      </c>
      <c r="T18" s="22">
        <v>8359286</v>
      </c>
      <c r="U18" s="22">
        <v>8328756</v>
      </c>
    </row>
    <row r="19" spans="1:25" ht="13.5">
      <c r="A19" s="23" t="s">
        <v>14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</row>
    <row r="20" spans="1:25">
      <c r="A20" s="24" t="s">
        <v>2</v>
      </c>
      <c r="B20" s="25">
        <v>169547</v>
      </c>
      <c r="C20" s="25">
        <v>156124</v>
      </c>
      <c r="D20" s="25">
        <v>155531</v>
      </c>
      <c r="E20" s="9">
        <v>147846</v>
      </c>
      <c r="F20" s="10">
        <v>150659</v>
      </c>
      <c r="G20" s="10">
        <v>185303</v>
      </c>
      <c r="H20" s="11">
        <v>164349</v>
      </c>
      <c r="I20" s="11">
        <v>138312</v>
      </c>
      <c r="J20" s="13">
        <v>151935</v>
      </c>
      <c r="K20" s="14">
        <v>132980</v>
      </c>
      <c r="L20" s="14">
        <v>130591</v>
      </c>
      <c r="M20" s="14">
        <v>129701</v>
      </c>
      <c r="N20" s="14">
        <v>140519</v>
      </c>
      <c r="O20" s="14">
        <v>172739</v>
      </c>
      <c r="P20" s="14">
        <v>185152</v>
      </c>
      <c r="Q20" s="14">
        <v>166556</v>
      </c>
      <c r="R20" s="14">
        <v>160525</v>
      </c>
      <c r="S20" s="14">
        <v>169688</v>
      </c>
      <c r="T20" s="14"/>
      <c r="U20" s="14"/>
    </row>
    <row r="21" spans="1:25">
      <c r="A21" s="24" t="s">
        <v>35</v>
      </c>
      <c r="B21" s="8">
        <v>79916</v>
      </c>
      <c r="C21" s="8">
        <v>90220</v>
      </c>
      <c r="D21" s="8">
        <v>80961</v>
      </c>
      <c r="E21" s="9">
        <v>86705</v>
      </c>
      <c r="F21" s="10">
        <v>88252</v>
      </c>
      <c r="G21" s="10">
        <v>83544</v>
      </c>
      <c r="H21" s="11">
        <v>79722</v>
      </c>
      <c r="I21" s="11">
        <v>72422</v>
      </c>
      <c r="J21" s="26">
        <v>64401</v>
      </c>
      <c r="K21" s="27">
        <v>51123</v>
      </c>
      <c r="L21" s="27">
        <v>54489</v>
      </c>
      <c r="M21" s="27">
        <v>52027</v>
      </c>
      <c r="N21" s="27">
        <v>18361</v>
      </c>
      <c r="O21" s="14" t="s">
        <v>5</v>
      </c>
      <c r="P21" s="14" t="s">
        <v>5</v>
      </c>
      <c r="Q21" s="14" t="s">
        <v>5</v>
      </c>
      <c r="R21" s="14" t="s">
        <v>5</v>
      </c>
      <c r="S21" s="14" t="s">
        <v>5</v>
      </c>
      <c r="T21" s="14"/>
      <c r="U21" s="14"/>
      <c r="V21" s="54"/>
      <c r="W21" s="54"/>
      <c r="X21" s="54"/>
      <c r="Y21" s="54"/>
    </row>
    <row r="22" spans="1:25">
      <c r="A22" s="24" t="s">
        <v>15</v>
      </c>
      <c r="B22" s="25">
        <f>47978-3625</f>
        <v>44353</v>
      </c>
      <c r="C22" s="25">
        <v>48605</v>
      </c>
      <c r="D22" s="25">
        <v>48991</v>
      </c>
      <c r="E22" s="9">
        <v>77732</v>
      </c>
      <c r="F22" s="10">
        <v>87521</v>
      </c>
      <c r="G22" s="10">
        <v>91716</v>
      </c>
      <c r="H22" s="11">
        <v>95679</v>
      </c>
      <c r="I22" s="11">
        <v>101909</v>
      </c>
      <c r="J22" s="15">
        <v>101037</v>
      </c>
      <c r="K22" s="14">
        <v>62197</v>
      </c>
      <c r="L22" s="14">
        <v>93742</v>
      </c>
      <c r="M22" s="14">
        <v>108503</v>
      </c>
      <c r="N22" s="14">
        <v>146637</v>
      </c>
      <c r="O22" s="14">
        <v>152899</v>
      </c>
      <c r="P22" s="14">
        <v>157218</v>
      </c>
      <c r="Q22" s="14">
        <v>142595</v>
      </c>
      <c r="R22" s="14">
        <v>139751</v>
      </c>
      <c r="S22" s="14">
        <v>150062</v>
      </c>
      <c r="T22" s="14"/>
      <c r="U22" s="14"/>
      <c r="V22" s="54"/>
      <c r="W22" s="54"/>
      <c r="X22" s="54"/>
      <c r="Y22" s="54"/>
    </row>
    <row r="23" spans="1:25" ht="14.5">
      <c r="A23" s="24" t="s">
        <v>3</v>
      </c>
      <c r="B23" s="25">
        <v>58577</v>
      </c>
      <c r="C23" s="25">
        <v>64898</v>
      </c>
      <c r="D23" s="25">
        <v>57739</v>
      </c>
      <c r="E23" s="9">
        <v>53821</v>
      </c>
      <c r="F23" s="10">
        <v>51645</v>
      </c>
      <c r="G23" s="10">
        <v>48642</v>
      </c>
      <c r="H23" s="11">
        <v>55767</v>
      </c>
      <c r="I23" s="11">
        <v>43268</v>
      </c>
      <c r="J23" s="28">
        <v>33760</v>
      </c>
      <c r="K23" s="29">
        <v>28626</v>
      </c>
      <c r="L23" s="29">
        <v>50944</v>
      </c>
      <c r="M23" s="29">
        <v>22673</v>
      </c>
      <c r="N23" s="29">
        <v>32481</v>
      </c>
      <c r="O23" s="29">
        <v>35151</v>
      </c>
      <c r="P23" s="29">
        <v>35646</v>
      </c>
      <c r="Q23" s="29">
        <v>30901</v>
      </c>
      <c r="R23" s="29">
        <v>35500</v>
      </c>
      <c r="S23" s="29">
        <v>28591</v>
      </c>
      <c r="T23" s="29"/>
      <c r="U23" s="29"/>
      <c r="V23" s="66"/>
      <c r="W23" s="67"/>
      <c r="X23" s="54"/>
      <c r="Y23" s="54"/>
    </row>
    <row r="24" spans="1:25">
      <c r="A24" s="24" t="s">
        <v>4</v>
      </c>
      <c r="B24" s="25">
        <f>226479-2133</f>
        <v>224346</v>
      </c>
      <c r="C24" s="25">
        <v>199877</v>
      </c>
      <c r="D24" s="25">
        <v>220254</v>
      </c>
      <c r="E24" s="9">
        <v>241511</v>
      </c>
      <c r="F24" s="10">
        <v>215397</v>
      </c>
      <c r="G24" s="10">
        <v>207077</v>
      </c>
      <c r="H24" s="11">
        <v>227403</v>
      </c>
      <c r="I24" s="11">
        <v>236619</v>
      </c>
      <c r="J24" s="15">
        <v>250692</v>
      </c>
      <c r="K24" s="14">
        <v>118033</v>
      </c>
      <c r="L24" s="14">
        <v>201282</v>
      </c>
      <c r="M24" s="14">
        <v>199326</v>
      </c>
      <c r="N24" s="14">
        <v>238703</v>
      </c>
      <c r="O24" s="14">
        <v>242197</v>
      </c>
      <c r="P24" s="14">
        <v>265307</v>
      </c>
      <c r="Q24" s="14">
        <v>261076</v>
      </c>
      <c r="R24" s="14">
        <v>243331</v>
      </c>
      <c r="S24" s="14">
        <v>233066</v>
      </c>
      <c r="T24" s="14"/>
      <c r="U24" s="14"/>
      <c r="V24" s="66"/>
      <c r="W24" s="66"/>
      <c r="X24" s="54"/>
      <c r="Y24" s="54"/>
    </row>
    <row r="25" spans="1:25" ht="14.5">
      <c r="A25" s="24" t="s">
        <v>6</v>
      </c>
      <c r="B25" s="25">
        <v>80454</v>
      </c>
      <c r="C25" s="25">
        <v>72038</v>
      </c>
      <c r="D25" s="25">
        <v>57301</v>
      </c>
      <c r="E25" s="9">
        <v>67789</v>
      </c>
      <c r="F25" s="10">
        <v>60461</v>
      </c>
      <c r="G25" s="10">
        <v>58865</v>
      </c>
      <c r="H25" s="11">
        <v>59685</v>
      </c>
      <c r="I25" s="11">
        <v>43221</v>
      </c>
      <c r="J25" s="26">
        <v>39965</v>
      </c>
      <c r="K25" s="27">
        <v>23577</v>
      </c>
      <c r="L25" s="27">
        <v>19513</v>
      </c>
      <c r="M25" s="27">
        <v>15242</v>
      </c>
      <c r="N25" s="27">
        <v>15256</v>
      </c>
      <c r="O25" s="27">
        <v>15794</v>
      </c>
      <c r="P25" s="27">
        <v>15798</v>
      </c>
      <c r="Q25" s="27">
        <v>16276</v>
      </c>
      <c r="R25" s="27">
        <v>9866</v>
      </c>
      <c r="S25" s="27">
        <v>10416</v>
      </c>
      <c r="T25" s="27"/>
      <c r="U25" s="27"/>
      <c r="V25" s="66"/>
      <c r="W25" s="67"/>
      <c r="X25" s="54"/>
      <c r="Y25" s="54"/>
    </row>
    <row r="26" spans="1:25">
      <c r="A26" s="24" t="s">
        <v>16</v>
      </c>
      <c r="B26" s="8" t="s">
        <v>5</v>
      </c>
      <c r="C26" s="8" t="s">
        <v>5</v>
      </c>
      <c r="D26" s="8" t="s">
        <v>5</v>
      </c>
      <c r="E26" s="9">
        <v>124048</v>
      </c>
      <c r="F26" s="10">
        <v>112833</v>
      </c>
      <c r="G26" s="10">
        <v>124220</v>
      </c>
      <c r="H26" s="11">
        <v>132002</v>
      </c>
      <c r="I26" s="11">
        <v>131055</v>
      </c>
      <c r="J26" s="15">
        <v>115573</v>
      </c>
      <c r="K26" s="14">
        <v>49485</v>
      </c>
      <c r="L26" s="14">
        <v>70189</v>
      </c>
      <c r="M26" s="14">
        <v>73669</v>
      </c>
      <c r="N26" s="14">
        <v>81163</v>
      </c>
      <c r="O26" s="14">
        <v>89930</v>
      </c>
      <c r="P26" s="14">
        <v>95658</v>
      </c>
      <c r="Q26" s="14">
        <v>92627</v>
      </c>
      <c r="R26" s="14">
        <v>70913</v>
      </c>
      <c r="S26" s="14">
        <v>77686</v>
      </c>
      <c r="T26" s="14"/>
      <c r="U26" s="14"/>
      <c r="V26" s="54"/>
      <c r="W26" s="54"/>
      <c r="X26" s="54"/>
      <c r="Y26" s="54"/>
    </row>
    <row r="27" spans="1:25">
      <c r="A27" s="24" t="s">
        <v>7</v>
      </c>
      <c r="B27" s="25">
        <f>269755-6522</f>
        <v>263233</v>
      </c>
      <c r="C27" s="25">
        <v>195719</v>
      </c>
      <c r="D27" s="25">
        <v>178694</v>
      </c>
      <c r="E27" s="9">
        <v>103846</v>
      </c>
      <c r="F27" s="10">
        <v>107400</v>
      </c>
      <c r="G27" s="10">
        <v>109360</v>
      </c>
      <c r="H27" s="11">
        <v>101134</v>
      </c>
      <c r="I27" s="11">
        <v>88045</v>
      </c>
      <c r="J27" s="26">
        <v>83276</v>
      </c>
      <c r="K27" s="27">
        <v>61083</v>
      </c>
      <c r="L27" s="27">
        <v>73918</v>
      </c>
      <c r="M27" s="27">
        <v>67452</v>
      </c>
      <c r="N27" s="27">
        <v>66570</v>
      </c>
      <c r="O27" s="27">
        <v>73830</v>
      </c>
      <c r="P27" s="27">
        <v>2993</v>
      </c>
      <c r="Q27" s="27">
        <v>585</v>
      </c>
      <c r="R27" s="14" t="s">
        <v>5</v>
      </c>
      <c r="S27" s="14" t="s">
        <v>5</v>
      </c>
      <c r="T27" s="14"/>
      <c r="U27" s="14"/>
    </row>
    <row r="28" spans="1:25">
      <c r="A28" s="24" t="s">
        <v>8</v>
      </c>
      <c r="B28" s="25">
        <f>182966-7673</f>
        <v>175293</v>
      </c>
      <c r="C28" s="25">
        <v>171169</v>
      </c>
      <c r="D28" s="25">
        <v>184383</v>
      </c>
      <c r="E28" s="9">
        <v>220486</v>
      </c>
      <c r="F28" s="10">
        <v>230408</v>
      </c>
      <c r="G28" s="10">
        <v>224073</v>
      </c>
      <c r="H28" s="11">
        <v>207965</v>
      </c>
      <c r="I28" s="11">
        <v>188788</v>
      </c>
      <c r="J28" s="26">
        <v>189005</v>
      </c>
      <c r="K28" s="27">
        <v>109601</v>
      </c>
      <c r="L28" s="27">
        <v>118960</v>
      </c>
      <c r="M28" s="27">
        <v>103360</v>
      </c>
      <c r="N28" s="27">
        <v>106588</v>
      </c>
      <c r="O28" s="27">
        <v>97548</v>
      </c>
      <c r="P28" s="27">
        <v>100969</v>
      </c>
      <c r="Q28" s="27">
        <v>103271</v>
      </c>
      <c r="R28" s="27">
        <v>100219</v>
      </c>
      <c r="S28" s="27">
        <v>86807</v>
      </c>
      <c r="T28" s="27"/>
      <c r="U28" s="27"/>
    </row>
    <row r="29" spans="1:25">
      <c r="A29" s="24" t="s">
        <v>17</v>
      </c>
      <c r="B29" s="25">
        <f>25581-1032</f>
        <v>24549</v>
      </c>
      <c r="C29" s="25">
        <v>22704</v>
      </c>
      <c r="D29" s="25">
        <v>25005</v>
      </c>
      <c r="E29" s="9">
        <v>37226</v>
      </c>
      <c r="F29" s="10">
        <v>38371</v>
      </c>
      <c r="G29" s="10">
        <v>39547</v>
      </c>
      <c r="H29" s="11">
        <v>41255</v>
      </c>
      <c r="I29" s="11">
        <v>44398</v>
      </c>
      <c r="J29" s="15">
        <v>45983</v>
      </c>
      <c r="K29" s="14">
        <v>18652</v>
      </c>
      <c r="L29" s="14">
        <v>29890</v>
      </c>
      <c r="M29" s="14">
        <v>23069</v>
      </c>
      <c r="N29" s="14">
        <v>21614</v>
      </c>
      <c r="O29" s="14">
        <v>18167</v>
      </c>
      <c r="P29" s="14">
        <v>21437</v>
      </c>
      <c r="Q29" s="14" t="s">
        <v>5</v>
      </c>
      <c r="R29" s="14" t="s">
        <v>5</v>
      </c>
      <c r="S29" s="14" t="s">
        <v>5</v>
      </c>
      <c r="T29" s="14"/>
      <c r="U29" s="14"/>
    </row>
    <row r="30" spans="1:25">
      <c r="A30" s="24" t="s">
        <v>9</v>
      </c>
      <c r="B30" s="25">
        <v>203443</v>
      </c>
      <c r="C30" s="25">
        <v>194896</v>
      </c>
      <c r="D30" s="25">
        <v>182842</v>
      </c>
      <c r="E30" s="9">
        <v>181456</v>
      </c>
      <c r="F30" s="10">
        <v>175245</v>
      </c>
      <c r="G30" s="10">
        <v>169778</v>
      </c>
      <c r="H30" s="11">
        <v>170121</v>
      </c>
      <c r="I30" s="11">
        <v>156530</v>
      </c>
      <c r="J30" s="26">
        <v>158779</v>
      </c>
      <c r="K30" s="27">
        <v>150245</v>
      </c>
      <c r="L30" s="27">
        <v>162851</v>
      </c>
      <c r="M30" s="27">
        <v>138110</v>
      </c>
      <c r="N30" s="27">
        <v>175082</v>
      </c>
      <c r="O30" s="27">
        <v>177935</v>
      </c>
      <c r="P30" s="27">
        <v>233439</v>
      </c>
      <c r="Q30" s="27">
        <v>220879</v>
      </c>
      <c r="R30" s="27">
        <v>200101</v>
      </c>
      <c r="S30" s="27">
        <v>219867</v>
      </c>
      <c r="T30" s="27"/>
      <c r="U30" s="27"/>
    </row>
    <row r="31" spans="1:25">
      <c r="A31" s="24" t="s">
        <v>10</v>
      </c>
      <c r="B31" s="25">
        <f>436320-33559</f>
        <v>402761</v>
      </c>
      <c r="C31" s="25">
        <v>384849</v>
      </c>
      <c r="D31" s="25">
        <v>380340</v>
      </c>
      <c r="E31" s="9">
        <v>403590</v>
      </c>
      <c r="F31" s="10">
        <v>411501</v>
      </c>
      <c r="G31" s="10">
        <v>362819</v>
      </c>
      <c r="H31" s="11">
        <v>303501</v>
      </c>
      <c r="I31" s="11">
        <v>291008</v>
      </c>
      <c r="J31" s="26">
        <v>271544</v>
      </c>
      <c r="K31" s="27">
        <v>178954</v>
      </c>
      <c r="L31" s="27">
        <v>201342</v>
      </c>
      <c r="M31" s="27">
        <v>200679</v>
      </c>
      <c r="N31" s="27">
        <v>221265</v>
      </c>
      <c r="O31" s="27">
        <v>230608</v>
      </c>
      <c r="P31" s="27">
        <v>242994</v>
      </c>
      <c r="Q31" s="27">
        <v>254877</v>
      </c>
      <c r="R31" s="27">
        <v>221194</v>
      </c>
      <c r="S31" s="27">
        <v>228346</v>
      </c>
      <c r="T31" s="27"/>
      <c r="U31" s="27"/>
    </row>
    <row r="32" spans="1:25">
      <c r="A32" s="24" t="s">
        <v>12</v>
      </c>
      <c r="B32" s="8">
        <v>346</v>
      </c>
      <c r="C32" s="8">
        <v>437</v>
      </c>
      <c r="D32" s="8">
        <v>599</v>
      </c>
      <c r="E32" s="9">
        <v>560</v>
      </c>
      <c r="F32" s="10">
        <v>998</v>
      </c>
      <c r="G32" s="10">
        <v>1667</v>
      </c>
      <c r="H32" s="11">
        <v>2110</v>
      </c>
      <c r="I32" s="11">
        <v>2445</v>
      </c>
      <c r="J32" s="15">
        <v>2449</v>
      </c>
      <c r="K32" s="14">
        <v>545</v>
      </c>
      <c r="L32" s="14">
        <v>1468</v>
      </c>
      <c r="M32" s="14">
        <v>2185</v>
      </c>
      <c r="N32" s="14">
        <v>2115</v>
      </c>
      <c r="O32" s="14">
        <v>1379</v>
      </c>
      <c r="P32" s="14">
        <v>1150</v>
      </c>
      <c r="Q32" s="14">
        <v>20023</v>
      </c>
      <c r="R32" s="14">
        <v>19673</v>
      </c>
      <c r="S32" s="14">
        <v>15212</v>
      </c>
      <c r="T32" s="14"/>
      <c r="U32" s="14"/>
    </row>
    <row r="33" spans="1:21">
      <c r="A33" s="20" t="s">
        <v>13</v>
      </c>
      <c r="B33" s="21">
        <f t="shared" ref="B33:L33" si="2">SUM(B20:B32)</f>
        <v>1726818</v>
      </c>
      <c r="C33" s="21">
        <f t="shared" si="2"/>
        <v>1601536</v>
      </c>
      <c r="D33" s="21">
        <f t="shared" si="2"/>
        <v>1572640</v>
      </c>
      <c r="E33" s="22">
        <f t="shared" si="2"/>
        <v>1746616</v>
      </c>
      <c r="F33" s="30">
        <f t="shared" si="2"/>
        <v>1730691</v>
      </c>
      <c r="G33" s="30">
        <f t="shared" si="2"/>
        <v>1706611</v>
      </c>
      <c r="H33" s="30">
        <f t="shared" si="2"/>
        <v>1640693</v>
      </c>
      <c r="I33" s="30">
        <f t="shared" si="2"/>
        <v>1538020</v>
      </c>
      <c r="J33" s="30">
        <f t="shared" si="2"/>
        <v>1508399</v>
      </c>
      <c r="K33" s="30">
        <f t="shared" si="2"/>
        <v>985101</v>
      </c>
      <c r="L33" s="30">
        <f t="shared" si="2"/>
        <v>1209179</v>
      </c>
      <c r="M33" s="30">
        <f t="shared" ref="M33:S33" si="3">SUM(M20:M32)</f>
        <v>1135996</v>
      </c>
      <c r="N33" s="30">
        <f t="shared" si="3"/>
        <v>1266354</v>
      </c>
      <c r="O33" s="30">
        <f t="shared" si="3"/>
        <v>1308177</v>
      </c>
      <c r="P33" s="30">
        <f t="shared" si="3"/>
        <v>1357761</v>
      </c>
      <c r="Q33" s="30">
        <f t="shared" si="3"/>
        <v>1309666</v>
      </c>
      <c r="R33" s="30">
        <f t="shared" si="3"/>
        <v>1201073</v>
      </c>
      <c r="S33" s="30">
        <f t="shared" si="3"/>
        <v>1219741</v>
      </c>
      <c r="T33" s="30">
        <v>1257111</v>
      </c>
      <c r="U33" s="30">
        <v>1232917</v>
      </c>
    </row>
    <row r="34" spans="1:21" ht="13.5">
      <c r="A34" s="23" t="s">
        <v>52</v>
      </c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</row>
    <row r="35" spans="1:21">
      <c r="A35" s="24" t="s">
        <v>15</v>
      </c>
      <c r="B35" s="25">
        <v>3625</v>
      </c>
      <c r="C35" s="25">
        <v>4830</v>
      </c>
      <c r="D35" s="25">
        <v>5179</v>
      </c>
      <c r="E35" s="9">
        <v>5390</v>
      </c>
      <c r="F35" s="16">
        <v>6316</v>
      </c>
      <c r="G35" s="16">
        <v>5269</v>
      </c>
      <c r="H35" s="12">
        <v>4443</v>
      </c>
      <c r="I35" s="12">
        <v>4984</v>
      </c>
      <c r="J35" s="15">
        <v>5179</v>
      </c>
      <c r="K35" s="14">
        <v>4473</v>
      </c>
      <c r="L35" s="14">
        <v>5569</v>
      </c>
      <c r="M35" s="14">
        <v>5285</v>
      </c>
      <c r="N35" s="14">
        <v>6202</v>
      </c>
      <c r="O35" s="14">
        <v>5905</v>
      </c>
      <c r="P35" s="14">
        <v>5274</v>
      </c>
      <c r="Q35" s="14">
        <v>7055</v>
      </c>
      <c r="R35" s="14">
        <v>6249</v>
      </c>
      <c r="S35" s="14">
        <v>5870</v>
      </c>
      <c r="T35" s="14"/>
      <c r="U35" s="14"/>
    </row>
    <row r="36" spans="1:21">
      <c r="A36" s="24" t="s">
        <v>4</v>
      </c>
      <c r="B36" s="25">
        <v>2133</v>
      </c>
      <c r="C36" s="25">
        <v>3230</v>
      </c>
      <c r="D36" s="25">
        <v>2324</v>
      </c>
      <c r="E36" s="9">
        <v>2354</v>
      </c>
      <c r="F36" s="16">
        <v>2745</v>
      </c>
      <c r="G36" s="16">
        <v>3176</v>
      </c>
      <c r="H36" s="12">
        <v>3404</v>
      </c>
      <c r="I36" s="12">
        <v>3668</v>
      </c>
      <c r="J36" s="15">
        <v>3221</v>
      </c>
      <c r="K36" s="14">
        <v>2077</v>
      </c>
      <c r="L36" s="14">
        <v>2434</v>
      </c>
      <c r="M36" s="14">
        <v>2375</v>
      </c>
      <c r="N36" s="14">
        <v>2544</v>
      </c>
      <c r="O36" s="14">
        <v>1965</v>
      </c>
      <c r="P36" s="14">
        <v>2565</v>
      </c>
      <c r="Q36" s="14">
        <v>2342</v>
      </c>
      <c r="R36" s="14">
        <v>1165</v>
      </c>
      <c r="S36" s="14">
        <v>593</v>
      </c>
      <c r="T36" s="14"/>
      <c r="U36" s="14"/>
    </row>
    <row r="37" spans="1:21">
      <c r="A37" s="24" t="s">
        <v>16</v>
      </c>
      <c r="B37" s="8" t="s">
        <v>5</v>
      </c>
      <c r="C37" s="8" t="s">
        <v>5</v>
      </c>
      <c r="D37" s="8" t="s">
        <v>5</v>
      </c>
      <c r="E37" s="9">
        <v>8697</v>
      </c>
      <c r="F37" s="16">
        <v>7285</v>
      </c>
      <c r="G37" s="16">
        <v>8054</v>
      </c>
      <c r="H37" s="12">
        <v>9501</v>
      </c>
      <c r="I37" s="12">
        <v>10225</v>
      </c>
      <c r="J37" s="15">
        <v>10611</v>
      </c>
      <c r="K37" s="14">
        <v>4982</v>
      </c>
      <c r="L37" s="14">
        <v>6404</v>
      </c>
      <c r="M37" s="14">
        <v>5485</v>
      </c>
      <c r="N37" s="14">
        <v>5923</v>
      </c>
      <c r="O37" s="14">
        <v>6860</v>
      </c>
      <c r="P37" s="14">
        <v>7575</v>
      </c>
      <c r="Q37" s="14">
        <v>8417</v>
      </c>
      <c r="R37" s="14">
        <v>9727</v>
      </c>
      <c r="S37" s="14">
        <v>13364</v>
      </c>
      <c r="T37" s="14"/>
      <c r="U37" s="14"/>
    </row>
    <row r="38" spans="1:21">
      <c r="A38" s="24" t="s">
        <v>7</v>
      </c>
      <c r="B38" s="25">
        <v>6522</v>
      </c>
      <c r="C38" s="25">
        <v>6879</v>
      </c>
      <c r="D38" s="25">
        <v>7397</v>
      </c>
      <c r="E38" s="9" t="s">
        <v>5</v>
      </c>
      <c r="F38" s="16" t="s">
        <v>5</v>
      </c>
      <c r="G38" s="16" t="s">
        <v>5</v>
      </c>
      <c r="H38" s="9" t="s">
        <v>5</v>
      </c>
      <c r="I38" s="9" t="s">
        <v>5</v>
      </c>
      <c r="J38" s="9" t="s">
        <v>5</v>
      </c>
      <c r="K38" s="31" t="s">
        <v>5</v>
      </c>
      <c r="L38" s="31" t="s">
        <v>5</v>
      </c>
      <c r="M38" s="31">
        <v>0</v>
      </c>
      <c r="N38" s="31">
        <v>0</v>
      </c>
      <c r="O38" s="31">
        <v>0</v>
      </c>
      <c r="P38" s="31">
        <v>0</v>
      </c>
      <c r="Q38" s="14" t="s">
        <v>5</v>
      </c>
      <c r="R38" s="14" t="s">
        <v>5</v>
      </c>
      <c r="S38" s="14" t="s">
        <v>5</v>
      </c>
      <c r="T38" s="14"/>
      <c r="U38" s="14"/>
    </row>
    <row r="39" spans="1:21">
      <c r="A39" s="24" t="s">
        <v>18</v>
      </c>
      <c r="B39" s="25">
        <v>7673</v>
      </c>
      <c r="C39" s="25">
        <v>10949</v>
      </c>
      <c r="D39" s="25">
        <v>15286</v>
      </c>
      <c r="E39" s="9">
        <v>8628</v>
      </c>
      <c r="F39" s="16">
        <v>4345</v>
      </c>
      <c r="G39" s="16">
        <v>6053</v>
      </c>
      <c r="H39" s="12">
        <v>5843</v>
      </c>
      <c r="I39" s="12">
        <v>7422</v>
      </c>
      <c r="J39" s="26">
        <v>8416</v>
      </c>
      <c r="K39" s="27">
        <v>4479</v>
      </c>
      <c r="L39" s="27">
        <v>6547</v>
      </c>
      <c r="M39" s="27">
        <v>4969</v>
      </c>
      <c r="N39" s="27">
        <v>5951</v>
      </c>
      <c r="O39" s="27">
        <v>12941</v>
      </c>
      <c r="P39" s="27">
        <v>15688</v>
      </c>
      <c r="Q39" s="27">
        <v>13818</v>
      </c>
      <c r="R39" s="27">
        <v>14825</v>
      </c>
      <c r="S39" s="27">
        <v>11660</v>
      </c>
      <c r="T39" s="27"/>
      <c r="U39" s="27"/>
    </row>
    <row r="40" spans="1:21">
      <c r="A40" s="24" t="s">
        <v>17</v>
      </c>
      <c r="B40" s="25">
        <v>1032</v>
      </c>
      <c r="C40" s="25">
        <v>1449</v>
      </c>
      <c r="D40" s="25">
        <v>1763</v>
      </c>
      <c r="E40" s="9">
        <v>1622</v>
      </c>
      <c r="F40" s="16">
        <v>1736</v>
      </c>
      <c r="G40" s="16">
        <v>1524</v>
      </c>
      <c r="H40" s="12">
        <v>1578</v>
      </c>
      <c r="I40" s="12">
        <v>1595</v>
      </c>
      <c r="J40" s="15">
        <v>1977</v>
      </c>
      <c r="K40" s="14">
        <v>1179</v>
      </c>
      <c r="L40" s="14">
        <v>581</v>
      </c>
      <c r="M40" s="14">
        <v>192</v>
      </c>
      <c r="N40" s="14">
        <v>241</v>
      </c>
      <c r="O40" s="14">
        <v>238</v>
      </c>
      <c r="P40" s="14">
        <v>106</v>
      </c>
      <c r="Q40" s="14" t="s">
        <v>5</v>
      </c>
      <c r="R40" s="14" t="s">
        <v>5</v>
      </c>
      <c r="S40" s="14" t="s">
        <v>5</v>
      </c>
      <c r="T40" s="14"/>
      <c r="U40" s="14"/>
    </row>
    <row r="41" spans="1:21">
      <c r="A41" s="24" t="s">
        <v>10</v>
      </c>
      <c r="B41" s="25">
        <v>33559</v>
      </c>
      <c r="C41" s="25">
        <v>30755</v>
      </c>
      <c r="D41" s="25">
        <v>34372</v>
      </c>
      <c r="E41" s="9">
        <v>34383</v>
      </c>
      <c r="F41" s="16">
        <v>38015</v>
      </c>
      <c r="G41" s="16">
        <v>52237</v>
      </c>
      <c r="H41" s="12">
        <v>63868</v>
      </c>
      <c r="I41" s="12">
        <v>85776</v>
      </c>
      <c r="J41" s="26">
        <v>109698</v>
      </c>
      <c r="K41" s="27">
        <v>69605</v>
      </c>
      <c r="L41" s="27">
        <v>87799</v>
      </c>
      <c r="M41" s="27">
        <v>85803</v>
      </c>
      <c r="N41" s="27">
        <v>101359</v>
      </c>
      <c r="O41" s="27">
        <v>104772</v>
      </c>
      <c r="P41" s="27">
        <v>108626</v>
      </c>
      <c r="Q41" s="27">
        <v>106218</v>
      </c>
      <c r="R41" s="27">
        <v>97777</v>
      </c>
      <c r="S41" s="27">
        <v>91610</v>
      </c>
      <c r="T41" s="27"/>
      <c r="U41" s="27"/>
    </row>
    <row r="42" spans="1:21">
      <c r="A42" s="20" t="s">
        <v>13</v>
      </c>
      <c r="B42" s="32">
        <f t="shared" ref="B42:L42" si="4">SUM(B35:B41)</f>
        <v>54544</v>
      </c>
      <c r="C42" s="32">
        <f t="shared" si="4"/>
        <v>58092</v>
      </c>
      <c r="D42" s="32">
        <f t="shared" si="4"/>
        <v>66321</v>
      </c>
      <c r="E42" s="33">
        <f t="shared" si="4"/>
        <v>61074</v>
      </c>
      <c r="F42" s="30">
        <f t="shared" si="4"/>
        <v>60442</v>
      </c>
      <c r="G42" s="30">
        <f t="shared" si="4"/>
        <v>76313</v>
      </c>
      <c r="H42" s="30">
        <f t="shared" si="4"/>
        <v>88637</v>
      </c>
      <c r="I42" s="30">
        <f t="shared" si="4"/>
        <v>113670</v>
      </c>
      <c r="J42" s="30">
        <f t="shared" si="4"/>
        <v>139102</v>
      </c>
      <c r="K42" s="30">
        <f t="shared" si="4"/>
        <v>86795</v>
      </c>
      <c r="L42" s="30">
        <f t="shared" si="4"/>
        <v>109334</v>
      </c>
      <c r="M42" s="30">
        <f>SUM(M35:M41)</f>
        <v>104109</v>
      </c>
      <c r="N42" s="30">
        <f>SUM(N35:N41)</f>
        <v>122220</v>
      </c>
      <c r="O42" s="30">
        <f>SUM(O35:O41)</f>
        <v>132681</v>
      </c>
      <c r="P42" s="30">
        <f>SUM(P35:P41)</f>
        <v>139834</v>
      </c>
      <c r="Q42" s="30">
        <f>SUM(Q35:Q41)</f>
        <v>137850</v>
      </c>
      <c r="R42" s="30">
        <v>129743</v>
      </c>
      <c r="S42" s="30">
        <v>123097</v>
      </c>
      <c r="T42" s="30">
        <v>113197</v>
      </c>
      <c r="U42" s="30">
        <v>122621</v>
      </c>
    </row>
    <row r="43" spans="1:21">
      <c r="A43" s="20" t="s">
        <v>55</v>
      </c>
      <c r="B43" s="32">
        <f>+B42+B33</f>
        <v>1781362</v>
      </c>
      <c r="C43" s="32">
        <f t="shared" ref="C43:Q43" si="5">+C42+C33</f>
        <v>1659628</v>
      </c>
      <c r="D43" s="32">
        <f t="shared" si="5"/>
        <v>1638961</v>
      </c>
      <c r="E43" s="32">
        <f t="shared" si="5"/>
        <v>1807690</v>
      </c>
      <c r="F43" s="32">
        <f t="shared" si="5"/>
        <v>1791133</v>
      </c>
      <c r="G43" s="32">
        <f t="shared" si="5"/>
        <v>1782924</v>
      </c>
      <c r="H43" s="32">
        <f t="shared" si="5"/>
        <v>1729330</v>
      </c>
      <c r="I43" s="32">
        <f t="shared" si="5"/>
        <v>1651690</v>
      </c>
      <c r="J43" s="32">
        <f t="shared" si="5"/>
        <v>1647501</v>
      </c>
      <c r="K43" s="32">
        <f t="shared" si="5"/>
        <v>1071896</v>
      </c>
      <c r="L43" s="32">
        <f t="shared" si="5"/>
        <v>1318513</v>
      </c>
      <c r="M43" s="32">
        <f t="shared" si="5"/>
        <v>1240105</v>
      </c>
      <c r="N43" s="32">
        <f t="shared" si="5"/>
        <v>1388574</v>
      </c>
      <c r="O43" s="32">
        <f t="shared" si="5"/>
        <v>1440858</v>
      </c>
      <c r="P43" s="32">
        <f t="shared" si="5"/>
        <v>1497595</v>
      </c>
      <c r="Q43" s="32">
        <f t="shared" si="5"/>
        <v>1447516</v>
      </c>
      <c r="R43" s="32">
        <f>+R42+R33</f>
        <v>1330816</v>
      </c>
      <c r="S43" s="32">
        <f>SUM(S33,S42)</f>
        <v>1342838</v>
      </c>
      <c r="T43" s="32">
        <f>+T42+T33</f>
        <v>1370308</v>
      </c>
      <c r="U43" s="32">
        <f>+U42+U33</f>
        <v>1355538</v>
      </c>
    </row>
    <row r="44" spans="1:21" ht="13.5">
      <c r="A44" s="23" t="s">
        <v>19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</row>
    <row r="45" spans="1:21">
      <c r="A45" s="24" t="s">
        <v>2</v>
      </c>
      <c r="B45" s="25">
        <f t="shared" ref="B45:Q45" si="6">+B20+B7</f>
        <v>679383</v>
      </c>
      <c r="C45" s="25">
        <f t="shared" si="6"/>
        <v>638887</v>
      </c>
      <c r="D45" s="25">
        <f t="shared" si="6"/>
        <v>599541</v>
      </c>
      <c r="E45" s="25">
        <f t="shared" si="6"/>
        <v>641236</v>
      </c>
      <c r="F45" s="10">
        <f t="shared" si="6"/>
        <v>679485</v>
      </c>
      <c r="G45" s="10">
        <f t="shared" si="6"/>
        <v>724509</v>
      </c>
      <c r="H45" s="10">
        <f t="shared" si="6"/>
        <v>791291</v>
      </c>
      <c r="I45" s="10">
        <f t="shared" si="6"/>
        <v>786601</v>
      </c>
      <c r="J45" s="10">
        <f t="shared" si="6"/>
        <v>793257</v>
      </c>
      <c r="K45" s="10">
        <f t="shared" si="6"/>
        <v>684255</v>
      </c>
      <c r="L45" s="10">
        <f t="shared" si="6"/>
        <v>665177</v>
      </c>
      <c r="M45" s="10">
        <f t="shared" si="6"/>
        <v>609657</v>
      </c>
      <c r="N45" s="10">
        <f t="shared" si="6"/>
        <v>774406</v>
      </c>
      <c r="O45" s="10">
        <f t="shared" si="6"/>
        <v>774949</v>
      </c>
      <c r="P45" s="10">
        <f t="shared" si="6"/>
        <v>782195</v>
      </c>
      <c r="Q45" s="10">
        <f t="shared" si="6"/>
        <v>697340</v>
      </c>
      <c r="R45" s="10">
        <f>+R20+R7</f>
        <v>722848</v>
      </c>
      <c r="S45" s="10">
        <f>+S20+S7</f>
        <v>919516</v>
      </c>
      <c r="T45" s="10">
        <f>+T20+T7</f>
        <v>0</v>
      </c>
      <c r="U45" s="10"/>
    </row>
    <row r="46" spans="1:21">
      <c r="A46" s="24" t="s">
        <v>35</v>
      </c>
      <c r="B46" s="25">
        <f t="shared" ref="B46:N46" si="7">+B21+B8</f>
        <v>469080</v>
      </c>
      <c r="C46" s="25">
        <f t="shared" si="7"/>
        <v>462883</v>
      </c>
      <c r="D46" s="25">
        <f t="shared" si="7"/>
        <v>436355</v>
      </c>
      <c r="E46" s="25">
        <f t="shared" si="7"/>
        <v>450062</v>
      </c>
      <c r="F46" s="10">
        <f t="shared" si="7"/>
        <v>491792</v>
      </c>
      <c r="G46" s="10">
        <f t="shared" si="7"/>
        <v>469497</v>
      </c>
      <c r="H46" s="10">
        <f t="shared" si="7"/>
        <v>482283</v>
      </c>
      <c r="I46" s="10">
        <f t="shared" si="7"/>
        <v>475850</v>
      </c>
      <c r="J46" s="10">
        <f t="shared" si="7"/>
        <v>524916</v>
      </c>
      <c r="K46" s="10">
        <f t="shared" si="7"/>
        <v>408399</v>
      </c>
      <c r="L46" s="10">
        <f t="shared" si="7"/>
        <v>491932</v>
      </c>
      <c r="M46" s="10">
        <f t="shared" si="7"/>
        <v>418545</v>
      </c>
      <c r="N46" s="10">
        <f t="shared" si="7"/>
        <v>568537</v>
      </c>
      <c r="O46" s="10">
        <f>+O8</f>
        <v>639756</v>
      </c>
      <c r="P46" s="10">
        <f>+P8</f>
        <v>695790</v>
      </c>
      <c r="Q46" s="10">
        <f>+Q8</f>
        <v>709749</v>
      </c>
      <c r="R46" s="10">
        <f>+R8</f>
        <v>727741</v>
      </c>
      <c r="S46" s="10">
        <f>S8</f>
        <v>709643</v>
      </c>
      <c r="T46" s="10">
        <f>T8</f>
        <v>0</v>
      </c>
      <c r="U46" s="10"/>
    </row>
    <row r="47" spans="1:21">
      <c r="A47" s="24" t="s">
        <v>15</v>
      </c>
      <c r="B47" s="25">
        <f t="shared" ref="B47:L47" si="8">+B35+B22</f>
        <v>47978</v>
      </c>
      <c r="C47" s="25">
        <f t="shared" si="8"/>
        <v>53435</v>
      </c>
      <c r="D47" s="25">
        <f t="shared" si="8"/>
        <v>54170</v>
      </c>
      <c r="E47" s="25">
        <f t="shared" si="8"/>
        <v>83122</v>
      </c>
      <c r="F47" s="10">
        <f t="shared" si="8"/>
        <v>93837</v>
      </c>
      <c r="G47" s="10">
        <f t="shared" si="8"/>
        <v>96985</v>
      </c>
      <c r="H47" s="10">
        <f t="shared" si="8"/>
        <v>100122</v>
      </c>
      <c r="I47" s="10">
        <f t="shared" si="8"/>
        <v>106893</v>
      </c>
      <c r="J47" s="10">
        <f t="shared" si="8"/>
        <v>106216</v>
      </c>
      <c r="K47" s="10">
        <f t="shared" si="8"/>
        <v>66670</v>
      </c>
      <c r="L47" s="10">
        <f t="shared" si="8"/>
        <v>99311</v>
      </c>
      <c r="M47" s="10">
        <f t="shared" ref="M47:R47" si="9">+M35+M22</f>
        <v>113788</v>
      </c>
      <c r="N47" s="10">
        <f t="shared" si="9"/>
        <v>152839</v>
      </c>
      <c r="O47" s="10">
        <f t="shared" si="9"/>
        <v>158804</v>
      </c>
      <c r="P47" s="10">
        <f t="shared" si="9"/>
        <v>162492</v>
      </c>
      <c r="Q47" s="10">
        <f t="shared" si="9"/>
        <v>149650</v>
      </c>
      <c r="R47" s="10">
        <f t="shared" si="9"/>
        <v>146000</v>
      </c>
      <c r="S47" s="10">
        <f>+S35+S22</f>
        <v>155932</v>
      </c>
      <c r="T47" s="10">
        <f>+T35+T22</f>
        <v>0</v>
      </c>
      <c r="U47" s="10"/>
    </row>
    <row r="48" spans="1:21">
      <c r="A48" s="24" t="s">
        <v>3</v>
      </c>
      <c r="B48" s="25">
        <f t="shared" ref="B48:K48" si="10">+B23+B9</f>
        <v>1223924</v>
      </c>
      <c r="C48" s="25">
        <f t="shared" si="10"/>
        <v>1284707</v>
      </c>
      <c r="D48" s="25">
        <f t="shared" si="10"/>
        <v>1386379</v>
      </c>
      <c r="E48" s="25">
        <f t="shared" si="10"/>
        <v>1170941</v>
      </c>
      <c r="F48" s="10">
        <f t="shared" si="10"/>
        <v>1242528</v>
      </c>
      <c r="G48" s="10">
        <f t="shared" si="10"/>
        <v>1261994</v>
      </c>
      <c r="H48" s="10">
        <f t="shared" si="10"/>
        <v>1332866</v>
      </c>
      <c r="I48" s="10">
        <f t="shared" si="10"/>
        <v>1331845</v>
      </c>
      <c r="J48" s="10">
        <f t="shared" si="10"/>
        <v>1264381</v>
      </c>
      <c r="K48" s="10">
        <f t="shared" si="10"/>
        <v>840924</v>
      </c>
      <c r="L48" s="10">
        <f t="shared" ref="L48:Q48" si="11">+L23+L9</f>
        <v>992502</v>
      </c>
      <c r="M48" s="10">
        <f t="shared" si="11"/>
        <v>710621</v>
      </c>
      <c r="N48" s="10">
        <f t="shared" si="11"/>
        <v>1029313</v>
      </c>
      <c r="O48" s="10">
        <f t="shared" si="11"/>
        <v>840650</v>
      </c>
      <c r="P48" s="10">
        <f t="shared" si="11"/>
        <v>958179</v>
      </c>
      <c r="Q48" s="10">
        <f t="shared" si="11"/>
        <v>730493</v>
      </c>
      <c r="R48" s="10">
        <f>+R23+R9</f>
        <v>820226</v>
      </c>
      <c r="S48" s="10">
        <f>+S23+S9</f>
        <v>817500</v>
      </c>
      <c r="T48" s="10">
        <f>+T23+T9</f>
        <v>0</v>
      </c>
      <c r="U48" s="10"/>
    </row>
    <row r="49" spans="1:21">
      <c r="A49" s="24" t="s">
        <v>4</v>
      </c>
      <c r="B49" s="25">
        <f>+B36+B24+B10</f>
        <v>257539</v>
      </c>
      <c r="C49" s="25">
        <f>+C36+C24+C10</f>
        <v>215929</v>
      </c>
      <c r="D49" s="25">
        <f>+D36+D24+D10</f>
        <v>231053</v>
      </c>
      <c r="E49" s="25">
        <f>+E36+E24+E10</f>
        <v>244575</v>
      </c>
      <c r="F49" s="10">
        <f>+F36+F24+F10</f>
        <v>218352</v>
      </c>
      <c r="G49" s="10">
        <f t="shared" ref="G49:L49" si="12">+G36+G24</f>
        <v>210253</v>
      </c>
      <c r="H49" s="10">
        <f t="shared" si="12"/>
        <v>230807</v>
      </c>
      <c r="I49" s="10">
        <f t="shared" si="12"/>
        <v>240287</v>
      </c>
      <c r="J49" s="10">
        <f t="shared" si="12"/>
        <v>253913</v>
      </c>
      <c r="K49" s="10">
        <f t="shared" si="12"/>
        <v>120110</v>
      </c>
      <c r="L49" s="10">
        <f t="shared" si="12"/>
        <v>203716</v>
      </c>
      <c r="M49" s="10">
        <f t="shared" ref="M49:R49" si="13">+M36+M24</f>
        <v>201701</v>
      </c>
      <c r="N49" s="10">
        <f t="shared" si="13"/>
        <v>241247</v>
      </c>
      <c r="O49" s="10">
        <f t="shared" si="13"/>
        <v>244162</v>
      </c>
      <c r="P49" s="10">
        <f t="shared" si="13"/>
        <v>267872</v>
      </c>
      <c r="Q49" s="10">
        <f t="shared" si="13"/>
        <v>263418</v>
      </c>
      <c r="R49" s="10">
        <f t="shared" si="13"/>
        <v>244496</v>
      </c>
      <c r="S49" s="10">
        <f>+S36+S24</f>
        <v>233659</v>
      </c>
      <c r="T49" s="10">
        <f>+T36+T24</f>
        <v>0</v>
      </c>
      <c r="U49" s="10"/>
    </row>
    <row r="50" spans="1:21">
      <c r="A50" s="24" t="s">
        <v>6</v>
      </c>
      <c r="B50" s="25">
        <f t="shared" ref="B50:K50" si="14">+B25+B11</f>
        <v>778140</v>
      </c>
      <c r="C50" s="25">
        <f t="shared" si="14"/>
        <v>729279</v>
      </c>
      <c r="D50" s="25">
        <f t="shared" si="14"/>
        <v>773418</v>
      </c>
      <c r="E50" s="25">
        <f t="shared" si="14"/>
        <v>801084</v>
      </c>
      <c r="F50" s="10">
        <f t="shared" si="14"/>
        <v>818730</v>
      </c>
      <c r="G50" s="10">
        <f t="shared" si="14"/>
        <v>864929</v>
      </c>
      <c r="H50" s="10">
        <f t="shared" si="14"/>
        <v>966547</v>
      </c>
      <c r="I50" s="10">
        <f t="shared" si="14"/>
        <v>995511</v>
      </c>
      <c r="J50" s="10">
        <f t="shared" si="14"/>
        <v>1078690</v>
      </c>
      <c r="K50" s="10">
        <f t="shared" si="14"/>
        <v>717175</v>
      </c>
      <c r="L50" s="10">
        <f t="shared" ref="L50:Q50" si="15">+L25+L11</f>
        <v>912836</v>
      </c>
      <c r="M50" s="10">
        <f t="shared" si="15"/>
        <v>813302</v>
      </c>
      <c r="N50" s="10">
        <f t="shared" si="15"/>
        <v>845550</v>
      </c>
      <c r="O50" s="10">
        <f t="shared" si="15"/>
        <v>966628</v>
      </c>
      <c r="P50" s="10">
        <f t="shared" si="15"/>
        <v>934300</v>
      </c>
      <c r="Q50" s="10">
        <f t="shared" si="15"/>
        <v>972237</v>
      </c>
      <c r="R50" s="10">
        <f>+R25+R11</f>
        <v>977376</v>
      </c>
      <c r="S50" s="10">
        <f>+S25+S11</f>
        <v>971455</v>
      </c>
      <c r="T50" s="10">
        <f>+T25+T11</f>
        <v>0</v>
      </c>
      <c r="U50" s="10"/>
    </row>
    <row r="51" spans="1:21">
      <c r="A51" s="24" t="s">
        <v>16</v>
      </c>
      <c r="B51" s="8" t="s">
        <v>5</v>
      </c>
      <c r="C51" s="8" t="s">
        <v>5</v>
      </c>
      <c r="D51" s="8" t="s">
        <v>5</v>
      </c>
      <c r="E51" s="25">
        <f t="shared" ref="E51:L51" si="16">+E26+E37</f>
        <v>132745</v>
      </c>
      <c r="F51" s="10">
        <f t="shared" si="16"/>
        <v>120118</v>
      </c>
      <c r="G51" s="10">
        <f t="shared" si="16"/>
        <v>132274</v>
      </c>
      <c r="H51" s="10">
        <f t="shared" si="16"/>
        <v>141503</v>
      </c>
      <c r="I51" s="10">
        <f t="shared" si="16"/>
        <v>141280</v>
      </c>
      <c r="J51" s="10">
        <f t="shared" si="16"/>
        <v>126184</v>
      </c>
      <c r="K51" s="10">
        <f t="shared" si="16"/>
        <v>54467</v>
      </c>
      <c r="L51" s="10">
        <f t="shared" si="16"/>
        <v>76593</v>
      </c>
      <c r="M51" s="10">
        <f t="shared" ref="M51:R51" si="17">+M26+M37</f>
        <v>79154</v>
      </c>
      <c r="N51" s="10">
        <f t="shared" si="17"/>
        <v>87086</v>
      </c>
      <c r="O51" s="10">
        <f t="shared" si="17"/>
        <v>96790</v>
      </c>
      <c r="P51" s="10">
        <f t="shared" si="17"/>
        <v>103233</v>
      </c>
      <c r="Q51" s="10">
        <f t="shared" si="17"/>
        <v>101044</v>
      </c>
      <c r="R51" s="10">
        <f t="shared" si="17"/>
        <v>80640</v>
      </c>
      <c r="S51" s="10">
        <f>+S26+S37</f>
        <v>91050</v>
      </c>
      <c r="T51" s="10">
        <f>+T26+T37</f>
        <v>0</v>
      </c>
      <c r="U51" s="10"/>
    </row>
    <row r="52" spans="1:21">
      <c r="A52" s="24" t="s">
        <v>7</v>
      </c>
      <c r="B52" s="25">
        <f t="shared" ref="B52:D53" si="18">+B38+B27+B12</f>
        <v>997270</v>
      </c>
      <c r="C52" s="25">
        <f t="shared" si="18"/>
        <v>834749</v>
      </c>
      <c r="D52" s="25">
        <f t="shared" si="18"/>
        <v>871304</v>
      </c>
      <c r="E52" s="25">
        <f t="shared" ref="E52:K52" si="19">+E27+E12</f>
        <v>749371</v>
      </c>
      <c r="F52" s="10">
        <f t="shared" si="19"/>
        <v>639883</v>
      </c>
      <c r="G52" s="10">
        <f t="shared" si="19"/>
        <v>664900</v>
      </c>
      <c r="H52" s="10">
        <f t="shared" si="19"/>
        <v>758478</v>
      </c>
      <c r="I52" s="10">
        <f t="shared" si="19"/>
        <v>846083</v>
      </c>
      <c r="J52" s="10">
        <f t="shared" si="19"/>
        <v>853943</v>
      </c>
      <c r="K52" s="10">
        <f t="shared" si="19"/>
        <v>426530</v>
      </c>
      <c r="L52" s="10">
        <f t="shared" ref="L52:Q52" si="20">+L27+L12</f>
        <v>660105</v>
      </c>
      <c r="M52" s="10">
        <f t="shared" si="20"/>
        <v>603594</v>
      </c>
      <c r="N52" s="10">
        <f t="shared" si="20"/>
        <v>517088</v>
      </c>
      <c r="O52" s="10">
        <f t="shared" si="20"/>
        <v>591893</v>
      </c>
      <c r="P52" s="10">
        <f t="shared" si="20"/>
        <v>640890</v>
      </c>
      <c r="Q52" s="10">
        <f t="shared" si="20"/>
        <v>635441</v>
      </c>
      <c r="R52" s="10">
        <f>+R12</f>
        <v>555018</v>
      </c>
      <c r="S52" s="10">
        <f>S12</f>
        <v>579642</v>
      </c>
      <c r="T52" s="10">
        <f>T12</f>
        <v>0</v>
      </c>
      <c r="U52" s="10"/>
    </row>
    <row r="53" spans="1:21">
      <c r="A53" s="24" t="s">
        <v>8</v>
      </c>
      <c r="B53" s="25">
        <f t="shared" si="18"/>
        <v>1324427</v>
      </c>
      <c r="C53" s="25">
        <f t="shared" si="18"/>
        <v>1270288</v>
      </c>
      <c r="D53" s="25">
        <f t="shared" si="18"/>
        <v>1392439</v>
      </c>
      <c r="E53" s="25">
        <f t="shared" ref="E53:Q53" si="21">+E39+E28+E13</f>
        <v>1471595</v>
      </c>
      <c r="F53" s="10">
        <f t="shared" si="21"/>
        <v>1439007</v>
      </c>
      <c r="G53" s="10">
        <f t="shared" si="21"/>
        <v>1451212</v>
      </c>
      <c r="H53" s="10">
        <f t="shared" si="21"/>
        <v>1234400</v>
      </c>
      <c r="I53" s="10">
        <f t="shared" si="21"/>
        <v>1179080</v>
      </c>
      <c r="J53" s="10">
        <f t="shared" si="21"/>
        <v>1293082</v>
      </c>
      <c r="K53" s="10">
        <f t="shared" si="21"/>
        <v>894575</v>
      </c>
      <c r="L53" s="10">
        <f t="shared" si="21"/>
        <v>1133667</v>
      </c>
      <c r="M53" s="10">
        <f t="shared" si="21"/>
        <v>1112995</v>
      </c>
      <c r="N53" s="10">
        <f t="shared" si="21"/>
        <v>1148265</v>
      </c>
      <c r="O53" s="10">
        <f t="shared" si="21"/>
        <v>964546</v>
      </c>
      <c r="P53" s="10">
        <f t="shared" si="21"/>
        <v>880887</v>
      </c>
      <c r="Q53" s="10">
        <f t="shared" si="21"/>
        <v>872831</v>
      </c>
      <c r="R53" s="10">
        <f>+R39+R28+R13</f>
        <v>950102</v>
      </c>
      <c r="S53" s="10">
        <f>+S39+S28+S13</f>
        <v>1019972</v>
      </c>
      <c r="T53" s="10">
        <f>+T39+T28+T13</f>
        <v>0</v>
      </c>
      <c r="U53" s="10"/>
    </row>
    <row r="54" spans="1:21">
      <c r="A54" s="24" t="s">
        <v>17</v>
      </c>
      <c r="B54" s="25">
        <f t="shared" ref="B54:L54" si="22">+B40+B29</f>
        <v>25581</v>
      </c>
      <c r="C54" s="25">
        <f t="shared" si="22"/>
        <v>24153</v>
      </c>
      <c r="D54" s="25">
        <f t="shared" si="22"/>
        <v>26768</v>
      </c>
      <c r="E54" s="25">
        <f t="shared" si="22"/>
        <v>38848</v>
      </c>
      <c r="F54" s="10">
        <f t="shared" si="22"/>
        <v>40107</v>
      </c>
      <c r="G54" s="10">
        <f t="shared" si="22"/>
        <v>41071</v>
      </c>
      <c r="H54" s="10">
        <f t="shared" si="22"/>
        <v>42833</v>
      </c>
      <c r="I54" s="10">
        <f t="shared" si="22"/>
        <v>45993</v>
      </c>
      <c r="J54" s="10">
        <f t="shared" si="22"/>
        <v>47960</v>
      </c>
      <c r="K54" s="10">
        <f t="shared" si="22"/>
        <v>19831</v>
      </c>
      <c r="L54" s="10">
        <f t="shared" si="22"/>
        <v>30471</v>
      </c>
      <c r="M54" s="10">
        <f>+M40+M29</f>
        <v>23261</v>
      </c>
      <c r="N54" s="10">
        <f>+N40+N29</f>
        <v>21855</v>
      </c>
      <c r="O54" s="10">
        <f>+O40+O29</f>
        <v>18405</v>
      </c>
      <c r="P54" s="10">
        <f>+P40+P29</f>
        <v>21543</v>
      </c>
      <c r="Q54" s="10" t="str">
        <f>+Q29</f>
        <v>-</v>
      </c>
      <c r="R54" s="10" t="str">
        <f>+R29</f>
        <v>-</v>
      </c>
      <c r="S54" s="10" t="str">
        <f>+S29</f>
        <v>-</v>
      </c>
      <c r="T54" s="10">
        <f>+T29</f>
        <v>0</v>
      </c>
      <c r="U54" s="10"/>
    </row>
    <row r="55" spans="1:21">
      <c r="A55" s="24" t="s">
        <v>9</v>
      </c>
      <c r="B55" s="25">
        <f t="shared" ref="B55:K55" si="23">+B30+B14</f>
        <v>907905</v>
      </c>
      <c r="C55" s="25">
        <f t="shared" si="23"/>
        <v>907528</v>
      </c>
      <c r="D55" s="25">
        <f t="shared" si="23"/>
        <v>999880</v>
      </c>
      <c r="E55" s="25">
        <f t="shared" si="23"/>
        <v>980731</v>
      </c>
      <c r="F55" s="10">
        <f t="shared" si="23"/>
        <v>1045735</v>
      </c>
      <c r="G55" s="10">
        <f t="shared" si="23"/>
        <v>1090786</v>
      </c>
      <c r="H55" s="10">
        <f t="shared" si="23"/>
        <v>1206805</v>
      </c>
      <c r="I55" s="10">
        <f t="shared" si="23"/>
        <v>1218297</v>
      </c>
      <c r="J55" s="10">
        <f t="shared" si="23"/>
        <v>1218235</v>
      </c>
      <c r="K55" s="10">
        <f t="shared" si="23"/>
        <v>908302</v>
      </c>
      <c r="L55" s="10">
        <f t="shared" ref="L55:Q55" si="24">+L30+L14</f>
        <v>1078242</v>
      </c>
      <c r="M55" s="10">
        <f t="shared" si="24"/>
        <v>949799</v>
      </c>
      <c r="N55" s="10">
        <f t="shared" si="24"/>
        <v>1061863</v>
      </c>
      <c r="O55" s="10">
        <f t="shared" si="24"/>
        <v>975320</v>
      </c>
      <c r="P55" s="10">
        <f t="shared" si="24"/>
        <v>1059329</v>
      </c>
      <c r="Q55" s="10">
        <f t="shared" si="24"/>
        <v>937568</v>
      </c>
      <c r="R55" s="10">
        <f>+R30+R14</f>
        <v>794244</v>
      </c>
      <c r="S55" s="10">
        <f>+S30+S14</f>
        <v>987537</v>
      </c>
      <c r="T55" s="10">
        <f>+T30+T14</f>
        <v>0</v>
      </c>
      <c r="U55" s="10"/>
    </row>
    <row r="56" spans="1:21">
      <c r="A56" s="24" t="s">
        <v>10</v>
      </c>
      <c r="B56" s="25">
        <f t="shared" ref="B56:L56" si="25">+B41+B31+B15</f>
        <v>3429209</v>
      </c>
      <c r="C56" s="25">
        <f t="shared" si="25"/>
        <v>3354424</v>
      </c>
      <c r="D56" s="25">
        <f t="shared" si="25"/>
        <v>3485168</v>
      </c>
      <c r="E56" s="25">
        <f t="shared" si="25"/>
        <v>3520017</v>
      </c>
      <c r="F56" s="10">
        <f t="shared" si="25"/>
        <v>3680946</v>
      </c>
      <c r="G56" s="10">
        <f t="shared" si="25"/>
        <v>3789582</v>
      </c>
      <c r="H56" s="10">
        <f t="shared" si="25"/>
        <v>4194188</v>
      </c>
      <c r="I56" s="10">
        <f t="shared" si="25"/>
        <v>4226137</v>
      </c>
      <c r="J56" s="10">
        <f t="shared" si="25"/>
        <v>4012388</v>
      </c>
      <c r="K56" s="10">
        <f t="shared" si="25"/>
        <v>2792274</v>
      </c>
      <c r="L56" s="10">
        <f t="shared" si="25"/>
        <v>3282855</v>
      </c>
      <c r="M56" s="10">
        <f t="shared" ref="M56:R56" si="26">+M41+M31+M15</f>
        <v>2760028</v>
      </c>
      <c r="N56" s="10">
        <f t="shared" si="26"/>
        <v>3492913</v>
      </c>
      <c r="O56" s="10">
        <f t="shared" si="26"/>
        <v>3356899</v>
      </c>
      <c r="P56" s="10">
        <f t="shared" si="26"/>
        <v>3266805</v>
      </c>
      <c r="Q56" s="10">
        <f t="shared" si="26"/>
        <v>3188444</v>
      </c>
      <c r="R56" s="10">
        <f t="shared" si="26"/>
        <v>3166338</v>
      </c>
      <c r="S56" s="10">
        <f>+S41+S31+S15</f>
        <v>3189556</v>
      </c>
      <c r="T56" s="10">
        <f>+T41+T31+T15</f>
        <v>0</v>
      </c>
      <c r="U56" s="10"/>
    </row>
    <row r="57" spans="1:21">
      <c r="A57" s="24" t="s">
        <v>11</v>
      </c>
      <c r="B57" s="8" t="s">
        <v>5</v>
      </c>
      <c r="C57" s="8" t="s">
        <v>5</v>
      </c>
      <c r="D57" s="25">
        <f t="shared" ref="D57:J57" si="27">+D16</f>
        <v>241</v>
      </c>
      <c r="E57" s="25">
        <f t="shared" si="27"/>
        <v>1012</v>
      </c>
      <c r="F57" s="16" t="str">
        <f t="shared" si="27"/>
        <v>-</v>
      </c>
      <c r="G57" s="16" t="str">
        <f t="shared" si="27"/>
        <v>-</v>
      </c>
      <c r="H57" s="16" t="str">
        <f t="shared" si="27"/>
        <v>-</v>
      </c>
      <c r="I57" s="16" t="str">
        <f t="shared" si="27"/>
        <v>-</v>
      </c>
      <c r="J57" s="16" t="str">
        <f t="shared" si="27"/>
        <v>-</v>
      </c>
      <c r="K57" s="16" t="str">
        <f t="shared" ref="K57:P57" si="28">+K16</f>
        <v>-</v>
      </c>
      <c r="L57" s="16" t="str">
        <f t="shared" si="28"/>
        <v>-</v>
      </c>
      <c r="M57" s="16" t="str">
        <f t="shared" si="28"/>
        <v>-</v>
      </c>
      <c r="N57" s="16" t="str">
        <f t="shared" si="28"/>
        <v>-</v>
      </c>
      <c r="O57" s="16" t="str">
        <f t="shared" si="28"/>
        <v>-</v>
      </c>
      <c r="P57" s="16" t="str">
        <f t="shared" si="28"/>
        <v>-</v>
      </c>
      <c r="Q57" s="16" t="str">
        <f>+Q16</f>
        <v>-</v>
      </c>
      <c r="R57" s="16" t="str">
        <f>+R16</f>
        <v>-</v>
      </c>
      <c r="S57" s="16" t="str">
        <f>+S16</f>
        <v>-</v>
      </c>
      <c r="T57" s="16" t="str">
        <f>+T16</f>
        <v>-</v>
      </c>
      <c r="U57" s="16"/>
    </row>
    <row r="58" spans="1:21">
      <c r="A58" s="24" t="s">
        <v>12</v>
      </c>
      <c r="B58" s="25">
        <f>+B32+B17</f>
        <v>360</v>
      </c>
      <c r="C58" s="25">
        <f>+C32+C17</f>
        <v>929</v>
      </c>
      <c r="D58" s="25">
        <f>+D32</f>
        <v>599</v>
      </c>
      <c r="E58" s="25">
        <f>+E32+E17</f>
        <v>679</v>
      </c>
      <c r="F58" s="10">
        <f>+F32</f>
        <v>998</v>
      </c>
      <c r="G58" s="10">
        <f>+G32</f>
        <v>1667</v>
      </c>
      <c r="H58" s="10">
        <f>+H32</f>
        <v>2110</v>
      </c>
      <c r="I58" s="10">
        <f>+I32+I17</f>
        <v>2470</v>
      </c>
      <c r="J58" s="10">
        <f>+J32+J17</f>
        <v>2479</v>
      </c>
      <c r="K58" s="10">
        <f t="shared" ref="K58:P58" si="29">+K32</f>
        <v>545</v>
      </c>
      <c r="L58" s="10">
        <f t="shared" si="29"/>
        <v>1468</v>
      </c>
      <c r="M58" s="10">
        <f t="shared" si="29"/>
        <v>2185</v>
      </c>
      <c r="N58" s="10">
        <f t="shared" si="29"/>
        <v>2115</v>
      </c>
      <c r="O58" s="10">
        <f t="shared" si="29"/>
        <v>1379</v>
      </c>
      <c r="P58" s="10">
        <f t="shared" si="29"/>
        <v>1150</v>
      </c>
      <c r="Q58" s="10">
        <f>+Q32</f>
        <v>20023</v>
      </c>
      <c r="R58" s="10">
        <f>+R32</f>
        <v>19673</v>
      </c>
      <c r="S58" s="10">
        <f>+S32</f>
        <v>15212</v>
      </c>
      <c r="T58" s="10">
        <f>+T32</f>
        <v>0</v>
      </c>
      <c r="U58" s="10"/>
    </row>
    <row r="59" spans="1:21">
      <c r="A59" s="20" t="s">
        <v>13</v>
      </c>
      <c r="B59" s="21">
        <f t="shared" ref="B59:L59" si="30">SUM(B45:B58)</f>
        <v>10140796</v>
      </c>
      <c r="C59" s="21">
        <f t="shared" si="30"/>
        <v>9777191</v>
      </c>
      <c r="D59" s="21">
        <f t="shared" si="30"/>
        <v>10257315</v>
      </c>
      <c r="E59" s="22">
        <f t="shared" si="30"/>
        <v>10286018</v>
      </c>
      <c r="F59" s="30">
        <f t="shared" si="30"/>
        <v>10511518</v>
      </c>
      <c r="G59" s="30">
        <f t="shared" si="30"/>
        <v>10799659</v>
      </c>
      <c r="H59" s="30">
        <f t="shared" si="30"/>
        <v>11484233</v>
      </c>
      <c r="I59" s="30">
        <f t="shared" si="30"/>
        <v>11596327</v>
      </c>
      <c r="J59" s="30">
        <f t="shared" si="30"/>
        <v>11575644</v>
      </c>
      <c r="K59" s="30">
        <f t="shared" si="30"/>
        <v>7934057</v>
      </c>
      <c r="L59" s="30">
        <f t="shared" si="30"/>
        <v>9628875</v>
      </c>
      <c r="M59" s="30">
        <f>SUM(M45:M58)</f>
        <v>8398630</v>
      </c>
      <c r="N59" s="30">
        <f>SUM(N45:N58)</f>
        <v>9943077</v>
      </c>
      <c r="O59" s="30">
        <f>SUM(O45:O58)</f>
        <v>9630181</v>
      </c>
      <c r="P59" s="30">
        <f>SUM(P45:P58)</f>
        <v>9774665</v>
      </c>
      <c r="Q59" s="30">
        <f>+Q42+Q33+Q18</f>
        <v>9278238</v>
      </c>
      <c r="R59" s="30">
        <f>+R42+R33+R18</f>
        <v>9204702</v>
      </c>
      <c r="S59" s="30">
        <f>+S42+S33+S18</f>
        <v>9690674</v>
      </c>
      <c r="T59" s="30">
        <f>+T43+T18</f>
        <v>9729594</v>
      </c>
      <c r="U59" s="30">
        <f>+U43+U18</f>
        <v>9684294</v>
      </c>
    </row>
    <row r="60" spans="1:21" ht="12.5">
      <c r="A60" s="74" t="s">
        <v>58</v>
      </c>
      <c r="Q60" s="34"/>
      <c r="R60" s="34"/>
      <c r="S60" s="34"/>
      <c r="T60" s="34"/>
      <c r="U60" s="34" t="s">
        <v>20</v>
      </c>
    </row>
    <row r="61" spans="1:21" ht="12.5">
      <c r="A61" s="75" t="s">
        <v>53</v>
      </c>
      <c r="B61" s="34"/>
      <c r="C61" s="34"/>
      <c r="G61" s="34"/>
      <c r="H61" s="34"/>
      <c r="I61" s="34"/>
      <c r="K61" s="34"/>
      <c r="L61" s="34"/>
      <c r="M61" s="34"/>
      <c r="N61" s="34"/>
      <c r="P61" s="34"/>
    </row>
    <row r="62" spans="1:21">
      <c r="A62" s="39" t="s">
        <v>57</v>
      </c>
    </row>
    <row r="63" spans="1:21" s="47" customFormat="1">
      <c r="A63" s="71" t="s">
        <v>42</v>
      </c>
      <c r="B63" s="57">
        <v>1124147</v>
      </c>
      <c r="C63" s="57">
        <v>1053020</v>
      </c>
      <c r="D63" s="57">
        <v>947856</v>
      </c>
      <c r="E63" s="57">
        <v>1023557</v>
      </c>
      <c r="F63" s="57">
        <v>1008894</v>
      </c>
      <c r="G63" s="57">
        <v>1047498</v>
      </c>
      <c r="H63" s="57">
        <v>1018857</v>
      </c>
      <c r="I63" s="57">
        <v>921273</v>
      </c>
      <c r="J63" s="57">
        <v>900918</v>
      </c>
      <c r="K63" s="57">
        <v>691427</v>
      </c>
      <c r="L63" s="57">
        <v>787567</v>
      </c>
      <c r="M63" s="57">
        <v>718418</v>
      </c>
      <c r="N63" s="57">
        <v>794820</v>
      </c>
      <c r="O63" s="57">
        <v>851091</v>
      </c>
      <c r="P63" s="57">
        <v>883425</v>
      </c>
      <c r="Q63" s="57">
        <v>849529</v>
      </c>
      <c r="R63" s="57">
        <v>812552</v>
      </c>
      <c r="S63" s="57">
        <v>815136</v>
      </c>
      <c r="T63" s="57">
        <v>843071</v>
      </c>
      <c r="U63" s="57">
        <v>839895</v>
      </c>
    </row>
    <row r="64" spans="1:21" s="47" customFormat="1">
      <c r="A64" s="71" t="s">
        <v>43</v>
      </c>
      <c r="B64" s="57">
        <v>649180</v>
      </c>
      <c r="C64" s="57">
        <v>595403</v>
      </c>
      <c r="D64" s="57">
        <v>679964</v>
      </c>
      <c r="E64" s="57">
        <v>772727</v>
      </c>
      <c r="F64" s="57">
        <v>769953</v>
      </c>
      <c r="G64" s="57">
        <v>723663</v>
      </c>
      <c r="H64" s="57">
        <v>699410</v>
      </c>
      <c r="I64" s="57">
        <v>718901</v>
      </c>
      <c r="J64" s="57">
        <v>734923</v>
      </c>
      <c r="K64" s="57">
        <v>371686</v>
      </c>
      <c r="L64" s="57">
        <v>520672</v>
      </c>
      <c r="M64" s="57">
        <v>512260</v>
      </c>
      <c r="N64" s="57">
        <v>583156</v>
      </c>
      <c r="O64" s="57">
        <v>580012</v>
      </c>
      <c r="P64" s="57">
        <v>604768</v>
      </c>
      <c r="Q64" s="57">
        <v>586562</v>
      </c>
      <c r="R64" s="57">
        <v>505976</v>
      </c>
      <c r="S64" s="57">
        <v>515521</v>
      </c>
      <c r="T64" s="57">
        <v>517641</v>
      </c>
      <c r="U64" s="57">
        <v>506389</v>
      </c>
    </row>
    <row r="65" spans="1:22" s="47" customFormat="1">
      <c r="A65" s="71" t="s">
        <v>44</v>
      </c>
      <c r="B65" s="57">
        <v>8035</v>
      </c>
      <c r="C65" s="57">
        <v>11205</v>
      </c>
      <c r="D65" s="57">
        <v>11141</v>
      </c>
      <c r="E65" s="57">
        <v>11406</v>
      </c>
      <c r="F65" s="57">
        <v>12286</v>
      </c>
      <c r="G65" s="57">
        <v>11763</v>
      </c>
      <c r="H65" s="57">
        <v>11063</v>
      </c>
      <c r="I65" s="57">
        <v>11516</v>
      </c>
      <c r="J65" s="57">
        <v>11660</v>
      </c>
      <c r="K65" s="57">
        <v>8783</v>
      </c>
      <c r="L65" s="57">
        <v>10274</v>
      </c>
      <c r="M65" s="57">
        <v>9427</v>
      </c>
      <c r="N65" s="57">
        <v>10598</v>
      </c>
      <c r="O65" s="57">
        <v>9755</v>
      </c>
      <c r="P65" s="57">
        <v>9402</v>
      </c>
      <c r="Q65" s="57">
        <v>11425</v>
      </c>
      <c r="R65" s="57">
        <v>12288</v>
      </c>
      <c r="S65" s="57">
        <v>12181</v>
      </c>
      <c r="T65" s="57">
        <v>9596</v>
      </c>
      <c r="U65" s="57">
        <v>9254</v>
      </c>
    </row>
    <row r="66" spans="1:22" s="47" customFormat="1">
      <c r="A66" s="71" t="s">
        <v>54</v>
      </c>
      <c r="B66" s="68">
        <f>SUM(B63:B65)</f>
        <v>1781362</v>
      </c>
      <c r="C66" s="68">
        <f t="shared" ref="C66:U66" si="31">SUM(C63:C65)</f>
        <v>1659628</v>
      </c>
      <c r="D66" s="68">
        <f t="shared" si="31"/>
        <v>1638961</v>
      </c>
      <c r="E66" s="69">
        <f t="shared" si="31"/>
        <v>1807690</v>
      </c>
      <c r="F66" s="68">
        <f t="shared" si="31"/>
        <v>1791133</v>
      </c>
      <c r="G66" s="68">
        <f t="shared" si="31"/>
        <v>1782924</v>
      </c>
      <c r="H66" s="68">
        <f t="shared" si="31"/>
        <v>1729330</v>
      </c>
      <c r="I66" s="68">
        <f t="shared" si="31"/>
        <v>1651690</v>
      </c>
      <c r="J66" s="68">
        <f t="shared" si="31"/>
        <v>1647501</v>
      </c>
      <c r="K66" s="68">
        <f t="shared" si="31"/>
        <v>1071896</v>
      </c>
      <c r="L66" s="68">
        <f t="shared" si="31"/>
        <v>1318513</v>
      </c>
      <c r="M66" s="68">
        <f t="shared" si="31"/>
        <v>1240105</v>
      </c>
      <c r="N66" s="68">
        <f t="shared" si="31"/>
        <v>1388574</v>
      </c>
      <c r="O66" s="68">
        <f t="shared" si="31"/>
        <v>1440858</v>
      </c>
      <c r="P66" s="68">
        <f t="shared" si="31"/>
        <v>1497595</v>
      </c>
      <c r="Q66" s="68">
        <f t="shared" si="31"/>
        <v>1447516</v>
      </c>
      <c r="R66" s="68">
        <f t="shared" si="31"/>
        <v>1330816</v>
      </c>
      <c r="S66" s="68">
        <f t="shared" si="31"/>
        <v>1342838</v>
      </c>
      <c r="T66" s="68">
        <f t="shared" si="31"/>
        <v>1370308</v>
      </c>
      <c r="U66" s="68">
        <f t="shared" si="31"/>
        <v>1355538</v>
      </c>
      <c r="V66" s="85"/>
    </row>
    <row r="67" spans="1:22">
      <c r="Q67" s="34"/>
      <c r="R67" s="34"/>
      <c r="S67" s="34"/>
      <c r="T67" s="34"/>
      <c r="U67" s="34" t="s">
        <v>41</v>
      </c>
      <c r="V67" s="58"/>
    </row>
    <row r="68" spans="1:22" ht="13.5">
      <c r="A68" s="1" t="s">
        <v>45</v>
      </c>
      <c r="P68" s="58"/>
      <c r="Q68" s="34"/>
      <c r="R68" s="34"/>
      <c r="S68" s="34"/>
      <c r="T68" s="34"/>
      <c r="U68" s="34"/>
    </row>
    <row r="69" spans="1:22">
      <c r="A69" s="48"/>
      <c r="B69" s="49">
        <v>2000</v>
      </c>
      <c r="C69" s="49">
        <v>2001</v>
      </c>
      <c r="D69" s="49">
        <v>2002</v>
      </c>
      <c r="E69" s="49">
        <v>2003</v>
      </c>
      <c r="F69" s="49">
        <v>2004</v>
      </c>
      <c r="G69" s="49">
        <v>2005</v>
      </c>
      <c r="H69" s="49">
        <v>2006</v>
      </c>
      <c r="I69" s="50">
        <v>2007</v>
      </c>
      <c r="J69" s="49">
        <v>2008</v>
      </c>
      <c r="K69" s="49">
        <v>2009</v>
      </c>
      <c r="L69" s="49">
        <v>2010</v>
      </c>
      <c r="M69" s="49">
        <v>2011</v>
      </c>
      <c r="N69" s="49">
        <v>2012</v>
      </c>
      <c r="O69" s="49">
        <v>2013</v>
      </c>
      <c r="P69" s="49">
        <v>2014</v>
      </c>
      <c r="Q69" s="49">
        <v>2015</v>
      </c>
      <c r="R69" s="49">
        <v>2016</v>
      </c>
      <c r="S69" s="49">
        <v>2017</v>
      </c>
      <c r="T69" s="49">
        <v>2018</v>
      </c>
      <c r="U69" s="49">
        <v>2019</v>
      </c>
    </row>
    <row r="70" spans="1:22">
      <c r="A70" s="59" t="s">
        <v>46</v>
      </c>
      <c r="B70" s="60">
        <v>3795852</v>
      </c>
      <c r="C70" s="60">
        <v>3568716</v>
      </c>
      <c r="D70" s="60">
        <v>4012373</v>
      </c>
      <c r="E70" s="60">
        <v>4080498</v>
      </c>
      <c r="F70" s="60">
        <v>4214027</v>
      </c>
      <c r="G70" s="60">
        <v>4363168</v>
      </c>
      <c r="H70" s="60">
        <v>5295497</v>
      </c>
      <c r="I70" s="61">
        <v>5811959</v>
      </c>
      <c r="J70" s="61">
        <v>5915429</v>
      </c>
      <c r="K70" s="61">
        <v>3208639</v>
      </c>
      <c r="L70" s="61">
        <v>4275366</v>
      </c>
      <c r="M70" s="61">
        <v>3929904</v>
      </c>
      <c r="N70" s="61">
        <v>4198494</v>
      </c>
      <c r="O70" s="61">
        <v>4065519</v>
      </c>
      <c r="P70" s="61">
        <v>3835595</v>
      </c>
      <c r="Q70" s="61">
        <v>3970003</v>
      </c>
      <c r="R70" s="61">
        <v>4118496</v>
      </c>
      <c r="S70" s="61">
        <v>4218429</v>
      </c>
      <c r="T70" s="61">
        <v>4357782</v>
      </c>
      <c r="U70" s="61">
        <v>4372645</v>
      </c>
    </row>
    <row r="71" spans="1:22">
      <c r="A71" s="59" t="s">
        <v>47</v>
      </c>
      <c r="B71" s="60">
        <v>617870</v>
      </c>
      <c r="C71" s="60">
        <v>552892</v>
      </c>
      <c r="D71" s="60">
        <v>637593</v>
      </c>
      <c r="E71" s="60">
        <v>630254</v>
      </c>
      <c r="F71" s="60">
        <v>687795</v>
      </c>
      <c r="G71" s="60">
        <v>611956</v>
      </c>
      <c r="H71" s="60">
        <v>577974</v>
      </c>
      <c r="I71" s="61">
        <v>616450</v>
      </c>
      <c r="J71" s="61">
        <v>658218</v>
      </c>
      <c r="K71" s="61">
        <v>315507</v>
      </c>
      <c r="L71" s="61">
        <v>450312</v>
      </c>
      <c r="M71" s="61">
        <v>423767</v>
      </c>
      <c r="N71" s="61">
        <v>476919</v>
      </c>
      <c r="O71" s="61">
        <v>472179</v>
      </c>
      <c r="P71" s="61">
        <v>488473</v>
      </c>
      <c r="Q71" s="61">
        <v>466776</v>
      </c>
      <c r="R71" s="61">
        <v>383959</v>
      </c>
      <c r="S71" s="61">
        <v>368407</v>
      </c>
      <c r="T71" s="61">
        <v>350091</v>
      </c>
      <c r="U71" s="61">
        <v>324973</v>
      </c>
    </row>
    <row r="72" spans="1:22">
      <c r="A72" s="59" t="s">
        <v>48</v>
      </c>
      <c r="B72" s="60">
        <v>41163</v>
      </c>
      <c r="C72" s="60">
        <v>44481</v>
      </c>
      <c r="D72" s="60">
        <v>48762</v>
      </c>
      <c r="E72" s="60">
        <v>45591</v>
      </c>
      <c r="F72" s="60">
        <v>55841</v>
      </c>
      <c r="G72" s="60">
        <v>77937</v>
      </c>
      <c r="H72" s="60">
        <v>93201</v>
      </c>
      <c r="I72" s="61">
        <v>121531</v>
      </c>
      <c r="J72" s="61">
        <v>153444</v>
      </c>
      <c r="K72" s="61">
        <v>92022</v>
      </c>
      <c r="L72" s="61">
        <v>115782</v>
      </c>
      <c r="M72" s="61">
        <v>110742</v>
      </c>
      <c r="N72" s="61">
        <v>128178</v>
      </c>
      <c r="O72" s="61">
        <v>136935</v>
      </c>
      <c r="P72" s="61">
        <v>141556</v>
      </c>
      <c r="Q72" s="61">
        <v>141299</v>
      </c>
      <c r="R72" s="61">
        <v>131642</v>
      </c>
      <c r="S72" s="61">
        <v>119012</v>
      </c>
      <c r="T72" s="61">
        <v>109597</v>
      </c>
      <c r="U72" s="61">
        <v>120514</v>
      </c>
    </row>
    <row r="73" spans="1:22">
      <c r="A73" s="62" t="s">
        <v>49</v>
      </c>
      <c r="B73" s="63">
        <f t="shared" ref="B73:P73" si="32">SUM(B70:B72)</f>
        <v>4454885</v>
      </c>
      <c r="C73" s="63">
        <f t="shared" si="32"/>
        <v>4166089</v>
      </c>
      <c r="D73" s="63">
        <f t="shared" si="32"/>
        <v>4698728</v>
      </c>
      <c r="E73" s="63">
        <f t="shared" si="32"/>
        <v>4756343</v>
      </c>
      <c r="F73" s="63">
        <f t="shared" si="32"/>
        <v>4957663</v>
      </c>
      <c r="G73" s="63">
        <f t="shared" si="32"/>
        <v>5053061</v>
      </c>
      <c r="H73" s="63">
        <f t="shared" si="32"/>
        <v>5966672</v>
      </c>
      <c r="I73" s="64">
        <f t="shared" si="32"/>
        <v>6549940</v>
      </c>
      <c r="J73" s="64">
        <f t="shared" si="32"/>
        <v>6727091</v>
      </c>
      <c r="K73" s="64">
        <f t="shared" si="32"/>
        <v>3616168</v>
      </c>
      <c r="L73" s="64">
        <f t="shared" si="32"/>
        <v>4841460</v>
      </c>
      <c r="M73" s="64">
        <f t="shared" si="32"/>
        <v>4464413</v>
      </c>
      <c r="N73" s="64">
        <f t="shared" si="32"/>
        <v>4803591</v>
      </c>
      <c r="O73" s="64">
        <f t="shared" si="32"/>
        <v>4674633</v>
      </c>
      <c r="P73" s="64">
        <f t="shared" si="32"/>
        <v>4465624</v>
      </c>
      <c r="Q73" s="64">
        <f>SUM(Q70:Q72)</f>
        <v>4578078</v>
      </c>
      <c r="R73" s="64">
        <f>SUM(R70:R72)</f>
        <v>4634097</v>
      </c>
      <c r="S73" s="64">
        <f>SUM(S70:S72)</f>
        <v>4705848</v>
      </c>
      <c r="T73" s="64">
        <f>SUM(T70:T72)</f>
        <v>4817470</v>
      </c>
      <c r="U73" s="64">
        <f>SUM(U70:U72)</f>
        <v>4818132</v>
      </c>
    </row>
    <row r="74" spans="1:22" ht="24">
      <c r="A74" s="70" t="s">
        <v>56</v>
      </c>
      <c r="B74" s="65">
        <f t="shared" ref="B74:Q74" si="33">B73/B59</f>
        <v>0.43930328546200909</v>
      </c>
      <c r="C74" s="65">
        <f t="shared" si="33"/>
        <v>0.42610285510429324</v>
      </c>
      <c r="D74" s="65">
        <f t="shared" si="33"/>
        <v>0.45808557112655701</v>
      </c>
      <c r="E74" s="65">
        <f t="shared" si="33"/>
        <v>0.46240858221325298</v>
      </c>
      <c r="F74" s="65">
        <f t="shared" si="33"/>
        <v>0.47164101321997448</v>
      </c>
      <c r="G74" s="65">
        <f t="shared" si="33"/>
        <v>0.46789079173703541</v>
      </c>
      <c r="H74" s="65">
        <f t="shared" si="33"/>
        <v>0.51955337374293953</v>
      </c>
      <c r="I74" s="65">
        <f t="shared" si="33"/>
        <v>0.56482884623726115</v>
      </c>
      <c r="J74" s="65">
        <f t="shared" si="33"/>
        <v>0.58114183539162056</v>
      </c>
      <c r="K74" s="65">
        <f t="shared" si="33"/>
        <v>0.45577792042583004</v>
      </c>
      <c r="L74" s="65">
        <f t="shared" si="33"/>
        <v>0.50280640261712817</v>
      </c>
      <c r="M74" s="65">
        <f t="shared" si="33"/>
        <v>0.53156443372311912</v>
      </c>
      <c r="N74" s="65">
        <f t="shared" si="33"/>
        <v>0.48310910194097861</v>
      </c>
      <c r="O74" s="65">
        <f t="shared" si="33"/>
        <v>0.48541486395738564</v>
      </c>
      <c r="P74" s="65">
        <f t="shared" si="33"/>
        <v>0.45685698691464105</v>
      </c>
      <c r="Q74" s="65">
        <f t="shared" si="33"/>
        <v>0.49342105688601651</v>
      </c>
      <c r="R74" s="65">
        <f>R73/R59</f>
        <v>0.50344888949147948</v>
      </c>
      <c r="S74" s="65">
        <f>S73/S59</f>
        <v>0.48560585156409142</v>
      </c>
      <c r="T74" s="65">
        <f>T73/T59</f>
        <v>0.49513576825507827</v>
      </c>
      <c r="U74" s="65">
        <f>U73/U59</f>
        <v>0.4975202115920892</v>
      </c>
    </row>
    <row r="75" spans="1:22">
      <c r="Q75" s="34"/>
      <c r="R75" s="34"/>
      <c r="S75" s="34"/>
      <c r="T75" s="34"/>
      <c r="U75" s="34" t="s">
        <v>20</v>
      </c>
    </row>
  </sheetData>
  <phoneticPr fontId="16" type="noConversion"/>
  <pageMargins left="0.39370078740157483" right="0.23622047244094491" top="0.51181102362204722" bottom="0.59055118110236227" header="0.31496062992125984" footer="0.31496062992125984"/>
  <pageSetup paperSize="9" scale="70" orientation="landscape" r:id="rId1"/>
  <headerFooter>
    <oddFooter>&amp;L&amp;"Trebuchet MS,Grassetto"&amp;10Statistiche estere - PRODUZIONE MONDIALE
Automobile in cifre&amp;C&amp;"Trebuchet MS,Grassetto"&amp;9&amp;P/&amp;N&amp;R&amp;"Trebuchet MS,Grassetto"&amp;10ANFIA - Studi e statistiche</oddFooter>
  </headerFooter>
  <rowBreaks count="1" manualBreakCount="1">
    <brk id="4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4"/>
  <sheetViews>
    <sheetView showGridLines="0" zoomScaleNormal="100" workbookViewId="0">
      <pane ySplit="7" topLeftCell="A8" activePane="bottomLeft" state="frozen"/>
      <selection activeCell="T1" sqref="T1"/>
      <selection pane="bottomLeft" activeCell="D1" sqref="D1"/>
    </sheetView>
  </sheetViews>
  <sheetFormatPr defaultColWidth="10.54296875" defaultRowHeight="12"/>
  <cols>
    <col min="1" max="1" width="12.453125" style="38" customWidth="1"/>
    <col min="2" max="2" width="17.453125" style="4" customWidth="1"/>
    <col min="3" max="3" width="19.453125" style="4" bestFit="1" customWidth="1"/>
    <col min="4" max="4" width="17.453125" style="4" customWidth="1"/>
    <col min="5" max="5" width="3" style="4" customWidth="1"/>
    <col min="6" max="6" width="10.54296875" style="4"/>
    <col min="7" max="7" width="17.453125" style="4" customWidth="1"/>
    <col min="8" max="16384" width="10.54296875" style="4"/>
  </cols>
  <sheetData>
    <row r="1" spans="1:4" s="2" customFormat="1" ht="22" customHeight="1">
      <c r="B1" s="35" t="s">
        <v>34</v>
      </c>
    </row>
    <row r="2" spans="1:4" s="2" customFormat="1" ht="13.5">
      <c r="B2" s="36" t="s">
        <v>33</v>
      </c>
    </row>
    <row r="3" spans="1:4" s="2" customFormat="1" ht="13.5">
      <c r="B3" s="37"/>
      <c r="C3" s="1"/>
      <c r="D3" s="1"/>
    </row>
    <row r="4" spans="1:4" s="2" customFormat="1" ht="13.5">
      <c r="B4" s="35" t="s">
        <v>0</v>
      </c>
      <c r="C4" s="1"/>
      <c r="D4" s="1"/>
    </row>
    <row r="5" spans="1:4">
      <c r="B5" s="39"/>
      <c r="C5" s="39"/>
      <c r="D5" s="39"/>
    </row>
    <row r="6" spans="1:4">
      <c r="A6" s="80" t="s">
        <v>32</v>
      </c>
      <c r="B6" s="51" t="s">
        <v>31</v>
      </c>
      <c r="C6" s="51" t="s">
        <v>30</v>
      </c>
      <c r="D6" s="51" t="s">
        <v>29</v>
      </c>
    </row>
    <row r="7" spans="1:4">
      <c r="A7" s="81" t="s">
        <v>28</v>
      </c>
      <c r="B7" s="52" t="s">
        <v>27</v>
      </c>
      <c r="C7" s="52" t="s">
        <v>26</v>
      </c>
      <c r="D7" s="52" t="s">
        <v>25</v>
      </c>
    </row>
    <row r="8" spans="1:4">
      <c r="A8" s="82">
        <v>1930</v>
      </c>
      <c r="B8" s="77" t="s">
        <v>5</v>
      </c>
      <c r="C8" s="78">
        <v>0.5</v>
      </c>
      <c r="D8" s="76">
        <v>0.5</v>
      </c>
    </row>
    <row r="9" spans="1:4">
      <c r="A9" s="83">
        <v>1931</v>
      </c>
      <c r="B9" s="40" t="s">
        <v>5</v>
      </c>
      <c r="C9" s="40">
        <v>0.4</v>
      </c>
      <c r="D9" s="43">
        <v>0.4</v>
      </c>
    </row>
    <row r="10" spans="1:4">
      <c r="A10" s="83">
        <v>1932</v>
      </c>
      <c r="B10" s="40" t="s">
        <v>5</v>
      </c>
      <c r="C10" s="41">
        <v>0.9</v>
      </c>
      <c r="D10" s="43">
        <v>0.9</v>
      </c>
    </row>
    <row r="11" spans="1:4">
      <c r="A11" s="83">
        <v>1933</v>
      </c>
      <c r="B11" s="40" t="s">
        <v>5</v>
      </c>
      <c r="C11" s="41">
        <v>1.7</v>
      </c>
      <c r="D11" s="43">
        <v>1.7</v>
      </c>
    </row>
    <row r="12" spans="1:4">
      <c r="A12" s="83">
        <v>1934</v>
      </c>
      <c r="B12" s="40" t="s">
        <v>5</v>
      </c>
      <c r="C12" s="41">
        <v>2.8</v>
      </c>
      <c r="D12" s="43">
        <v>2.8</v>
      </c>
    </row>
    <row r="13" spans="1:4">
      <c r="A13" s="83">
        <v>1935</v>
      </c>
      <c r="B13" s="40" t="s">
        <v>5</v>
      </c>
      <c r="C13" s="41">
        <v>5.0999999999999996</v>
      </c>
      <c r="D13" s="43">
        <v>5.0999999999999996</v>
      </c>
    </row>
    <row r="14" spans="1:4">
      <c r="A14" s="83">
        <v>1936</v>
      </c>
      <c r="B14" s="41">
        <v>0.9</v>
      </c>
      <c r="C14" s="41">
        <v>11.3</v>
      </c>
      <c r="D14" s="43">
        <v>12.2</v>
      </c>
    </row>
    <row r="15" spans="1:4">
      <c r="A15" s="83">
        <v>1937</v>
      </c>
      <c r="B15" s="41">
        <v>1.8</v>
      </c>
      <c r="C15" s="41">
        <v>16.3</v>
      </c>
      <c r="D15" s="43">
        <v>18.100000000000001</v>
      </c>
    </row>
    <row r="16" spans="1:4">
      <c r="A16" s="83">
        <v>1938</v>
      </c>
      <c r="B16" s="41">
        <v>1.8</v>
      </c>
      <c r="C16" s="41">
        <v>22.6</v>
      </c>
      <c r="D16" s="43">
        <v>24.4</v>
      </c>
    </row>
    <row r="17" spans="1:10">
      <c r="A17" s="83" t="s">
        <v>24</v>
      </c>
      <c r="B17" s="40" t="s">
        <v>23</v>
      </c>
      <c r="C17" s="40" t="s">
        <v>23</v>
      </c>
      <c r="D17" s="79" t="s">
        <v>23</v>
      </c>
    </row>
    <row r="18" spans="1:10">
      <c r="A18" s="83">
        <v>1946</v>
      </c>
      <c r="B18" s="40" t="s">
        <v>5</v>
      </c>
      <c r="C18" s="41">
        <v>14.9</v>
      </c>
      <c r="D18" s="43">
        <v>14.9</v>
      </c>
    </row>
    <row r="19" spans="1:10">
      <c r="A19" s="83">
        <v>1947</v>
      </c>
      <c r="B19" s="41">
        <v>0.1</v>
      </c>
      <c r="C19" s="41">
        <v>11.2</v>
      </c>
      <c r="D19" s="43">
        <v>11.3</v>
      </c>
    </row>
    <row r="20" spans="1:10">
      <c r="A20" s="83">
        <v>1948</v>
      </c>
      <c r="B20" s="41">
        <v>0.4</v>
      </c>
      <c r="C20" s="41">
        <v>20</v>
      </c>
      <c r="D20" s="43">
        <v>20.399999999999999</v>
      </c>
    </row>
    <row r="21" spans="1:10">
      <c r="A21" s="83">
        <v>1949</v>
      </c>
      <c r="B21" s="41">
        <v>1.1000000000000001</v>
      </c>
      <c r="C21" s="41">
        <v>27.6</v>
      </c>
      <c r="D21" s="43">
        <v>28.7</v>
      </c>
    </row>
    <row r="22" spans="1:10">
      <c r="A22" s="83">
        <v>1950</v>
      </c>
      <c r="B22" s="41">
        <v>1.6</v>
      </c>
      <c r="C22" s="41">
        <v>30</v>
      </c>
      <c r="D22" s="43">
        <v>31.6</v>
      </c>
    </row>
    <row r="23" spans="1:10">
      <c r="A23" s="83">
        <v>1951</v>
      </c>
      <c r="B23" s="41">
        <v>3.6</v>
      </c>
      <c r="C23" s="41">
        <v>34.9</v>
      </c>
      <c r="D23" s="43">
        <v>38.5</v>
      </c>
    </row>
    <row r="24" spans="1:10">
      <c r="A24" s="83">
        <v>1952</v>
      </c>
      <c r="B24" s="41">
        <v>4.8</v>
      </c>
      <c r="C24" s="41">
        <v>34.200000000000003</v>
      </c>
      <c r="D24" s="43">
        <v>39</v>
      </c>
    </row>
    <row r="25" spans="1:10">
      <c r="A25" s="83">
        <v>1953</v>
      </c>
      <c r="B25" s="41">
        <v>8.8000000000000007</v>
      </c>
      <c r="C25" s="41">
        <v>41</v>
      </c>
      <c r="D25" s="43">
        <v>49.8</v>
      </c>
    </row>
    <row r="26" spans="1:10">
      <c r="A26" s="83">
        <v>1954</v>
      </c>
      <c r="B26" s="41">
        <v>14.5</v>
      </c>
      <c r="C26" s="41">
        <v>55.6</v>
      </c>
      <c r="D26" s="43">
        <v>70.099999999999994</v>
      </c>
    </row>
    <row r="27" spans="1:10">
      <c r="A27" s="83">
        <v>1955</v>
      </c>
      <c r="B27" s="41">
        <v>20.3</v>
      </c>
      <c r="C27" s="41">
        <v>48.6</v>
      </c>
      <c r="D27" s="43">
        <v>68.900000000000006</v>
      </c>
    </row>
    <row r="28" spans="1:10">
      <c r="A28" s="83">
        <v>1956</v>
      </c>
      <c r="B28" s="41">
        <v>32.1</v>
      </c>
      <c r="C28" s="41">
        <v>79</v>
      </c>
      <c r="D28" s="43">
        <v>111.1</v>
      </c>
    </row>
    <row r="29" spans="1:10">
      <c r="A29" s="83">
        <v>1957</v>
      </c>
      <c r="B29" s="41">
        <v>47.1</v>
      </c>
      <c r="C29" s="41">
        <v>134.9</v>
      </c>
      <c r="D29" s="43">
        <v>182</v>
      </c>
      <c r="G29" s="53"/>
      <c r="H29" s="53"/>
      <c r="I29" s="53"/>
    </row>
    <row r="30" spans="1:10">
      <c r="A30" s="83">
        <v>1958</v>
      </c>
      <c r="B30" s="41">
        <v>50.6</v>
      </c>
      <c r="C30" s="41">
        <v>137.69999999999999</v>
      </c>
      <c r="D30" s="43">
        <v>188.3</v>
      </c>
      <c r="G30" s="53"/>
      <c r="H30" s="53"/>
      <c r="I30" s="53"/>
    </row>
    <row r="31" spans="1:10">
      <c r="A31" s="83">
        <v>1959</v>
      </c>
      <c r="B31" s="41">
        <v>78.599999999999994</v>
      </c>
      <c r="C31" s="41">
        <v>184.2</v>
      </c>
      <c r="D31" s="43">
        <v>262.8</v>
      </c>
      <c r="G31" s="53"/>
      <c r="H31" s="53"/>
      <c r="I31" s="53"/>
    </row>
    <row r="32" spans="1:10">
      <c r="A32" s="83">
        <v>1960</v>
      </c>
      <c r="B32" s="41">
        <v>165.1</v>
      </c>
      <c r="C32" s="41">
        <v>316.5</v>
      </c>
      <c r="D32" s="43">
        <v>481.6</v>
      </c>
      <c r="G32" s="55" t="s">
        <v>36</v>
      </c>
      <c r="H32" s="56"/>
      <c r="I32" s="55"/>
      <c r="J32" s="54"/>
    </row>
    <row r="33" spans="1:9">
      <c r="A33" s="83">
        <v>1961</v>
      </c>
      <c r="B33" s="41">
        <v>249.5</v>
      </c>
      <c r="C33" s="41">
        <v>564.4</v>
      </c>
      <c r="D33" s="43">
        <v>813.9</v>
      </c>
      <c r="G33" s="53" t="s">
        <v>37</v>
      </c>
      <c r="H33" s="53"/>
      <c r="I33" s="53"/>
    </row>
    <row r="34" spans="1:9">
      <c r="A34" s="83">
        <v>1962</v>
      </c>
      <c r="B34" s="41">
        <v>268.8</v>
      </c>
      <c r="C34" s="41">
        <v>721.9</v>
      </c>
      <c r="D34" s="43">
        <v>990.7</v>
      </c>
      <c r="G34" s="53" t="s">
        <v>38</v>
      </c>
      <c r="H34" s="53"/>
      <c r="I34" s="53"/>
    </row>
    <row r="35" spans="1:9">
      <c r="A35" s="83">
        <v>1963</v>
      </c>
      <c r="B35" s="41">
        <v>407.8</v>
      </c>
      <c r="C35" s="41">
        <v>875.7</v>
      </c>
      <c r="D35" s="43">
        <v>1283.5</v>
      </c>
      <c r="G35" s="53" t="s">
        <v>39</v>
      </c>
      <c r="H35" s="53"/>
      <c r="I35" s="53"/>
    </row>
    <row r="36" spans="1:9">
      <c r="A36" s="83">
        <v>1964</v>
      </c>
      <c r="B36" s="41">
        <v>579.70000000000005</v>
      </c>
      <c r="C36" s="41">
        <v>1122.8</v>
      </c>
      <c r="D36" s="43">
        <v>1702.5</v>
      </c>
      <c r="G36" s="53" t="s">
        <v>40</v>
      </c>
      <c r="H36" s="53"/>
      <c r="I36" s="53"/>
    </row>
    <row r="37" spans="1:9">
      <c r="A37" s="83">
        <v>1965</v>
      </c>
      <c r="B37" s="41">
        <v>696.2</v>
      </c>
      <c r="C37" s="41">
        <v>1179.4000000000001</v>
      </c>
      <c r="D37" s="43">
        <v>1875.6</v>
      </c>
      <c r="G37" s="53"/>
      <c r="H37" s="53"/>
      <c r="I37" s="53"/>
    </row>
    <row r="38" spans="1:9">
      <c r="A38" s="83">
        <v>1966</v>
      </c>
      <c r="B38" s="41">
        <v>877.7</v>
      </c>
      <c r="C38" s="41">
        <v>1408.7</v>
      </c>
      <c r="D38" s="43">
        <v>2286.4</v>
      </c>
      <c r="G38" s="53">
        <v>2010</v>
      </c>
      <c r="H38" s="53"/>
      <c r="I38" s="53"/>
    </row>
    <row r="39" spans="1:9">
      <c r="A39" s="83">
        <v>1967</v>
      </c>
      <c r="B39" s="41">
        <v>1375.8</v>
      </c>
      <c r="C39" s="41">
        <v>1770.7</v>
      </c>
      <c r="D39" s="43">
        <v>3146.5</v>
      </c>
      <c r="G39" s="53">
        <v>2011</v>
      </c>
      <c r="H39" s="53"/>
      <c r="I39" s="53"/>
    </row>
    <row r="40" spans="1:9">
      <c r="A40" s="83">
        <v>1968</v>
      </c>
      <c r="B40" s="41">
        <v>2055.8000000000002</v>
      </c>
      <c r="C40" s="41">
        <v>2030</v>
      </c>
      <c r="D40" s="43">
        <v>4085.8</v>
      </c>
      <c r="G40" s="53">
        <v>2012</v>
      </c>
      <c r="H40" s="53"/>
      <c r="I40" s="53"/>
    </row>
    <row r="41" spans="1:9">
      <c r="A41" s="83">
        <v>1969</v>
      </c>
      <c r="B41" s="41">
        <v>2611.5</v>
      </c>
      <c r="C41" s="41">
        <v>2063.4</v>
      </c>
      <c r="D41" s="43">
        <v>4674.8999999999996</v>
      </c>
      <c r="G41" s="53">
        <v>2013</v>
      </c>
      <c r="H41" s="53"/>
      <c r="I41" s="53"/>
    </row>
    <row r="42" spans="1:9">
      <c r="A42" s="83">
        <v>1970</v>
      </c>
      <c r="B42" s="41">
        <v>3178.7080000000001</v>
      </c>
      <c r="C42" s="41">
        <v>2110.4490000000001</v>
      </c>
      <c r="D42" s="43">
        <v>5289.2</v>
      </c>
      <c r="G42" s="53">
        <v>2014</v>
      </c>
      <c r="H42" s="53"/>
      <c r="I42" s="53"/>
    </row>
    <row r="43" spans="1:9">
      <c r="A43" s="83">
        <v>1971</v>
      </c>
      <c r="B43" s="41">
        <v>3717.8580000000002</v>
      </c>
      <c r="C43" s="41">
        <v>2092.9160000000002</v>
      </c>
      <c r="D43" s="43">
        <v>5810.8</v>
      </c>
      <c r="G43" s="53"/>
      <c r="H43" s="53"/>
      <c r="I43" s="53"/>
    </row>
    <row r="44" spans="1:9">
      <c r="A44" s="83">
        <v>1972</v>
      </c>
      <c r="B44" s="41">
        <v>4022.2890000000002</v>
      </c>
      <c r="C44" s="41">
        <v>2272.1489999999999</v>
      </c>
      <c r="D44" s="43">
        <v>6294.4</v>
      </c>
      <c r="G44" s="53"/>
      <c r="H44" s="53"/>
      <c r="I44" s="53"/>
    </row>
    <row r="45" spans="1:9">
      <c r="A45" s="83">
        <v>1973</v>
      </c>
      <c r="B45" s="41">
        <v>4470.55</v>
      </c>
      <c r="C45" s="41">
        <v>2612.2069999999999</v>
      </c>
      <c r="D45" s="43">
        <v>7082.7</v>
      </c>
      <c r="G45" s="53"/>
      <c r="H45" s="53"/>
      <c r="I45" s="53"/>
    </row>
    <row r="46" spans="1:9">
      <c r="A46" s="83">
        <v>1974</v>
      </c>
      <c r="B46" s="41">
        <v>3931.8420000000001</v>
      </c>
      <c r="C46" s="41">
        <v>2619.998</v>
      </c>
      <c r="D46" s="43">
        <v>6551.8</v>
      </c>
    </row>
    <row r="47" spans="1:9">
      <c r="A47" s="83">
        <v>1975</v>
      </c>
      <c r="B47" s="41">
        <v>4567.8540000000003</v>
      </c>
      <c r="C47" s="41">
        <v>2373.7370000000001</v>
      </c>
      <c r="D47" s="43">
        <v>6941.6</v>
      </c>
    </row>
    <row r="48" spans="1:9">
      <c r="A48" s="83">
        <v>1976</v>
      </c>
      <c r="B48" s="41">
        <v>5027.7920000000004</v>
      </c>
      <c r="C48" s="41">
        <v>2813.6550000000002</v>
      </c>
      <c r="D48" s="43">
        <v>7841.4</v>
      </c>
    </row>
    <row r="49" spans="1:4">
      <c r="A49" s="83">
        <v>1977</v>
      </c>
      <c r="B49" s="41">
        <v>5431.0450000000001</v>
      </c>
      <c r="C49" s="41">
        <v>3083.4769999999999</v>
      </c>
      <c r="D49" s="43">
        <v>8514.5</v>
      </c>
    </row>
    <row r="50" spans="1:4">
      <c r="A50" s="83">
        <v>1978</v>
      </c>
      <c r="B50" s="41">
        <v>5975.9679999999998</v>
      </c>
      <c r="C50" s="41">
        <v>3293.1849999999999</v>
      </c>
      <c r="D50" s="43">
        <v>9269.2000000000007</v>
      </c>
    </row>
    <row r="51" spans="1:4">
      <c r="A51" s="83">
        <v>1979</v>
      </c>
      <c r="B51" s="41">
        <v>6175.7709999999997</v>
      </c>
      <c r="C51" s="41">
        <v>3459.7750000000001</v>
      </c>
      <c r="D51" s="43">
        <v>9635.6</v>
      </c>
    </row>
    <row r="52" spans="1:4">
      <c r="A52" s="83">
        <v>1980</v>
      </c>
      <c r="B52" s="41">
        <v>7038.1080000000002</v>
      </c>
      <c r="C52" s="41">
        <v>4004.7759999999998</v>
      </c>
      <c r="D52" s="43">
        <v>11042.9</v>
      </c>
    </row>
    <row r="53" spans="1:4">
      <c r="A53" s="83">
        <v>1981</v>
      </c>
      <c r="B53" s="41">
        <v>6974.1310000000003</v>
      </c>
      <c r="C53" s="41">
        <v>4205.8310000000001</v>
      </c>
      <c r="D53" s="43">
        <v>11179.9</v>
      </c>
    </row>
    <row r="54" spans="1:4">
      <c r="A54" s="83">
        <v>1982</v>
      </c>
      <c r="B54" s="41">
        <v>6881.5860000000002</v>
      </c>
      <c r="C54" s="41">
        <v>3850.2080000000001</v>
      </c>
      <c r="D54" s="43">
        <v>10731.8</v>
      </c>
    </row>
    <row r="55" spans="1:4">
      <c r="A55" s="83">
        <v>1983</v>
      </c>
      <c r="B55" s="41">
        <v>7151.8879999999999</v>
      </c>
      <c r="C55" s="41">
        <v>3959.7710000000002</v>
      </c>
      <c r="D55" s="43">
        <v>11111.7</v>
      </c>
    </row>
    <row r="56" spans="1:4">
      <c r="A56" s="83">
        <v>1984</v>
      </c>
      <c r="B56" s="41">
        <v>7073.1729999999998</v>
      </c>
      <c r="C56" s="41">
        <v>4391.7470000000003</v>
      </c>
      <c r="D56" s="43">
        <v>11464.9</v>
      </c>
    </row>
    <row r="57" spans="1:4">
      <c r="A57" s="83">
        <v>1985</v>
      </c>
      <c r="B57" s="41">
        <v>7646.8159999999998</v>
      </c>
      <c r="C57" s="41">
        <v>4624.2790000000005</v>
      </c>
      <c r="D57" s="43">
        <v>12271.1</v>
      </c>
    </row>
    <row r="58" spans="1:4">
      <c r="A58" s="83">
        <v>1986</v>
      </c>
      <c r="B58" s="41">
        <v>7809.8090000000002</v>
      </c>
      <c r="C58" s="41">
        <v>4450.0079999999998</v>
      </c>
      <c r="D58" s="43">
        <v>12259.8</v>
      </c>
    </row>
    <row r="59" spans="1:4">
      <c r="A59" s="83">
        <v>1987</v>
      </c>
      <c r="B59" s="41">
        <v>7891.0870000000004</v>
      </c>
      <c r="C59" s="41">
        <v>4358.0870000000004</v>
      </c>
      <c r="D59" s="43">
        <v>12249.2</v>
      </c>
    </row>
    <row r="60" spans="1:4">
      <c r="A60" s="83">
        <v>1988</v>
      </c>
      <c r="B60" s="41">
        <v>8198.4</v>
      </c>
      <c r="C60" s="41">
        <v>4501.4070000000002</v>
      </c>
      <c r="D60" s="43">
        <v>12699.8</v>
      </c>
    </row>
    <row r="61" spans="1:4">
      <c r="A61" s="83">
        <v>1989</v>
      </c>
      <c r="B61" s="41">
        <v>9052.4060000000009</v>
      </c>
      <c r="C61" s="41">
        <v>3973.335</v>
      </c>
      <c r="D61" s="43">
        <v>13025.7</v>
      </c>
    </row>
    <row r="62" spans="1:4">
      <c r="A62" s="83">
        <v>1990</v>
      </c>
      <c r="B62" s="41">
        <v>9947.9719999999998</v>
      </c>
      <c r="C62" s="41">
        <v>3538.8240000000001</v>
      </c>
      <c r="D62" s="43">
        <v>13486.8</v>
      </c>
    </row>
    <row r="63" spans="1:4">
      <c r="A63" s="83">
        <v>1991</v>
      </c>
      <c r="B63" s="41">
        <v>9753.0689999999995</v>
      </c>
      <c r="C63" s="41">
        <v>3492.3629999999998</v>
      </c>
      <c r="D63" s="43">
        <v>13245.4</v>
      </c>
    </row>
    <row r="64" spans="1:4">
      <c r="A64" s="83">
        <v>1992</v>
      </c>
      <c r="B64" s="41">
        <v>9378.6939999999995</v>
      </c>
      <c r="C64" s="41">
        <v>3120.59</v>
      </c>
      <c r="D64" s="43">
        <v>12499.3</v>
      </c>
    </row>
    <row r="65" spans="1:4">
      <c r="A65" s="83">
        <v>1993</v>
      </c>
      <c r="B65" s="41">
        <v>8493.9429999999993</v>
      </c>
      <c r="C65" s="41">
        <v>2733.6019999999999</v>
      </c>
      <c r="D65" s="43">
        <f>C65+B65</f>
        <v>11227.544999999998</v>
      </c>
    </row>
    <row r="66" spans="1:4">
      <c r="A66" s="83">
        <v>1994</v>
      </c>
      <c r="B66" s="41">
        <v>7802.0370000000003</v>
      </c>
      <c r="C66" s="41">
        <v>2752.0819999999999</v>
      </c>
      <c r="D66" s="43">
        <f>C66+B66</f>
        <v>10554.119000000001</v>
      </c>
    </row>
    <row r="67" spans="1:4">
      <c r="A67" s="83">
        <v>1995</v>
      </c>
      <c r="B67" s="41">
        <v>7610.5330000000004</v>
      </c>
      <c r="C67" s="41">
        <v>2585.0030000000002</v>
      </c>
      <c r="D67" s="43">
        <f t="shared" ref="D67:D80" si="0">+C67+B67</f>
        <v>10195.536</v>
      </c>
    </row>
    <row r="68" spans="1:4">
      <c r="A68" s="83">
        <v>1996</v>
      </c>
      <c r="B68" s="41">
        <v>7864.6760000000004</v>
      </c>
      <c r="C68" s="41">
        <v>2482.0230000000001</v>
      </c>
      <c r="D68" s="43">
        <f t="shared" si="0"/>
        <v>10346.699000000001</v>
      </c>
    </row>
    <row r="69" spans="1:4">
      <c r="A69" s="83">
        <v>1997</v>
      </c>
      <c r="B69" s="41">
        <v>8491.48</v>
      </c>
      <c r="C69" s="41">
        <v>2483.607</v>
      </c>
      <c r="D69" s="43">
        <f t="shared" si="0"/>
        <v>10975.087</v>
      </c>
    </row>
    <row r="70" spans="1:4">
      <c r="A70" s="83">
        <v>1998</v>
      </c>
      <c r="B70" s="41">
        <v>8055.7629999999999</v>
      </c>
      <c r="C70" s="41">
        <v>1994.029</v>
      </c>
      <c r="D70" s="43">
        <f t="shared" si="0"/>
        <v>10049.791999999999</v>
      </c>
    </row>
    <row r="71" spans="1:4">
      <c r="A71" s="83">
        <v>1999</v>
      </c>
      <c r="B71" s="41">
        <v>8100.1689999999999</v>
      </c>
      <c r="C71" s="41">
        <v>1795.307</v>
      </c>
      <c r="D71" s="43">
        <f t="shared" si="0"/>
        <v>9895.4760000000006</v>
      </c>
    </row>
    <row r="72" spans="1:4">
      <c r="A72" s="83">
        <v>2000</v>
      </c>
      <c r="B72" s="41">
        <v>8359.4339999999993</v>
      </c>
      <c r="C72" s="41">
        <v>1781.3620000000001</v>
      </c>
      <c r="D72" s="43">
        <f t="shared" si="0"/>
        <v>10140.795999999998</v>
      </c>
    </row>
    <row r="73" spans="1:4">
      <c r="A73" s="83">
        <v>2001</v>
      </c>
      <c r="B73" s="41">
        <v>8117.5630000000001</v>
      </c>
      <c r="C73" s="41">
        <v>1659.6279999999999</v>
      </c>
      <c r="D73" s="43">
        <f t="shared" si="0"/>
        <v>9777.1910000000007</v>
      </c>
    </row>
    <row r="74" spans="1:4">
      <c r="A74" s="83">
        <v>2002</v>
      </c>
      <c r="B74" s="41">
        <v>8618.3539999999994</v>
      </c>
      <c r="C74" s="41">
        <v>1638.961</v>
      </c>
      <c r="D74" s="43">
        <f t="shared" si="0"/>
        <v>10257.314999999999</v>
      </c>
    </row>
    <row r="75" spans="1:4">
      <c r="A75" s="83">
        <v>2003</v>
      </c>
      <c r="B75" s="41">
        <v>8478.3279999999995</v>
      </c>
      <c r="C75" s="41">
        <v>1807.69</v>
      </c>
      <c r="D75" s="43">
        <f t="shared" si="0"/>
        <v>10286.018</v>
      </c>
    </row>
    <row r="76" spans="1:4">
      <c r="A76" s="83">
        <v>2004</v>
      </c>
      <c r="B76" s="41">
        <v>8720.3850000000002</v>
      </c>
      <c r="C76" s="41">
        <v>1791.133</v>
      </c>
      <c r="D76" s="43">
        <f t="shared" si="0"/>
        <v>10511.518</v>
      </c>
    </row>
    <row r="77" spans="1:4">
      <c r="A77" s="83">
        <v>2005</v>
      </c>
      <c r="B77" s="41">
        <v>9016.7350000000006</v>
      </c>
      <c r="C77" s="41">
        <v>1782.924</v>
      </c>
      <c r="D77" s="43">
        <f t="shared" si="0"/>
        <v>10799.659</v>
      </c>
    </row>
    <row r="78" spans="1:4">
      <c r="A78" s="83">
        <v>2006</v>
      </c>
      <c r="B78" s="41">
        <v>9754.9030000000002</v>
      </c>
      <c r="C78" s="41">
        <v>1729.33</v>
      </c>
      <c r="D78" s="43">
        <f t="shared" si="0"/>
        <v>11484.233</v>
      </c>
    </row>
    <row r="79" spans="1:4">
      <c r="A79" s="83">
        <v>2007</v>
      </c>
      <c r="B79" s="41">
        <v>9944.6370000000006</v>
      </c>
      <c r="C79" s="41">
        <v>1651.69</v>
      </c>
      <c r="D79" s="43">
        <f t="shared" si="0"/>
        <v>11596.327000000001</v>
      </c>
    </row>
    <row r="80" spans="1:4">
      <c r="A80" s="83">
        <v>2008</v>
      </c>
      <c r="B80" s="41">
        <v>9928.143</v>
      </c>
      <c r="C80" s="41">
        <v>1647.501</v>
      </c>
      <c r="D80" s="43">
        <f t="shared" si="0"/>
        <v>11575.644</v>
      </c>
    </row>
    <row r="81" spans="1:4">
      <c r="A81" s="83">
        <v>2009</v>
      </c>
      <c r="B81" s="41">
        <v>6862.1610000000001</v>
      </c>
      <c r="C81" s="41">
        <v>1071.896</v>
      </c>
      <c r="D81" s="43">
        <f t="shared" ref="D81:D87" si="1">+C81+B81</f>
        <v>7934.0569999999998</v>
      </c>
    </row>
    <row r="82" spans="1:4">
      <c r="A82" s="83">
        <v>2010</v>
      </c>
      <c r="B82" s="41">
        <v>8310.3619999999992</v>
      </c>
      <c r="C82" s="41">
        <v>1318.558</v>
      </c>
      <c r="D82" s="43">
        <f t="shared" si="1"/>
        <v>9628.9199999999983</v>
      </c>
    </row>
    <row r="83" spans="1:4">
      <c r="A83" s="83">
        <v>2011</v>
      </c>
      <c r="B83" s="41">
        <v>7158.5249999999996</v>
      </c>
      <c r="C83" s="41">
        <v>1240.105</v>
      </c>
      <c r="D83" s="43">
        <f t="shared" si="1"/>
        <v>8398.6299999999992</v>
      </c>
    </row>
    <row r="84" spans="1:4">
      <c r="A84" s="83">
        <v>2012</v>
      </c>
      <c r="B84" s="41">
        <v>8554.5030000000006</v>
      </c>
      <c r="C84" s="41">
        <v>1388.5740000000001</v>
      </c>
      <c r="D84" s="43">
        <f t="shared" si="1"/>
        <v>9943.0770000000011</v>
      </c>
    </row>
    <row r="85" spans="1:4">
      <c r="A85" s="83">
        <v>2013</v>
      </c>
      <c r="B85" s="41">
        <v>8189.3230000000003</v>
      </c>
      <c r="C85" s="41">
        <v>1440.8579999999999</v>
      </c>
      <c r="D85" s="43">
        <f t="shared" si="1"/>
        <v>9630.1810000000005</v>
      </c>
    </row>
    <row r="86" spans="1:4">
      <c r="A86" s="83">
        <v>2014</v>
      </c>
      <c r="B86" s="41">
        <v>8277.07</v>
      </c>
      <c r="C86" s="41">
        <v>1497.655</v>
      </c>
      <c r="D86" s="43">
        <f t="shared" si="1"/>
        <v>9774.7250000000004</v>
      </c>
    </row>
    <row r="87" spans="1:4">
      <c r="A87" s="83">
        <v>2015</v>
      </c>
      <c r="B87" s="41">
        <v>7830.7219999999998</v>
      </c>
      <c r="C87" s="41">
        <v>1447.5160000000001</v>
      </c>
      <c r="D87" s="43">
        <f t="shared" si="1"/>
        <v>9278.2379999999994</v>
      </c>
    </row>
    <row r="88" spans="1:4">
      <c r="A88" s="83">
        <v>2016</v>
      </c>
      <c r="B88" s="41">
        <v>7873.8860000000004</v>
      </c>
      <c r="C88" s="41">
        <v>1330.816</v>
      </c>
      <c r="D88" s="43">
        <f>+C88+B88</f>
        <v>9204.7020000000011</v>
      </c>
    </row>
    <row r="89" spans="1:4">
      <c r="A89" s="83">
        <v>2017</v>
      </c>
      <c r="B89" s="41">
        <v>8347.8359999999993</v>
      </c>
      <c r="C89" s="41">
        <v>1342.365</v>
      </c>
      <c r="D89" s="43">
        <f>+C89+B89</f>
        <v>9690.2009999999991</v>
      </c>
    </row>
    <row r="90" spans="1:4">
      <c r="A90" s="83">
        <v>2018</v>
      </c>
      <c r="B90" s="41">
        <v>8359.2860000000001</v>
      </c>
      <c r="C90" s="41">
        <v>1370.308</v>
      </c>
      <c r="D90" s="43">
        <f>+C90+B90</f>
        <v>9729.594000000001</v>
      </c>
    </row>
    <row r="91" spans="1:4">
      <c r="A91" s="84">
        <v>2019</v>
      </c>
      <c r="B91" s="44">
        <v>8328.7559999999994</v>
      </c>
      <c r="C91" s="44">
        <v>1355.538</v>
      </c>
      <c r="D91" s="44">
        <f>+C91+B91</f>
        <v>9684.2939999999999</v>
      </c>
    </row>
    <row r="92" spans="1:4">
      <c r="A92" s="45"/>
      <c r="B92" s="42"/>
      <c r="C92" s="42"/>
      <c r="D92" s="46" t="s">
        <v>20</v>
      </c>
    </row>
    <row r="93" spans="1:4" ht="12.5">
      <c r="A93" s="72" t="s">
        <v>22</v>
      </c>
    </row>
    <row r="94" spans="1:4" ht="12.5">
      <c r="A94" s="73" t="s">
        <v>21</v>
      </c>
      <c r="C94" s="47"/>
    </row>
  </sheetData>
  <phoneticPr fontId="16" type="noConversion"/>
  <pageMargins left="0.62992125984251968" right="0.62992125984251968" top="0.47244094488188981" bottom="0.70866141732283472" header="0.31496062992125984" footer="0.31496062992125984"/>
  <pageSetup paperSize="9" scale="90" fitToHeight="2" orientation="portrait" verticalDpi="300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27.Giappone</vt:lpstr>
      <vt:lpstr>Trend anni</vt:lpstr>
      <vt:lpstr>Grafico1</vt:lpstr>
      <vt:lpstr>'27.Giappone'!Area_stampa</vt:lpstr>
      <vt:lpstr>'Trend anni'!Area_stampa</vt:lpstr>
      <vt:lpstr>'27.Giappone'!Titoli_stampa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ANFIA </cp:lastModifiedBy>
  <cp:lastPrinted>2020-08-26T08:11:43Z</cp:lastPrinted>
  <dcterms:created xsi:type="dcterms:W3CDTF">2012-11-26T15:30:38Z</dcterms:created>
  <dcterms:modified xsi:type="dcterms:W3CDTF">2020-08-26T08:15:01Z</dcterms:modified>
</cp:coreProperties>
</file>