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6070E851-7BD2-4E32-BC3B-FCE9192BC82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23.Messico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'23.Messico'!$A$1:$U$85</definedName>
    <definedName name="_xlnm.Print_Area" localSheetId="1">'Trend anni'!$A$1:$D$40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'23.Messico'!$2:$5</definedName>
  </definedNames>
  <calcPr calcId="181029"/>
</workbook>
</file>

<file path=xl/calcChain.xml><?xml version="1.0" encoding="utf-8"?>
<calcChain xmlns="http://schemas.openxmlformats.org/spreadsheetml/2006/main">
  <c r="C77" i="1" l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B77" i="1"/>
  <c r="S75" i="1"/>
  <c r="T75" i="1"/>
  <c r="U75" i="1"/>
  <c r="S70" i="1"/>
  <c r="S42" i="1"/>
  <c r="U84" i="1"/>
  <c r="D39" i="2"/>
  <c r="F62" i="1"/>
  <c r="G62" i="1"/>
  <c r="H62" i="1"/>
  <c r="I62" i="1"/>
  <c r="J62" i="1"/>
  <c r="K62" i="1"/>
  <c r="L62" i="1"/>
  <c r="M62" i="1"/>
  <c r="N62" i="1"/>
  <c r="O62" i="1"/>
  <c r="P62" i="1"/>
  <c r="Q62" i="1"/>
  <c r="E62" i="1"/>
  <c r="C65" i="1"/>
  <c r="D65" i="1"/>
  <c r="E65" i="1"/>
  <c r="F65" i="1"/>
  <c r="G65" i="1"/>
  <c r="H65" i="1"/>
  <c r="I65" i="1"/>
  <c r="J65" i="1"/>
  <c r="B65" i="1"/>
  <c r="K64" i="1"/>
  <c r="J64" i="1"/>
  <c r="D64" i="1"/>
  <c r="E64" i="1"/>
  <c r="C64" i="1"/>
  <c r="G74" i="1"/>
  <c r="H74" i="1"/>
  <c r="I74" i="1"/>
  <c r="J74" i="1"/>
  <c r="K74" i="1"/>
  <c r="L74" i="1"/>
  <c r="M74" i="1"/>
  <c r="N74" i="1"/>
  <c r="O74" i="1"/>
  <c r="F74" i="1"/>
  <c r="C74" i="1"/>
  <c r="D74" i="1"/>
  <c r="E74" i="1"/>
  <c r="B74" i="1"/>
  <c r="K68" i="1"/>
  <c r="L68" i="1"/>
  <c r="M68" i="1"/>
  <c r="N68" i="1"/>
  <c r="O68" i="1"/>
  <c r="J68" i="1"/>
  <c r="I68" i="1"/>
  <c r="C68" i="1"/>
  <c r="D68" i="1"/>
  <c r="E68" i="1"/>
  <c r="F68" i="1"/>
  <c r="G68" i="1"/>
  <c r="H68" i="1"/>
  <c r="B68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B64" i="1"/>
  <c r="F64" i="1"/>
  <c r="G64" i="1"/>
  <c r="H64" i="1"/>
  <c r="I64" i="1"/>
  <c r="L64" i="1"/>
  <c r="M64" i="1"/>
  <c r="N64" i="1"/>
  <c r="O64" i="1"/>
  <c r="K65" i="1"/>
  <c r="L65" i="1"/>
  <c r="M65" i="1"/>
  <c r="N65" i="1"/>
  <c r="O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B70" i="1"/>
  <c r="C70" i="1"/>
  <c r="D70" i="1"/>
  <c r="E70" i="1"/>
  <c r="F70" i="1"/>
  <c r="G70" i="1"/>
  <c r="H70" i="1"/>
  <c r="I70" i="1"/>
  <c r="J70" i="1"/>
  <c r="K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U63" i="1"/>
  <c r="U66" i="1"/>
  <c r="U69" i="1"/>
  <c r="U70" i="1"/>
  <c r="U71" i="1"/>
  <c r="U72" i="1"/>
  <c r="U73" i="1"/>
  <c r="U78" i="1"/>
  <c r="T72" i="1"/>
  <c r="T71" i="1"/>
  <c r="T70" i="1"/>
  <c r="T69" i="1"/>
  <c r="T66" i="1"/>
  <c r="B30" i="1"/>
  <c r="B76" i="1" s="1"/>
  <c r="B42" i="1"/>
  <c r="C42" i="1"/>
  <c r="D42" i="1"/>
  <c r="E42" i="1"/>
  <c r="F42" i="1"/>
  <c r="G42" i="1"/>
  <c r="H42" i="1"/>
  <c r="I42" i="1"/>
  <c r="J42" i="1"/>
  <c r="K42" i="1"/>
  <c r="B59" i="1"/>
  <c r="C59" i="1"/>
  <c r="D59" i="1"/>
  <c r="E59" i="1"/>
  <c r="F59" i="1"/>
  <c r="G59" i="1"/>
  <c r="H59" i="1"/>
  <c r="I59" i="1"/>
  <c r="J59" i="1"/>
  <c r="K59" i="1"/>
  <c r="B84" i="1"/>
  <c r="C84" i="1"/>
  <c r="D84" i="1"/>
  <c r="E84" i="1"/>
  <c r="F84" i="1"/>
  <c r="G84" i="1"/>
  <c r="H84" i="1"/>
  <c r="I84" i="1"/>
  <c r="J84" i="1"/>
  <c r="K84" i="1"/>
  <c r="T78" i="1"/>
  <c r="T73" i="1"/>
  <c r="U59" i="1"/>
  <c r="T37" i="1"/>
  <c r="T77" i="1" s="1"/>
  <c r="U37" i="1"/>
  <c r="U77" i="1" s="1"/>
  <c r="U30" i="1"/>
  <c r="U76" i="1" s="1"/>
  <c r="U23" i="1"/>
  <c r="U74" i="1" s="1"/>
  <c r="U19" i="1"/>
  <c r="U68" i="1" s="1"/>
  <c r="U14" i="1"/>
  <c r="U67" i="1" s="1"/>
  <c r="U10" i="1"/>
  <c r="U65" i="1" s="1"/>
  <c r="U8" i="1"/>
  <c r="U64" i="1" s="1"/>
  <c r="O79" i="1" l="1"/>
  <c r="U79" i="1"/>
  <c r="I79" i="1"/>
  <c r="J79" i="1"/>
  <c r="N79" i="1"/>
  <c r="H79" i="1"/>
  <c r="C79" i="1"/>
  <c r="M79" i="1"/>
  <c r="G79" i="1"/>
  <c r="D79" i="1"/>
  <c r="K79" i="1"/>
  <c r="L79" i="1"/>
  <c r="F79" i="1"/>
  <c r="E79" i="1"/>
  <c r="B79" i="1"/>
  <c r="U42" i="1"/>
  <c r="T84" i="1"/>
  <c r="D37" i="2"/>
  <c r="T63" i="1"/>
  <c r="T30" i="1"/>
  <c r="T76" i="1" s="1"/>
  <c r="T23" i="1"/>
  <c r="T74" i="1" s="1"/>
  <c r="T19" i="1"/>
  <c r="T68" i="1" s="1"/>
  <c r="T14" i="1"/>
  <c r="T67" i="1" s="1"/>
  <c r="T10" i="1"/>
  <c r="T65" i="1" s="1"/>
  <c r="T79" i="1" s="1"/>
  <c r="T8" i="1"/>
  <c r="T64" i="1" s="1"/>
  <c r="D36" i="2"/>
  <c r="R37" i="1"/>
  <c r="R77" i="1" s="1"/>
  <c r="S37" i="1"/>
  <c r="S77" i="1" s="1"/>
  <c r="S79" i="1" s="1"/>
  <c r="R30" i="1"/>
  <c r="R76" i="1" s="1"/>
  <c r="S30" i="1"/>
  <c r="S76" i="1" s="1"/>
  <c r="R23" i="1"/>
  <c r="R74" i="1" s="1"/>
  <c r="S23" i="1"/>
  <c r="S74" i="1" s="1"/>
  <c r="Q23" i="1"/>
  <c r="Q74" i="1" s="1"/>
  <c r="R14" i="1"/>
  <c r="R67" i="1" s="1"/>
  <c r="S14" i="1"/>
  <c r="S67" i="1" s="1"/>
  <c r="R10" i="1"/>
  <c r="R65" i="1" s="1"/>
  <c r="S10" i="1"/>
  <c r="S65" i="1" s="1"/>
  <c r="S8" i="1"/>
  <c r="S64" i="1" s="1"/>
  <c r="S19" i="1"/>
  <c r="S68" i="1" s="1"/>
  <c r="S59" i="1"/>
  <c r="S84" i="1"/>
  <c r="R84" i="1"/>
  <c r="R59" i="1"/>
  <c r="R19" i="1"/>
  <c r="R68" i="1" s="1"/>
  <c r="R8" i="1"/>
  <c r="R64" i="1" s="1"/>
  <c r="D8" i="2"/>
  <c r="D9" i="2"/>
  <c r="D10" i="2"/>
  <c r="D11" i="2"/>
  <c r="D12" i="2"/>
  <c r="L84" i="1"/>
  <c r="M84" i="1"/>
  <c r="N84" i="1"/>
  <c r="O84" i="1"/>
  <c r="P84" i="1"/>
  <c r="Q84" i="1"/>
  <c r="Q59" i="1"/>
  <c r="D35" i="2"/>
  <c r="Q37" i="1"/>
  <c r="P37" i="1"/>
  <c r="Q30" i="1"/>
  <c r="Q76" i="1" s="1"/>
  <c r="P30" i="1"/>
  <c r="P76" i="1" s="1"/>
  <c r="P23" i="1"/>
  <c r="P74" i="1" s="1"/>
  <c r="Q19" i="1"/>
  <c r="Q68" i="1" s="1"/>
  <c r="P19" i="1"/>
  <c r="P68" i="1" s="1"/>
  <c r="Q14" i="1"/>
  <c r="Q67" i="1" s="1"/>
  <c r="P14" i="1"/>
  <c r="P67" i="1" s="1"/>
  <c r="Q10" i="1"/>
  <c r="Q65" i="1" s="1"/>
  <c r="P10" i="1"/>
  <c r="P65" i="1" s="1"/>
  <c r="Q8" i="1"/>
  <c r="Q64" i="1" s="1"/>
  <c r="P8" i="1"/>
  <c r="P64" i="1" s="1"/>
  <c r="P59" i="1"/>
  <c r="O59" i="1"/>
  <c r="D33" i="2"/>
  <c r="O42" i="1"/>
  <c r="D34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13" i="2"/>
  <c r="N59" i="1"/>
  <c r="N42" i="1"/>
  <c r="M59" i="1"/>
  <c r="L59" i="1"/>
  <c r="M42" i="1"/>
  <c r="L42" i="1"/>
  <c r="R79" i="1" l="1"/>
  <c r="Q79" i="1"/>
  <c r="P79" i="1"/>
  <c r="T42" i="1"/>
  <c r="T59" i="1"/>
  <c r="Q42" i="1"/>
  <c r="P42" i="1"/>
  <c r="R42" i="1"/>
  <c r="H32" i="2"/>
  <c r="H31" i="2"/>
  <c r="H33" i="2"/>
</calcChain>
</file>

<file path=xl/sharedStrings.xml><?xml version="1.0" encoding="utf-8"?>
<sst xmlns="http://schemas.openxmlformats.org/spreadsheetml/2006/main" count="575" uniqueCount="71">
  <si>
    <r>
      <t>MESSICO/</t>
    </r>
    <r>
      <rPr>
        <b/>
        <i/>
        <sz val="10"/>
        <rFont val="Trebuchet MS"/>
        <family val="2"/>
      </rPr>
      <t>MEXICO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</si>
  <si>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</si>
  <si>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BMW</t>
  </si>
  <si>
    <t>-</t>
  </si>
  <si>
    <t>FORD</t>
  </si>
  <si>
    <t>GENERAL MOTORS</t>
  </si>
  <si>
    <t>HONDA</t>
  </si>
  <si>
    <t xml:space="preserve">NISSAN </t>
  </si>
  <si>
    <t>VOLKSWAGEN</t>
  </si>
  <si>
    <t>TOTALE</t>
  </si>
  <si>
    <r>
      <t>VEICOLI INDUSTRIALI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COMMERCIAL VEHICLES</t>
    </r>
  </si>
  <si>
    <t>BLUE DIAMOND</t>
  </si>
  <si>
    <t>FREIGHTLINER</t>
  </si>
  <si>
    <t>KENWORTH</t>
  </si>
  <si>
    <t>ALTRI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</si>
  <si>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</si>
  <si>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INTERNATIONAL</t>
  </si>
  <si>
    <t>PRODUZIONE (migliaia di autoveicoli)</t>
  </si>
  <si>
    <t>PRODUCTION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</si>
  <si>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</si>
  <si>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</si>
  <si>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</si>
  <si>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</si>
  <si>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</si>
  <si>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</si>
  <si>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</si>
  <si>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</si>
  <si>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MAN</t>
  </si>
  <si>
    <t>1995-1999</t>
  </si>
  <si>
    <t>2000-2004</t>
  </si>
  <si>
    <t>2005-2009</t>
  </si>
  <si>
    <t>FCA</t>
  </si>
  <si>
    <t xml:space="preserve"> FIAT 500</t>
  </si>
  <si>
    <t>FIESTA</t>
  </si>
  <si>
    <t>FUSION</t>
  </si>
  <si>
    <t>LINCOLN MKZ</t>
  </si>
  <si>
    <t>CHEVROLET AVEO</t>
  </si>
  <si>
    <t>CHEVROLET SONIC</t>
  </si>
  <si>
    <t>FIT</t>
  </si>
  <si>
    <t>MAZDA2</t>
  </si>
  <si>
    <t>MAZDA3</t>
  </si>
  <si>
    <t>SCION IA</t>
  </si>
  <si>
    <t>TOYOTA YARIS</t>
  </si>
  <si>
    <t>MARCH</t>
  </si>
  <si>
    <t>NOTE</t>
  </si>
  <si>
    <t>SENTRA</t>
  </si>
  <si>
    <t>TILDA</t>
  </si>
  <si>
    <t>TSURU</t>
  </si>
  <si>
    <t>VERSA</t>
  </si>
  <si>
    <t>BEETLE</t>
  </si>
  <si>
    <t>BEETLE CONVERTIBLE</t>
  </si>
  <si>
    <t>GOLF</t>
  </si>
  <si>
    <t>JETTA</t>
  </si>
  <si>
    <t>Autocarri / Trucks &gt;3500 kg</t>
  </si>
  <si>
    <t xml:space="preserve">VLC / LCV 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</si>
  <si>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</si>
  <si>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t>TOTALE/Total</t>
  </si>
  <si>
    <r>
      <t xml:space="preserve">Dettaglio per peso autocarri e bus/ </t>
    </r>
    <r>
      <rPr>
        <b/>
        <i/>
        <sz val="9"/>
        <rFont val="Trebuchet MS"/>
        <family val="2"/>
      </rPr>
      <t>Detail for GVW of trucks and buses</t>
    </r>
  </si>
  <si>
    <t>KIA</t>
  </si>
  <si>
    <t>CHEVROLET CRUZE</t>
  </si>
  <si>
    <t>TOYOTA YARIS IA</t>
  </si>
  <si>
    <t>CHEVROLET ONIX</t>
  </si>
  <si>
    <t>JAC J4</t>
  </si>
  <si>
    <t>MAZDA-TOYOTA</t>
  </si>
  <si>
    <t>JAC</t>
  </si>
  <si>
    <t>MAZDA -TOYOTA</t>
  </si>
  <si>
    <t>COMPAS (MERCEDES A-CLASS)</t>
  </si>
  <si>
    <t>HYUNDAI-KIA</t>
  </si>
  <si>
    <t>MERCEDES (COMPAS)</t>
  </si>
  <si>
    <t>NISSAN-RENAULT</t>
  </si>
  <si>
    <t xml:space="preserve">   Fonte: WARD'S AUTOMOTIVE yearbook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</si>
</sst>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#,###,##0"/>
    <numFmt numFmtId="166" formatCode="_-* #,##0.00\ _F_-;\-* #,##0.00\ _F_-;_-* &quot;-&quot;??\ _F_-;_-@_-"/>
    <numFmt numFmtId="167" formatCode="#,##0.0"/>
    <numFmt numFmtId="168" formatCode="0.0"/>
    <numFmt numFmtId="169" formatCode="_-* #,##0_-;\-* #,##0_-;_-* &quot;-&quot;??_-;_-@_-"/>
  </numFmts>
  <fonts count="24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b/>
      <i/>
      <sz val="9"/>
      <name val="Trebuchet MS"/>
      <family val="2"/>
    </font>
    <font>
      <sz val="11"/>
      <color indexed="8"/>
      <name val="Calibri"/>
      <family val="2"/>
    </font>
    <font>
      <sz val="11"/>
      <color indexed="8"/>
      <name val="Trebuchet MS"/>
      <family val="2"/>
    </font>
    <font>
      <sz val="9"/>
      <color indexed="8"/>
      <name val="Trebuchet MS"/>
      <family val="2"/>
    </font>
    <font>
      <sz val="11"/>
      <color indexed="9"/>
      <name val="Trebuchet MS"/>
      <family val="2"/>
    </font>
    <font>
      <sz val="9"/>
      <color indexed="9"/>
      <name val="Trebuchet MS"/>
      <family val="2"/>
    </font>
    <font>
      <sz val="8"/>
      <name val="Calibri"/>
      <family val="2"/>
    </font>
    <font>
      <sz val="11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sz val="9"/>
      <color theme="1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165" fontId="9" fillId="2" borderId="0" applyNumberFormat="0" applyBorder="0">
      <alignment horizontal="right"/>
      <protection locked="0"/>
    </xf>
    <xf numFmtId="43" fontId="14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165" fontId="9" fillId="2" borderId="0" applyNumberFormat="0" applyBorder="0">
      <alignment horizontal="left"/>
      <protection locked="0"/>
    </xf>
  </cellStyleXfs>
  <cellXfs count="79">
    <xf numFmtId="0" fontId="0" fillId="0" borderId="0" xfId="0"/>
    <xf numFmtId="0" fontId="2" fillId="0" borderId="0" xfId="8" applyFont="1"/>
    <xf numFmtId="0" fontId="4" fillId="0" borderId="0" xfId="8" applyFont="1"/>
    <xf numFmtId="0" fontId="5" fillId="0" borderId="0" xfId="8" applyFont="1"/>
    <xf numFmtId="0" fontId="6" fillId="0" borderId="0" xfId="8" applyFont="1"/>
    <xf numFmtId="0" fontId="2" fillId="0" borderId="1" xfId="8" applyFont="1" applyBorder="1"/>
    <xf numFmtId="0" fontId="7" fillId="0" borderId="1" xfId="8" applyFont="1" applyBorder="1"/>
    <xf numFmtId="0" fontId="7" fillId="0" borderId="0" xfId="8" applyFont="1"/>
    <xf numFmtId="0" fontId="7" fillId="0" borderId="2" xfId="8" applyFont="1" applyBorder="1" applyAlignment="1">
      <alignment horizontal="left"/>
    </xf>
    <xf numFmtId="164" fontId="7" fillId="0" borderId="2" xfId="3" applyNumberFormat="1" applyFont="1" applyBorder="1"/>
    <xf numFmtId="164" fontId="7" fillId="0" borderId="2" xfId="3" applyNumberFormat="1" applyFont="1" applyBorder="1" applyAlignment="1">
      <alignment horizontal="right"/>
    </xf>
    <xf numFmtId="164" fontId="7" fillId="0" borderId="2" xfId="8" applyNumberFormat="1" applyFont="1" applyBorder="1"/>
    <xf numFmtId="164" fontId="7" fillId="3" borderId="2" xfId="3" applyNumberFormat="1" applyFont="1" applyFill="1" applyBorder="1" applyAlignment="1">
      <alignment horizontal="right"/>
    </xf>
    <xf numFmtId="164" fontId="7" fillId="3" borderId="2" xfId="8" applyNumberFormat="1" applyFont="1" applyFill="1" applyBorder="1"/>
    <xf numFmtId="0" fontId="6" fillId="4" borderId="3" xfId="8" applyFont="1" applyFill="1" applyBorder="1" applyAlignment="1">
      <alignment horizontal="left" vertical="center"/>
    </xf>
    <xf numFmtId="164" fontId="6" fillId="4" borderId="3" xfId="3" applyNumberFormat="1" applyFont="1" applyFill="1" applyBorder="1"/>
    <xf numFmtId="0" fontId="2" fillId="0" borderId="2" xfId="8" applyFont="1" applyBorder="1"/>
    <xf numFmtId="0" fontId="7" fillId="0" borderId="2" xfId="8" applyFont="1" applyBorder="1"/>
    <xf numFmtId="164" fontId="7" fillId="0" borderId="2" xfId="8" applyNumberFormat="1" applyFont="1" applyBorder="1" applyAlignment="1">
      <alignment horizontal="right"/>
    </xf>
    <xf numFmtId="164" fontId="7" fillId="3" borderId="2" xfId="8" applyNumberFormat="1" applyFont="1" applyFill="1" applyBorder="1" applyAlignment="1">
      <alignment horizontal="right"/>
    </xf>
    <xf numFmtId="164" fontId="7" fillId="3" borderId="2" xfId="3" applyNumberFormat="1" applyFont="1" applyFill="1" applyBorder="1"/>
    <xf numFmtId="0" fontId="8" fillId="0" borderId="0" xfId="8" applyFont="1"/>
    <xf numFmtId="0" fontId="8" fillId="0" borderId="0" xfId="8" applyFont="1" applyAlignment="1">
      <alignment horizontal="right"/>
    </xf>
    <xf numFmtId="41" fontId="7" fillId="0" borderId="0" xfId="8" applyNumberFormat="1" applyFont="1"/>
    <xf numFmtId="0" fontId="2" fillId="0" borderId="0" xfId="8" applyFont="1" applyAlignment="1">
      <alignment horizontal="left"/>
    </xf>
    <xf numFmtId="0" fontId="15" fillId="0" borderId="0" xfId="0" applyFont="1"/>
    <xf numFmtId="0" fontId="5" fillId="0" borderId="0" xfId="8" applyFont="1" applyAlignment="1">
      <alignment horizontal="left"/>
    </xf>
    <xf numFmtId="0" fontId="4" fillId="0" borderId="0" xfId="8" applyFont="1" applyAlignment="1">
      <alignment horizontal="left"/>
    </xf>
    <xf numFmtId="0" fontId="6" fillId="5" borderId="1" xfId="8" applyFont="1" applyFill="1" applyBorder="1" applyAlignment="1">
      <alignment horizontal="right"/>
    </xf>
    <xf numFmtId="0" fontId="13" fillId="5" borderId="4" xfId="8" applyFont="1" applyFill="1" applyBorder="1" applyAlignment="1">
      <alignment horizontal="right"/>
    </xf>
    <xf numFmtId="168" fontId="16" fillId="0" borderId="0" xfId="0" applyNumberFormat="1" applyFont="1"/>
    <xf numFmtId="167" fontId="16" fillId="0" borderId="2" xfId="0" applyNumberFormat="1" applyFont="1" applyBorder="1"/>
    <xf numFmtId="167" fontId="16" fillId="0" borderId="4" xfId="0" applyNumberFormat="1" applyFont="1" applyBorder="1"/>
    <xf numFmtId="0" fontId="6" fillId="5" borderId="3" xfId="8" applyFont="1" applyFill="1" applyBorder="1" applyAlignment="1">
      <alignment horizontal="left"/>
    </xf>
    <xf numFmtId="0" fontId="6" fillId="5" borderId="3" xfId="8" applyFont="1" applyFill="1" applyBorder="1"/>
    <xf numFmtId="0" fontId="6" fillId="5" borderId="5" xfId="8" applyFont="1" applyFill="1" applyBorder="1"/>
    <xf numFmtId="0" fontId="17" fillId="0" borderId="0" xfId="0" applyFont="1"/>
    <xf numFmtId="0" fontId="17" fillId="0" borderId="0" xfId="0" applyFont="1" applyBorder="1"/>
    <xf numFmtId="167" fontId="18" fillId="0" borderId="0" xfId="0" applyNumberFormat="1" applyFont="1" applyBorder="1"/>
    <xf numFmtId="0" fontId="20" fillId="0" borderId="0" xfId="0" applyFont="1"/>
    <xf numFmtId="0" fontId="20" fillId="0" borderId="0" xfId="0" applyFont="1" applyBorder="1"/>
    <xf numFmtId="0" fontId="21" fillId="0" borderId="2" xfId="8" quotePrefix="1" applyFont="1" applyBorder="1" applyAlignment="1">
      <alignment horizontal="left" indent="1"/>
    </xf>
    <xf numFmtId="164" fontId="22" fillId="0" borderId="2" xfId="3" applyNumberFormat="1" applyFont="1" applyBorder="1" applyAlignment="1">
      <alignment horizontal="left" indent="1"/>
    </xf>
    <xf numFmtId="0" fontId="22" fillId="0" borderId="0" xfId="8" applyFont="1" applyAlignment="1">
      <alignment horizontal="left" indent="1"/>
    </xf>
    <xf numFmtId="164" fontId="22" fillId="0" borderId="2" xfId="3" applyNumberFormat="1" applyFont="1" applyBorder="1" applyAlignment="1">
      <alignment horizontal="right"/>
    </xf>
    <xf numFmtId="0" fontId="22" fillId="0" borderId="2" xfId="8" applyFont="1" applyBorder="1" applyAlignment="1">
      <alignment horizontal="left" indent="1"/>
    </xf>
    <xf numFmtId="164" fontId="22" fillId="0" borderId="2" xfId="3" applyNumberFormat="1" applyFont="1" applyBorder="1"/>
    <xf numFmtId="0" fontId="22" fillId="0" borderId="0" xfId="8" applyFont="1"/>
    <xf numFmtId="0" fontId="6" fillId="0" borderId="2" xfId="8" applyFont="1" applyBorder="1" applyAlignment="1">
      <alignment horizontal="left"/>
    </xf>
    <xf numFmtId="164" fontId="6" fillId="0" borderId="2" xfId="3" applyNumberFormat="1" applyFont="1" applyBorder="1"/>
    <xf numFmtId="164" fontId="6" fillId="0" borderId="2" xfId="3" applyNumberFormat="1" applyFont="1" applyBorder="1" applyAlignment="1">
      <alignment horizontal="right"/>
    </xf>
    <xf numFmtId="164" fontId="6" fillId="0" borderId="2" xfId="8" applyNumberFormat="1" applyFont="1" applyBorder="1"/>
    <xf numFmtId="164" fontId="6" fillId="3" borderId="2" xfId="3" applyNumberFormat="1" applyFont="1" applyFill="1" applyBorder="1" applyAlignment="1">
      <alignment horizontal="right"/>
    </xf>
    <xf numFmtId="164" fontId="6" fillId="3" borderId="2" xfId="8" applyNumberFormat="1" applyFont="1" applyFill="1" applyBorder="1"/>
    <xf numFmtId="0" fontId="13" fillId="0" borderId="0" xfId="8" applyFont="1"/>
    <xf numFmtId="0" fontId="13" fillId="0" borderId="3" xfId="8" applyFont="1" applyFill="1" applyBorder="1" applyAlignment="1">
      <alignment horizontal="left" indent="3"/>
    </xf>
    <xf numFmtId="167" fontId="16" fillId="0" borderId="0" xfId="0" applyNumberFormat="1" applyFont="1"/>
    <xf numFmtId="164" fontId="7" fillId="0" borderId="2" xfId="3" applyNumberFormat="1" applyFont="1" applyFill="1" applyBorder="1" applyAlignment="1">
      <alignment horizontal="right"/>
    </xf>
    <xf numFmtId="164" fontId="8" fillId="6" borderId="3" xfId="3" applyNumberFormat="1" applyFont="1" applyFill="1" applyBorder="1"/>
    <xf numFmtId="169" fontId="8" fillId="6" borderId="3" xfId="2" applyNumberFormat="1" applyFont="1" applyFill="1" applyBorder="1"/>
    <xf numFmtId="169" fontId="13" fillId="6" borderId="3" xfId="2" applyNumberFormat="1" applyFont="1" applyFill="1" applyBorder="1"/>
    <xf numFmtId="0" fontId="6" fillId="0" borderId="2" xfId="8" applyFont="1" applyBorder="1" applyAlignment="1"/>
    <xf numFmtId="164" fontId="22" fillId="0" borderId="2" xfId="3" quotePrefix="1" applyNumberFormat="1" applyFont="1" applyBorder="1" applyAlignment="1">
      <alignment horizontal="right"/>
    </xf>
    <xf numFmtId="164" fontId="7" fillId="0" borderId="2" xfId="3" quotePrefix="1" applyNumberFormat="1" applyFont="1" applyBorder="1" applyAlignment="1">
      <alignment horizontal="right"/>
    </xf>
    <xf numFmtId="164" fontId="7" fillId="0" borderId="0" xfId="8" applyNumberFormat="1" applyFont="1"/>
    <xf numFmtId="0" fontId="6" fillId="5" borderId="1" xfId="8" applyFont="1" applyFill="1" applyBorder="1" applyAlignment="1">
      <alignment horizontal="center" vertical="center"/>
    </xf>
    <xf numFmtId="0" fontId="6" fillId="5" borderId="4" xfId="8" applyFont="1" applyFill="1" applyBorder="1" applyAlignment="1">
      <alignment horizontal="center" vertical="center"/>
    </xf>
    <xf numFmtId="0" fontId="8" fillId="0" borderId="2" xfId="8" applyFont="1" applyBorder="1" applyAlignment="1">
      <alignment horizontal="center"/>
    </xf>
    <xf numFmtId="164" fontId="6" fillId="0" borderId="2" xfId="3" quotePrefix="1" applyNumberFormat="1" applyFont="1" applyBorder="1" applyAlignment="1">
      <alignment horizontal="right"/>
    </xf>
    <xf numFmtId="0" fontId="6" fillId="6" borderId="2" xfId="8" applyFont="1" applyFill="1" applyBorder="1" applyAlignment="1">
      <alignment horizontal="left" vertical="center"/>
    </xf>
    <xf numFmtId="164" fontId="6" fillId="6" borderId="2" xfId="3" applyNumberFormat="1" applyFont="1" applyFill="1" applyBorder="1"/>
    <xf numFmtId="0" fontId="7" fillId="6" borderId="0" xfId="8" applyFont="1" applyFill="1"/>
    <xf numFmtId="164" fontId="23" fillId="0" borderId="2" xfId="3" applyNumberFormat="1" applyFont="1" applyFill="1" applyBorder="1" applyAlignment="1">
      <alignment horizontal="right"/>
    </xf>
    <xf numFmtId="164" fontId="23" fillId="0" borderId="2" xfId="3" applyNumberFormat="1" applyFont="1" applyBorder="1" applyAlignment="1">
      <alignment horizontal="right"/>
    </xf>
    <xf numFmtId="164" fontId="8" fillId="0" borderId="0" xfId="8" applyNumberFormat="1" applyFont="1"/>
    <xf numFmtId="169" fontId="8" fillId="0" borderId="0" xfId="8" applyNumberFormat="1" applyFont="1" applyAlignment="1">
      <alignment horizontal="right"/>
    </xf>
    <xf numFmtId="0" fontId="8" fillId="0" borderId="4" xfId="8" applyFont="1" applyBorder="1" applyAlignment="1">
      <alignment horizontal="center"/>
    </xf>
    <xf numFmtId="164" fontId="22" fillId="0" borderId="2" xfId="3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right" vertical="center" wrapText="1"/>
    </xf>
  </cellXfs>
  <cellStyles count="13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_Classement2005-r" xfId="6" xr:uid="{00000000-0005-0000-0000-000005000000}"/>
    <cellStyle name="Normal_USTRK" xfId="7" xr:uid="{00000000-0005-0000-0000-000006000000}"/>
    <cellStyle name="Normale" xfId="0" builtinId="0"/>
    <cellStyle name="Normale 2" xfId="8" xr:uid="{00000000-0005-0000-0000-000008000000}"/>
    <cellStyle name="Normale 2 2 2" xfId="9" xr:uid="{00000000-0005-0000-0000-000009000000}"/>
    <cellStyle name="Normale 2_EXPORT_IMPORT" xfId="10" xr:uid="{00000000-0005-0000-0000-00000A000000}"/>
    <cellStyle name="Normale 3" xfId="11" xr:uid="{00000000-0005-0000-0000-00000B000000}"/>
    <cellStyle name="Titre lignes" xfId="1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>
                <a:solidFill>
                  <a:sysClr val="windowText" lastClr="000000"/>
                </a:solidFill>
              </a:rPr>
              <a:t>MESSICO - Produzione Autoveicoli - Trend 1970-2019, (.000 di unità)
ANFIA su dati WARD'S</a:t>
            </a:r>
          </a:p>
        </c:rich>
      </c:tx>
      <c:layout>
        <c:manualLayout>
          <c:xMode val="edge"/>
          <c:yMode val="edge"/>
          <c:x val="2.6513064491046293E-2"/>
          <c:y val="1.930815413815560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861842105263178E-2"/>
          <c:y val="0.17676767676767677"/>
          <c:w val="0.87359380225302219"/>
          <c:h val="0.68939393939393934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bg2"/>
              </a:solidFill>
            </a:ln>
          </c:spPr>
          <c:cat>
            <c:numRef>
              <c:f>'Trend anni'!$A$8:$A$39</c:f>
              <c:numCache>
                <c:formatCode>General</c:formatCode>
                <c:ptCount val="32"/>
                <c:pt idx="0">
                  <c:v>1970</c:v>
                </c:pt>
                <c:pt idx="1">
                  <c:v>1980</c:v>
                </c:pt>
                <c:pt idx="2">
                  <c:v>1990</c:v>
                </c:pt>
                <c:pt idx="3">
                  <c:v>1991</c:v>
                </c:pt>
                <c:pt idx="4">
                  <c:v>1992</c:v>
                </c:pt>
                <c:pt idx="5">
                  <c:v>1993</c:v>
                </c:pt>
                <c:pt idx="6">
                  <c:v>1994</c:v>
                </c:pt>
                <c:pt idx="7">
                  <c:v>1995</c:v>
                </c:pt>
                <c:pt idx="8">
                  <c:v>1996</c:v>
                </c:pt>
                <c:pt idx="9">
                  <c:v>1997</c:v>
                </c:pt>
                <c:pt idx="10">
                  <c:v>1998</c:v>
                </c:pt>
                <c:pt idx="11">
                  <c:v>1999</c:v>
                </c:pt>
                <c:pt idx="12">
                  <c:v>2000</c:v>
                </c:pt>
                <c:pt idx="13">
                  <c:v>2001</c:v>
                </c:pt>
                <c:pt idx="14">
                  <c:v>2002</c:v>
                </c:pt>
                <c:pt idx="15">
                  <c:v>2003</c:v>
                </c:pt>
                <c:pt idx="16">
                  <c:v>2004</c:v>
                </c:pt>
                <c:pt idx="17">
                  <c:v>2005</c:v>
                </c:pt>
                <c:pt idx="18">
                  <c:v>2006</c:v>
                </c:pt>
                <c:pt idx="19">
                  <c:v>2007</c:v>
                </c:pt>
                <c:pt idx="20">
                  <c:v>2008</c:v>
                </c:pt>
                <c:pt idx="21">
                  <c:v>2009</c:v>
                </c:pt>
                <c:pt idx="22">
                  <c:v>2010</c:v>
                </c:pt>
                <c:pt idx="23">
                  <c:v>2011</c:v>
                </c:pt>
                <c:pt idx="24">
                  <c:v>2012</c:v>
                </c:pt>
                <c:pt idx="25">
                  <c:v>2013</c:v>
                </c:pt>
                <c:pt idx="26">
                  <c:v>2014</c:v>
                </c:pt>
                <c:pt idx="27">
                  <c:v>2015</c:v>
                </c:pt>
                <c:pt idx="28">
                  <c:v>2016</c:v>
                </c:pt>
                <c:pt idx="29">
                  <c:v>2017</c:v>
                </c:pt>
                <c:pt idx="30">
                  <c:v>2018</c:v>
                </c:pt>
                <c:pt idx="31">
                  <c:v>2019</c:v>
                </c:pt>
              </c:numCache>
            </c:numRef>
          </c:cat>
          <c:val>
            <c:numRef>
              <c:f>'Trend anni'!$D$8:$D$39</c:f>
              <c:numCache>
                <c:formatCode>#,##0.0</c:formatCode>
                <c:ptCount val="32"/>
                <c:pt idx="0">
                  <c:v>187.30599999999998</c:v>
                </c:pt>
                <c:pt idx="1">
                  <c:v>490.00599999999997</c:v>
                </c:pt>
                <c:pt idx="2">
                  <c:v>819.05499999999995</c:v>
                </c:pt>
                <c:pt idx="3">
                  <c:v>987.125</c:v>
                </c:pt>
                <c:pt idx="4">
                  <c:v>1078.627</c:v>
                </c:pt>
                <c:pt idx="5">
                  <c:v>1077.3330000000001</c:v>
                </c:pt>
                <c:pt idx="6">
                  <c:v>1121.6849999999999</c:v>
                </c:pt>
                <c:pt idx="7">
                  <c:v>934.7170000000001</c:v>
                </c:pt>
                <c:pt idx="8">
                  <c:v>1218.318</c:v>
                </c:pt>
                <c:pt idx="9">
                  <c:v>1354.614</c:v>
                </c:pt>
                <c:pt idx="10">
                  <c:v>1459.8910000000001</c:v>
                </c:pt>
                <c:pt idx="11">
                  <c:v>1534.16</c:v>
                </c:pt>
                <c:pt idx="12">
                  <c:v>1922.8890000000001</c:v>
                </c:pt>
                <c:pt idx="13">
                  <c:v>1857.114</c:v>
                </c:pt>
                <c:pt idx="14">
                  <c:v>1804.67</c:v>
                </c:pt>
                <c:pt idx="15">
                  <c:v>1575.4470000000001</c:v>
                </c:pt>
                <c:pt idx="16">
                  <c:v>1552.9740000000002</c:v>
                </c:pt>
                <c:pt idx="17">
                  <c:v>1684.2380000000001</c:v>
                </c:pt>
                <c:pt idx="18">
                  <c:v>2045.518</c:v>
                </c:pt>
                <c:pt idx="19">
                  <c:v>2095.2449999999999</c:v>
                </c:pt>
                <c:pt idx="20">
                  <c:v>2167.944</c:v>
                </c:pt>
                <c:pt idx="21">
                  <c:v>1561.0520000000001</c:v>
                </c:pt>
                <c:pt idx="22">
                  <c:v>2345.1039999999998</c:v>
                </c:pt>
                <c:pt idx="23">
                  <c:v>2681.05</c:v>
                </c:pt>
                <c:pt idx="24">
                  <c:v>3001.8140000000003</c:v>
                </c:pt>
                <c:pt idx="25">
                  <c:v>3054.549</c:v>
                </c:pt>
                <c:pt idx="26">
                  <c:v>3368.3850000000002</c:v>
                </c:pt>
                <c:pt idx="27">
                  <c:v>3565.2179999999998</c:v>
                </c:pt>
                <c:pt idx="28">
                  <c:v>3600.3649999999998</c:v>
                </c:pt>
                <c:pt idx="29">
                  <c:v>4070.424</c:v>
                </c:pt>
                <c:pt idx="30">
                  <c:v>4100.7700000000004</c:v>
                </c:pt>
                <c:pt idx="31">
                  <c:v>3988.8779999999997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F4-49DA-9C01-517075611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313942768"/>
        <c:axId val="1"/>
      </c:areaChart>
      <c:catAx>
        <c:axId val="31394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313942768"/>
        <c:crosses val="autoZero"/>
        <c:crossBetween val="midCat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3" workbookViewId="0" zoomToFit="1"/>
  </sheetViews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114300</xdr:rowOff>
    </xdr:from>
    <xdr:to>
      <xdr:col>0</xdr:col>
      <xdr:colOff>863600</xdr:colOff>
      <xdr:row>3</xdr:row>
      <xdr:rowOff>123528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D8E7473-B89D-4BC5-8D82-B3A31DAB0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14300"/>
          <a:ext cx="787400" cy="50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63499</xdr:rowOff>
    </xdr:from>
    <xdr:to>
      <xdr:col>0</xdr:col>
      <xdr:colOff>792520</xdr:colOff>
      <xdr:row>3</xdr:row>
      <xdr:rowOff>34099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526DBCE9-B0A2-4042-855F-963BD167C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63499"/>
          <a:ext cx="767120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138253" cy="606729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0281A50-74B8-4AE6-9131-E62D82BA6FE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0.77837</cdr:x>
      <cdr:y>0.12943</cdr:y>
    </cdr:from>
    <cdr:to>
      <cdr:x>0.99934</cdr:x>
      <cdr:y>0.22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7210688" y="964866"/>
          <a:ext cx="2051326" cy="456619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anno record 2018: </a:t>
          </a:r>
        </a:p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4.100.770 unità</a:t>
          </a:r>
        </a:p>
      </cdr:txBody>
    </cdr:sp>
  </cdr:relSizeAnchor>
  <cdr:relSizeAnchor xmlns:cdr="http://schemas.openxmlformats.org/drawingml/2006/chartDrawing">
    <cdr:from>
      <cdr:x>0.86362</cdr:x>
      <cdr:y>0.02677</cdr:y>
    </cdr:from>
    <cdr:to>
      <cdr:x>0.94749</cdr:x>
      <cdr:y>0.10693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0F9A336D-DDC3-4DED-8048-EAC67C8FC0DF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755224" y="162615"/>
          <a:ext cx="850269" cy="4869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86"/>
  <sheetViews>
    <sheetView showGridLines="0" tabSelected="1" zoomScaleNormal="100" zoomScaleSheetLayoutView="55" workbookViewId="0">
      <pane ySplit="5" topLeftCell="A6" activePane="bottomLeft" state="frozen"/>
      <selection pane="bottomLeft"/>
    </sheetView>
  </sheetViews>
  <sheetFormatPr defaultColWidth="9.140625" defaultRowHeight="15"/>
  <cols>
    <col min="1" max="1" width="30.140625" style="7" customWidth="1"/>
    <col min="2" max="2" width="10.5703125" style="7" hidden="1" customWidth="1"/>
    <col min="3" max="3" width="11" style="7" hidden="1" customWidth="1"/>
    <col min="4" max="8" width="10.5703125" style="7" hidden="1" customWidth="1"/>
    <col min="9" max="9" width="9.85546875" style="7" hidden="1" customWidth="1"/>
    <col min="10" max="11" width="10" style="7" hidden="1" customWidth="1"/>
    <col min="12" max="12" width="9.85546875" style="7" customWidth="1"/>
    <col min="13" max="16" width="11.28515625" style="7" customWidth="1"/>
    <col min="17" max="21" width="11.42578125" style="7" customWidth="1"/>
    <col min="22" max="16384" width="9.140625" style="7"/>
  </cols>
  <sheetData>
    <row r="2" spans="1:21" s="2" customFormat="1">
      <c r="B2" s="1" t="s">
        <v>0</v>
      </c>
      <c r="L2" s="1" t="s">
        <v>0</v>
      </c>
    </row>
    <row r="3" spans="1:21" s="2" customFormat="1">
      <c r="B3" s="1" t="s">
        <v>55</v>
      </c>
      <c r="L3" s="1" t="s">
        <v>55</v>
      </c>
    </row>
    <row r="4" spans="1:21" s="2" customFormat="1">
      <c r="A4" s="3"/>
    </row>
    <row r="5" spans="1:21" s="4" customFormat="1">
      <c r="A5" s="33"/>
      <c r="B5" s="34">
        <v>2000</v>
      </c>
      <c r="C5" s="34">
        <v>2001</v>
      </c>
      <c r="D5" s="34">
        <v>2002</v>
      </c>
      <c r="E5" s="34">
        <v>2003</v>
      </c>
      <c r="F5" s="34">
        <v>2004</v>
      </c>
      <c r="G5" s="34">
        <v>2005</v>
      </c>
      <c r="H5" s="34">
        <v>2006</v>
      </c>
      <c r="I5" s="35">
        <v>2007</v>
      </c>
      <c r="J5" s="34">
        <v>2008</v>
      </c>
      <c r="K5" s="34">
        <v>2009</v>
      </c>
      <c r="L5" s="34">
        <v>2010</v>
      </c>
      <c r="M5" s="34">
        <v>2011</v>
      </c>
      <c r="N5" s="34">
        <v>2012</v>
      </c>
      <c r="O5" s="34">
        <v>2013</v>
      </c>
      <c r="P5" s="34">
        <v>2014</v>
      </c>
      <c r="Q5" s="34">
        <v>2015</v>
      </c>
      <c r="R5" s="34">
        <v>2016</v>
      </c>
      <c r="S5" s="34">
        <v>2017</v>
      </c>
      <c r="T5" s="34">
        <v>2018</v>
      </c>
      <c r="U5" s="34">
        <v>2019</v>
      </c>
    </row>
    <row r="6" spans="1:21" ht="15.75">
      <c r="A6" s="5" t="s">
        <v>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s="4" customFormat="1">
      <c r="A7" s="48" t="s">
        <v>2</v>
      </c>
      <c r="B7" s="49">
        <v>1594</v>
      </c>
      <c r="C7" s="49">
        <v>1001</v>
      </c>
      <c r="D7" s="49">
        <v>1046</v>
      </c>
      <c r="E7" s="49">
        <v>308</v>
      </c>
      <c r="F7" s="50" t="s">
        <v>3</v>
      </c>
      <c r="G7" s="50" t="s">
        <v>3</v>
      </c>
      <c r="H7" s="50" t="s">
        <v>3</v>
      </c>
      <c r="I7" s="50" t="s">
        <v>3</v>
      </c>
      <c r="J7" s="50" t="s">
        <v>3</v>
      </c>
      <c r="K7" s="50" t="s">
        <v>3</v>
      </c>
      <c r="L7" s="50" t="s">
        <v>3</v>
      </c>
      <c r="M7" s="50" t="s">
        <v>3</v>
      </c>
      <c r="N7" s="50" t="s">
        <v>3</v>
      </c>
      <c r="O7" s="50" t="s">
        <v>3</v>
      </c>
      <c r="P7" s="50" t="s">
        <v>3</v>
      </c>
      <c r="Q7" s="50" t="s">
        <v>3</v>
      </c>
      <c r="R7" s="50" t="s">
        <v>3</v>
      </c>
      <c r="S7" s="50" t="s">
        <v>3</v>
      </c>
      <c r="T7" s="50" t="s">
        <v>3</v>
      </c>
      <c r="U7" s="50">
        <v>24755</v>
      </c>
    </row>
    <row r="8" spans="1:21" s="4" customFormat="1">
      <c r="A8" s="48" t="s">
        <v>31</v>
      </c>
      <c r="B8" s="49">
        <v>38111</v>
      </c>
      <c r="C8" s="50" t="s">
        <v>3</v>
      </c>
      <c r="D8" s="50" t="s">
        <v>3</v>
      </c>
      <c r="E8" s="50" t="s">
        <v>3</v>
      </c>
      <c r="F8" s="49">
        <v>36994</v>
      </c>
      <c r="G8" s="49">
        <v>14599</v>
      </c>
      <c r="H8" s="51">
        <v>13111</v>
      </c>
      <c r="I8" s="51">
        <v>11429</v>
      </c>
      <c r="J8" s="50" t="s">
        <v>3</v>
      </c>
      <c r="K8" s="50" t="s">
        <v>3</v>
      </c>
      <c r="L8" s="52">
        <v>724</v>
      </c>
      <c r="M8" s="50">
        <v>56972</v>
      </c>
      <c r="N8" s="50">
        <v>81874</v>
      </c>
      <c r="O8" s="50">
        <v>53270</v>
      </c>
      <c r="P8" s="50">
        <f t="shared" ref="P8:U8" si="0">+P9</f>
        <v>48265</v>
      </c>
      <c r="Q8" s="50">
        <f t="shared" si="0"/>
        <v>33475</v>
      </c>
      <c r="R8" s="50">
        <f t="shared" si="0"/>
        <v>12568</v>
      </c>
      <c r="S8" s="50">
        <f t="shared" si="0"/>
        <v>10057</v>
      </c>
      <c r="T8" s="50">
        <f t="shared" si="0"/>
        <v>4403</v>
      </c>
      <c r="U8" s="50">
        <f t="shared" si="0"/>
        <v>2345</v>
      </c>
    </row>
    <row r="9" spans="1:21" s="43" customFormat="1">
      <c r="A9" s="41" t="s">
        <v>32</v>
      </c>
      <c r="B9" s="42"/>
      <c r="C9" s="10" t="s">
        <v>3</v>
      </c>
      <c r="D9" s="10" t="s">
        <v>3</v>
      </c>
      <c r="E9" s="10" t="s">
        <v>3</v>
      </c>
      <c r="F9" s="10" t="s">
        <v>3</v>
      </c>
      <c r="G9" s="10" t="s">
        <v>3</v>
      </c>
      <c r="H9" s="10" t="s">
        <v>3</v>
      </c>
      <c r="I9" s="10" t="s">
        <v>3</v>
      </c>
      <c r="J9" s="10" t="s">
        <v>3</v>
      </c>
      <c r="K9" s="10" t="s">
        <v>3</v>
      </c>
      <c r="L9" s="10" t="s">
        <v>3</v>
      </c>
      <c r="M9" s="10" t="s">
        <v>3</v>
      </c>
      <c r="N9" s="10" t="s">
        <v>3</v>
      </c>
      <c r="O9" s="10" t="s">
        <v>3</v>
      </c>
      <c r="P9" s="44">
        <v>48265</v>
      </c>
      <c r="Q9" s="44">
        <v>33475</v>
      </c>
      <c r="R9" s="44">
        <v>12568</v>
      </c>
      <c r="S9" s="44">
        <v>10057</v>
      </c>
      <c r="T9" s="44">
        <v>4403</v>
      </c>
      <c r="U9" s="44">
        <v>2345</v>
      </c>
    </row>
    <row r="10" spans="1:21" s="4" customFormat="1">
      <c r="A10" s="48" t="s">
        <v>4</v>
      </c>
      <c r="B10" s="49">
        <v>191588</v>
      </c>
      <c r="C10" s="49">
        <v>165647</v>
      </c>
      <c r="D10" s="49">
        <v>150969</v>
      </c>
      <c r="E10" s="49">
        <v>85472</v>
      </c>
      <c r="F10" s="49">
        <v>69556</v>
      </c>
      <c r="G10" s="49">
        <v>94785</v>
      </c>
      <c r="H10" s="51">
        <v>293164</v>
      </c>
      <c r="I10" s="51">
        <v>255870</v>
      </c>
      <c r="J10" s="51">
        <v>272754</v>
      </c>
      <c r="K10" s="51">
        <v>231415</v>
      </c>
      <c r="L10" s="53">
        <v>390388</v>
      </c>
      <c r="M10" s="50">
        <v>455480</v>
      </c>
      <c r="N10" s="50">
        <v>444425</v>
      </c>
      <c r="O10" s="50">
        <v>515395</v>
      </c>
      <c r="P10" s="50">
        <f t="shared" ref="P10:U10" si="1">SUM(P11:P13)</f>
        <v>431613</v>
      </c>
      <c r="Q10" s="50">
        <f t="shared" si="1"/>
        <v>433752</v>
      </c>
      <c r="R10" s="50">
        <f t="shared" si="1"/>
        <v>390528</v>
      </c>
      <c r="S10" s="50">
        <f t="shared" si="1"/>
        <v>311793</v>
      </c>
      <c r="T10" s="50">
        <f t="shared" si="1"/>
        <v>280508</v>
      </c>
      <c r="U10" s="50">
        <f t="shared" si="1"/>
        <v>249624</v>
      </c>
    </row>
    <row r="11" spans="1:21" s="47" customFormat="1">
      <c r="A11" s="45" t="s">
        <v>33</v>
      </c>
      <c r="B11" s="46"/>
      <c r="C11" s="10" t="s">
        <v>3</v>
      </c>
      <c r="D11" s="10" t="s">
        <v>3</v>
      </c>
      <c r="E11" s="10" t="s">
        <v>3</v>
      </c>
      <c r="F11" s="10" t="s">
        <v>3</v>
      </c>
      <c r="G11" s="10" t="s">
        <v>3</v>
      </c>
      <c r="H11" s="10" t="s">
        <v>3</v>
      </c>
      <c r="I11" s="10" t="s">
        <v>3</v>
      </c>
      <c r="J11" s="10" t="s">
        <v>3</v>
      </c>
      <c r="K11" s="10" t="s">
        <v>3</v>
      </c>
      <c r="L11" s="10" t="s">
        <v>3</v>
      </c>
      <c r="M11" s="10" t="s">
        <v>3</v>
      </c>
      <c r="N11" s="10" t="s">
        <v>3</v>
      </c>
      <c r="O11" s="10" t="s">
        <v>3</v>
      </c>
      <c r="P11" s="44">
        <v>114491</v>
      </c>
      <c r="Q11" s="44">
        <v>105272</v>
      </c>
      <c r="R11" s="44">
        <v>69082</v>
      </c>
      <c r="S11" s="44">
        <v>68034</v>
      </c>
      <c r="T11" s="44">
        <v>66680</v>
      </c>
      <c r="U11" s="44">
        <v>44577</v>
      </c>
    </row>
    <row r="12" spans="1:21" s="43" customFormat="1">
      <c r="A12" s="45" t="s">
        <v>34</v>
      </c>
      <c r="B12" s="42"/>
      <c r="C12" s="10" t="s">
        <v>3</v>
      </c>
      <c r="D12" s="10" t="s">
        <v>3</v>
      </c>
      <c r="E12" s="10" t="s">
        <v>3</v>
      </c>
      <c r="F12" s="10" t="s">
        <v>3</v>
      </c>
      <c r="G12" s="10" t="s">
        <v>3</v>
      </c>
      <c r="H12" s="10" t="s">
        <v>3</v>
      </c>
      <c r="I12" s="10" t="s">
        <v>3</v>
      </c>
      <c r="J12" s="10" t="s">
        <v>3</v>
      </c>
      <c r="K12" s="10" t="s">
        <v>3</v>
      </c>
      <c r="L12" s="10" t="s">
        <v>3</v>
      </c>
      <c r="M12" s="10" t="s">
        <v>3</v>
      </c>
      <c r="N12" s="10" t="s">
        <v>3</v>
      </c>
      <c r="O12" s="10" t="s">
        <v>3</v>
      </c>
      <c r="P12" s="44">
        <v>277678</v>
      </c>
      <c r="Q12" s="44">
        <v>292322</v>
      </c>
      <c r="R12" s="44">
        <v>279159</v>
      </c>
      <c r="S12" s="44">
        <v>204672</v>
      </c>
      <c r="T12" s="44">
        <v>180151</v>
      </c>
      <c r="U12" s="44">
        <v>175377</v>
      </c>
    </row>
    <row r="13" spans="1:21" s="43" customFormat="1">
      <c r="A13" s="45" t="s">
        <v>35</v>
      </c>
      <c r="B13" s="42"/>
      <c r="C13" s="10" t="s">
        <v>3</v>
      </c>
      <c r="D13" s="10" t="s">
        <v>3</v>
      </c>
      <c r="E13" s="10" t="s">
        <v>3</v>
      </c>
      <c r="F13" s="10" t="s">
        <v>3</v>
      </c>
      <c r="G13" s="10" t="s">
        <v>3</v>
      </c>
      <c r="H13" s="10" t="s">
        <v>3</v>
      </c>
      <c r="I13" s="10" t="s">
        <v>3</v>
      </c>
      <c r="J13" s="10" t="s">
        <v>3</v>
      </c>
      <c r="K13" s="10" t="s">
        <v>3</v>
      </c>
      <c r="L13" s="10" t="s">
        <v>3</v>
      </c>
      <c r="M13" s="10" t="s">
        <v>3</v>
      </c>
      <c r="N13" s="10" t="s">
        <v>3</v>
      </c>
      <c r="O13" s="10" t="s">
        <v>3</v>
      </c>
      <c r="P13" s="44">
        <v>39444</v>
      </c>
      <c r="Q13" s="44">
        <v>36158</v>
      </c>
      <c r="R13" s="44">
        <v>42287</v>
      </c>
      <c r="S13" s="44">
        <v>39087</v>
      </c>
      <c r="T13" s="44">
        <v>33677</v>
      </c>
      <c r="U13" s="44">
        <v>29670</v>
      </c>
    </row>
    <row r="14" spans="1:21" s="4" customFormat="1">
      <c r="A14" s="48" t="s">
        <v>5</v>
      </c>
      <c r="B14" s="49">
        <v>185216</v>
      </c>
      <c r="C14" s="49">
        <v>136064</v>
      </c>
      <c r="D14" s="49">
        <v>141691</v>
      </c>
      <c r="E14" s="49">
        <v>106261</v>
      </c>
      <c r="F14" s="49">
        <v>140681</v>
      </c>
      <c r="G14" s="49">
        <v>92463</v>
      </c>
      <c r="H14" s="51">
        <v>62418</v>
      </c>
      <c r="I14" s="51">
        <v>67755</v>
      </c>
      <c r="J14" s="51">
        <v>94149</v>
      </c>
      <c r="K14" s="51">
        <v>68500</v>
      </c>
      <c r="L14" s="53">
        <v>104112</v>
      </c>
      <c r="M14" s="50">
        <v>105611</v>
      </c>
      <c r="N14" s="50">
        <v>109997</v>
      </c>
      <c r="O14" s="50">
        <v>118884</v>
      </c>
      <c r="P14" s="50">
        <f>SUM(P15:P18)</f>
        <v>97408</v>
      </c>
      <c r="Q14" s="50">
        <f>SUM(Q15:Q18)</f>
        <v>121132</v>
      </c>
      <c r="R14" s="50">
        <f>SUM(R15:R18)</f>
        <v>185417</v>
      </c>
      <c r="S14" s="50">
        <f>SUM(S15:S18)</f>
        <v>119027</v>
      </c>
      <c r="T14" s="50">
        <f>SUM(T15:T18)</f>
        <v>30519</v>
      </c>
      <c r="U14" s="50">
        <f>+U16+U17</f>
        <v>8926</v>
      </c>
    </row>
    <row r="15" spans="1:21" s="47" customFormat="1">
      <c r="A15" s="45" t="s">
        <v>36</v>
      </c>
      <c r="B15" s="46"/>
      <c r="C15" s="10" t="s">
        <v>3</v>
      </c>
      <c r="D15" s="10" t="s">
        <v>3</v>
      </c>
      <c r="E15" s="10" t="s">
        <v>3</v>
      </c>
      <c r="F15" s="10" t="s">
        <v>3</v>
      </c>
      <c r="G15" s="10" t="s">
        <v>3</v>
      </c>
      <c r="H15" s="10" t="s">
        <v>3</v>
      </c>
      <c r="I15" s="10" t="s">
        <v>3</v>
      </c>
      <c r="J15" s="10" t="s">
        <v>3</v>
      </c>
      <c r="K15" s="10" t="s">
        <v>3</v>
      </c>
      <c r="L15" s="10" t="s">
        <v>3</v>
      </c>
      <c r="M15" s="10" t="s">
        <v>3</v>
      </c>
      <c r="N15" s="10" t="s">
        <v>3</v>
      </c>
      <c r="O15" s="10" t="s">
        <v>3</v>
      </c>
      <c r="P15" s="44">
        <v>69246</v>
      </c>
      <c r="Q15" s="44">
        <v>77324</v>
      </c>
      <c r="R15" s="44">
        <v>76674</v>
      </c>
      <c r="S15" s="44">
        <v>59316</v>
      </c>
      <c r="T15" s="63" t="s">
        <v>3</v>
      </c>
      <c r="U15" s="63" t="s">
        <v>3</v>
      </c>
    </row>
    <row r="16" spans="1:21" s="47" customFormat="1">
      <c r="A16" s="45" t="s">
        <v>59</v>
      </c>
      <c r="B16" s="46"/>
      <c r="C16" s="10" t="s">
        <v>3</v>
      </c>
      <c r="D16" s="10" t="s">
        <v>3</v>
      </c>
      <c r="E16" s="10" t="s">
        <v>3</v>
      </c>
      <c r="F16" s="10" t="s">
        <v>3</v>
      </c>
      <c r="G16" s="10" t="s">
        <v>3</v>
      </c>
      <c r="H16" s="10" t="s">
        <v>3</v>
      </c>
      <c r="I16" s="10" t="s">
        <v>3</v>
      </c>
      <c r="J16" s="10" t="s">
        <v>3</v>
      </c>
      <c r="K16" s="10" t="s">
        <v>3</v>
      </c>
      <c r="L16" s="10" t="s">
        <v>3</v>
      </c>
      <c r="M16" s="10" t="s">
        <v>3</v>
      </c>
      <c r="N16" s="10" t="s">
        <v>3</v>
      </c>
      <c r="O16" s="10" t="s">
        <v>3</v>
      </c>
      <c r="P16" s="10" t="s">
        <v>3</v>
      </c>
      <c r="Q16" s="10" t="s">
        <v>3</v>
      </c>
      <c r="R16" s="44">
        <v>61381</v>
      </c>
      <c r="S16" s="44">
        <v>36965</v>
      </c>
      <c r="T16" s="44">
        <v>30519</v>
      </c>
      <c r="U16" s="44">
        <v>6025</v>
      </c>
    </row>
    <row r="17" spans="1:21" s="47" customFormat="1">
      <c r="A17" s="45" t="s">
        <v>61</v>
      </c>
      <c r="B17" s="46"/>
      <c r="C17" s="10"/>
      <c r="D17" s="10"/>
      <c r="E17" s="10"/>
      <c r="F17" s="10"/>
      <c r="G17" s="10"/>
      <c r="H17" s="10"/>
      <c r="I17" s="10"/>
      <c r="J17" s="10"/>
      <c r="K17" s="10"/>
      <c r="L17" s="62" t="s">
        <v>3</v>
      </c>
      <c r="M17" s="62" t="s">
        <v>3</v>
      </c>
      <c r="N17" s="62" t="s">
        <v>3</v>
      </c>
      <c r="O17" s="62" t="s">
        <v>3</v>
      </c>
      <c r="P17" s="62" t="s">
        <v>3</v>
      </c>
      <c r="Q17" s="62" t="s">
        <v>3</v>
      </c>
      <c r="R17" s="62" t="s">
        <v>3</v>
      </c>
      <c r="S17" s="62" t="s">
        <v>3</v>
      </c>
      <c r="T17" s="62" t="s">
        <v>3</v>
      </c>
      <c r="U17" s="44">
        <v>2901</v>
      </c>
    </row>
    <row r="18" spans="1:21" s="43" customFormat="1">
      <c r="A18" s="45" t="s">
        <v>37</v>
      </c>
      <c r="B18" s="42"/>
      <c r="C18" s="10" t="s">
        <v>3</v>
      </c>
      <c r="D18" s="10" t="s">
        <v>3</v>
      </c>
      <c r="E18" s="10" t="s">
        <v>3</v>
      </c>
      <c r="F18" s="10" t="s">
        <v>3</v>
      </c>
      <c r="G18" s="10" t="s">
        <v>3</v>
      </c>
      <c r="H18" s="10" t="s">
        <v>3</v>
      </c>
      <c r="I18" s="10" t="s">
        <v>3</v>
      </c>
      <c r="J18" s="10" t="s">
        <v>3</v>
      </c>
      <c r="K18" s="10" t="s">
        <v>3</v>
      </c>
      <c r="L18" s="10" t="s">
        <v>3</v>
      </c>
      <c r="M18" s="10" t="s">
        <v>3</v>
      </c>
      <c r="N18" s="10" t="s">
        <v>3</v>
      </c>
      <c r="O18" s="10" t="s">
        <v>3</v>
      </c>
      <c r="P18" s="44">
        <v>28162</v>
      </c>
      <c r="Q18" s="44">
        <v>43808</v>
      </c>
      <c r="R18" s="44">
        <v>47362</v>
      </c>
      <c r="S18" s="44">
        <v>22746</v>
      </c>
      <c r="T18" s="62" t="s">
        <v>3</v>
      </c>
      <c r="U18" s="62" t="s">
        <v>3</v>
      </c>
    </row>
    <row r="19" spans="1:21" s="4" customFormat="1">
      <c r="A19" s="48" t="s">
        <v>6</v>
      </c>
      <c r="B19" s="49">
        <v>18801</v>
      </c>
      <c r="C19" s="49">
        <v>23825</v>
      </c>
      <c r="D19" s="49">
        <v>24962</v>
      </c>
      <c r="E19" s="49">
        <v>21624</v>
      </c>
      <c r="F19" s="49">
        <v>21824</v>
      </c>
      <c r="G19" s="49">
        <v>23538</v>
      </c>
      <c r="H19" s="51">
        <v>24235</v>
      </c>
      <c r="I19" s="51">
        <v>15784</v>
      </c>
      <c r="J19" s="50" t="s">
        <v>3</v>
      </c>
      <c r="K19" s="50" t="s">
        <v>3</v>
      </c>
      <c r="L19" s="52" t="s">
        <v>3</v>
      </c>
      <c r="M19" s="50" t="s">
        <v>3</v>
      </c>
      <c r="N19" s="50" t="s">
        <v>3</v>
      </c>
      <c r="O19" s="50" t="s">
        <v>3</v>
      </c>
      <c r="P19" s="50">
        <f t="shared" ref="P19:U19" si="2">+P20</f>
        <v>83188</v>
      </c>
      <c r="Q19" s="50">
        <f t="shared" si="2"/>
        <v>44231</v>
      </c>
      <c r="R19" s="50">
        <f t="shared" si="2"/>
        <v>23604</v>
      </c>
      <c r="S19" s="50">
        <f t="shared" si="2"/>
        <v>56031</v>
      </c>
      <c r="T19" s="50">
        <f t="shared" si="2"/>
        <v>27909</v>
      </c>
      <c r="U19" s="50">
        <f t="shared" si="2"/>
        <v>47955</v>
      </c>
    </row>
    <row r="20" spans="1:21" s="47" customFormat="1">
      <c r="A20" s="45" t="s">
        <v>38</v>
      </c>
      <c r="B20" s="46"/>
      <c r="C20" s="10" t="s">
        <v>3</v>
      </c>
      <c r="D20" s="10" t="s">
        <v>3</v>
      </c>
      <c r="E20" s="10" t="s">
        <v>3</v>
      </c>
      <c r="F20" s="10" t="s">
        <v>3</v>
      </c>
      <c r="G20" s="10" t="s">
        <v>3</v>
      </c>
      <c r="H20" s="10" t="s">
        <v>3</v>
      </c>
      <c r="I20" s="10" t="s">
        <v>3</v>
      </c>
      <c r="J20" s="10" t="s">
        <v>3</v>
      </c>
      <c r="K20" s="10" t="s">
        <v>3</v>
      </c>
      <c r="L20" s="10" t="s">
        <v>3</v>
      </c>
      <c r="M20" s="10" t="s">
        <v>3</v>
      </c>
      <c r="N20" s="10" t="s">
        <v>3</v>
      </c>
      <c r="O20" s="10" t="s">
        <v>3</v>
      </c>
      <c r="P20" s="44">
        <v>83188</v>
      </c>
      <c r="Q20" s="44">
        <v>44231</v>
      </c>
      <c r="R20" s="44">
        <v>23604</v>
      </c>
      <c r="S20" s="44">
        <v>56031</v>
      </c>
      <c r="T20" s="44">
        <v>27909</v>
      </c>
      <c r="U20" s="62">
        <v>47955</v>
      </c>
    </row>
    <row r="21" spans="1:21" s="47" customFormat="1">
      <c r="A21" s="61" t="s">
        <v>62</v>
      </c>
      <c r="B21" s="46"/>
      <c r="C21" s="10"/>
      <c r="D21" s="10"/>
      <c r="E21" s="10"/>
      <c r="F21" s="10"/>
      <c r="G21" s="10"/>
      <c r="H21" s="10"/>
      <c r="I21" s="10"/>
      <c r="J21" s="10"/>
      <c r="K21" s="10"/>
      <c r="L21" s="10" t="s">
        <v>3</v>
      </c>
      <c r="M21" s="10" t="s">
        <v>3</v>
      </c>
      <c r="N21" s="10" t="s">
        <v>3</v>
      </c>
      <c r="O21" s="10" t="s">
        <v>3</v>
      </c>
      <c r="P21" s="10" t="s">
        <v>3</v>
      </c>
      <c r="Q21" s="10" t="s">
        <v>3</v>
      </c>
      <c r="R21" s="10" t="s">
        <v>3</v>
      </c>
      <c r="S21" s="50">
        <v>47</v>
      </c>
      <c r="T21" s="50">
        <v>305</v>
      </c>
      <c r="U21" s="68">
        <v>185</v>
      </c>
    </row>
    <row r="22" spans="1:21" s="47" customFormat="1">
      <c r="A22" s="61" t="s">
        <v>67</v>
      </c>
      <c r="B22" s="46"/>
      <c r="C22" s="50" t="s">
        <v>3</v>
      </c>
      <c r="D22" s="50" t="s">
        <v>3</v>
      </c>
      <c r="E22" s="50" t="s">
        <v>3</v>
      </c>
      <c r="F22" s="50" t="s">
        <v>3</v>
      </c>
      <c r="G22" s="50" t="s">
        <v>3</v>
      </c>
      <c r="H22" s="50" t="s">
        <v>3</v>
      </c>
      <c r="I22" s="50" t="s">
        <v>3</v>
      </c>
      <c r="J22" s="50" t="s">
        <v>3</v>
      </c>
      <c r="K22" s="50" t="s">
        <v>3</v>
      </c>
      <c r="L22" s="50" t="s">
        <v>3</v>
      </c>
      <c r="M22" s="50" t="s">
        <v>3</v>
      </c>
      <c r="N22" s="50" t="s">
        <v>3</v>
      </c>
      <c r="O22" s="50" t="s">
        <v>3</v>
      </c>
      <c r="P22" s="50" t="s">
        <v>3</v>
      </c>
      <c r="Q22" s="50" t="s">
        <v>3</v>
      </c>
      <c r="R22" s="50">
        <v>105044</v>
      </c>
      <c r="S22" s="50">
        <v>218035</v>
      </c>
      <c r="T22" s="50">
        <v>295900</v>
      </c>
      <c r="U22" s="50">
        <v>286600</v>
      </c>
    </row>
    <row r="23" spans="1:21" s="4" customFormat="1">
      <c r="A23" s="48" t="s">
        <v>63</v>
      </c>
      <c r="B23" s="49"/>
      <c r="C23" s="50" t="s">
        <v>3</v>
      </c>
      <c r="D23" s="50" t="s">
        <v>3</v>
      </c>
      <c r="E23" s="50" t="s">
        <v>3</v>
      </c>
      <c r="F23" s="50" t="s">
        <v>3</v>
      </c>
      <c r="G23" s="50" t="s">
        <v>3</v>
      </c>
      <c r="H23" s="50" t="s">
        <v>3</v>
      </c>
      <c r="I23" s="50" t="s">
        <v>3</v>
      </c>
      <c r="J23" s="50" t="s">
        <v>3</v>
      </c>
      <c r="K23" s="50" t="s">
        <v>3</v>
      </c>
      <c r="L23" s="50" t="s">
        <v>3</v>
      </c>
      <c r="M23" s="50" t="s">
        <v>3</v>
      </c>
      <c r="N23" s="50" t="s">
        <v>3</v>
      </c>
      <c r="O23" s="50" t="s">
        <v>3</v>
      </c>
      <c r="P23" s="50">
        <f>+P24+P25</f>
        <v>102346</v>
      </c>
      <c r="Q23" s="50">
        <f>SUM(Q24:Q28)</f>
        <v>207752</v>
      </c>
      <c r="R23" s="50">
        <f>SUM(R24:R28)</f>
        <v>192736</v>
      </c>
      <c r="S23" s="50">
        <f>SUM(S24:S28)</f>
        <v>185794</v>
      </c>
      <c r="T23" s="50">
        <f>SUM(T24:T28)</f>
        <v>183264</v>
      </c>
      <c r="U23" s="50">
        <f>+U24+U25+U27</f>
        <v>101271</v>
      </c>
    </row>
    <row r="24" spans="1:21" s="47" customFormat="1">
      <c r="A24" s="45" t="s">
        <v>39</v>
      </c>
      <c r="B24" s="46"/>
      <c r="C24" s="10" t="s">
        <v>3</v>
      </c>
      <c r="D24" s="10" t="s">
        <v>3</v>
      </c>
      <c r="E24" s="10" t="s">
        <v>3</v>
      </c>
      <c r="F24" s="10" t="s">
        <v>3</v>
      </c>
      <c r="G24" s="10" t="s">
        <v>3</v>
      </c>
      <c r="H24" s="10" t="s">
        <v>3</v>
      </c>
      <c r="I24" s="10" t="s">
        <v>3</v>
      </c>
      <c r="J24" s="10" t="s">
        <v>3</v>
      </c>
      <c r="K24" s="10" t="s">
        <v>3</v>
      </c>
      <c r="L24" s="10" t="s">
        <v>3</v>
      </c>
      <c r="M24" s="10" t="s">
        <v>3</v>
      </c>
      <c r="N24" s="10" t="s">
        <v>3</v>
      </c>
      <c r="O24" s="10" t="s">
        <v>3</v>
      </c>
      <c r="P24" s="44">
        <v>1675</v>
      </c>
      <c r="Q24" s="44">
        <v>43895</v>
      </c>
      <c r="R24" s="44">
        <v>34752</v>
      </c>
      <c r="S24" s="44">
        <v>33961</v>
      </c>
      <c r="T24" s="44">
        <v>43233</v>
      </c>
      <c r="U24" s="44">
        <v>41001</v>
      </c>
    </row>
    <row r="25" spans="1:21" s="43" customFormat="1">
      <c r="A25" s="45" t="s">
        <v>40</v>
      </c>
      <c r="B25" s="42"/>
      <c r="C25" s="10" t="s">
        <v>3</v>
      </c>
      <c r="D25" s="10" t="s">
        <v>3</v>
      </c>
      <c r="E25" s="10" t="s">
        <v>3</v>
      </c>
      <c r="F25" s="10" t="s">
        <v>3</v>
      </c>
      <c r="G25" s="10" t="s">
        <v>3</v>
      </c>
      <c r="H25" s="10" t="s">
        <v>3</v>
      </c>
      <c r="I25" s="10" t="s">
        <v>3</v>
      </c>
      <c r="J25" s="10" t="s">
        <v>3</v>
      </c>
      <c r="K25" s="10" t="s">
        <v>3</v>
      </c>
      <c r="L25" s="10" t="s">
        <v>3</v>
      </c>
      <c r="M25" s="10" t="s">
        <v>3</v>
      </c>
      <c r="N25" s="10" t="s">
        <v>3</v>
      </c>
      <c r="O25" s="10" t="s">
        <v>3</v>
      </c>
      <c r="P25" s="44">
        <v>100671</v>
      </c>
      <c r="Q25" s="44">
        <v>138462</v>
      </c>
      <c r="R25" s="44">
        <v>114483</v>
      </c>
      <c r="S25" s="44">
        <v>107813</v>
      </c>
      <c r="T25" s="44">
        <v>106356</v>
      </c>
      <c r="U25" s="44">
        <v>35573</v>
      </c>
    </row>
    <row r="26" spans="1:21" s="43" customFormat="1">
      <c r="A26" s="45" t="s">
        <v>41</v>
      </c>
      <c r="B26" s="42"/>
      <c r="C26" s="10" t="s">
        <v>3</v>
      </c>
      <c r="D26" s="10" t="s">
        <v>3</v>
      </c>
      <c r="E26" s="10" t="s">
        <v>3</v>
      </c>
      <c r="F26" s="10" t="s">
        <v>3</v>
      </c>
      <c r="G26" s="10" t="s">
        <v>3</v>
      </c>
      <c r="H26" s="10" t="s">
        <v>3</v>
      </c>
      <c r="I26" s="10" t="s">
        <v>3</v>
      </c>
      <c r="J26" s="10" t="s">
        <v>3</v>
      </c>
      <c r="K26" s="10" t="s">
        <v>3</v>
      </c>
      <c r="L26" s="10" t="s">
        <v>3</v>
      </c>
      <c r="M26" s="10" t="s">
        <v>3</v>
      </c>
      <c r="N26" s="10" t="s">
        <v>3</v>
      </c>
      <c r="O26" s="10" t="s">
        <v>3</v>
      </c>
      <c r="P26" s="10" t="s">
        <v>3</v>
      </c>
      <c r="Q26" s="44">
        <v>22482</v>
      </c>
      <c r="R26" s="44">
        <v>14817</v>
      </c>
      <c r="S26" s="62" t="s">
        <v>3</v>
      </c>
      <c r="T26" s="10" t="s">
        <v>3</v>
      </c>
      <c r="U26" s="10" t="s">
        <v>3</v>
      </c>
    </row>
    <row r="27" spans="1:21" s="47" customFormat="1">
      <c r="A27" s="45" t="s">
        <v>42</v>
      </c>
      <c r="B27" s="46"/>
      <c r="C27" s="10" t="s">
        <v>3</v>
      </c>
      <c r="D27" s="10" t="s">
        <v>3</v>
      </c>
      <c r="E27" s="10" t="s">
        <v>3</v>
      </c>
      <c r="F27" s="10" t="s">
        <v>3</v>
      </c>
      <c r="G27" s="10" t="s">
        <v>3</v>
      </c>
      <c r="H27" s="10" t="s">
        <v>3</v>
      </c>
      <c r="I27" s="10" t="s">
        <v>3</v>
      </c>
      <c r="J27" s="10" t="s">
        <v>3</v>
      </c>
      <c r="K27" s="10" t="s">
        <v>3</v>
      </c>
      <c r="L27" s="10" t="s">
        <v>3</v>
      </c>
      <c r="M27" s="10" t="s">
        <v>3</v>
      </c>
      <c r="N27" s="10" t="s">
        <v>3</v>
      </c>
      <c r="O27" s="10" t="s">
        <v>3</v>
      </c>
      <c r="P27" s="10" t="s">
        <v>3</v>
      </c>
      <c r="Q27" s="44">
        <v>2913</v>
      </c>
      <c r="R27" s="44">
        <v>13486</v>
      </c>
      <c r="S27" s="44">
        <v>13647</v>
      </c>
      <c r="T27" s="44">
        <v>21948</v>
      </c>
      <c r="U27" s="44">
        <v>24697</v>
      </c>
    </row>
    <row r="28" spans="1:21" s="47" customFormat="1">
      <c r="A28" s="45" t="s">
        <v>60</v>
      </c>
      <c r="B28" s="46"/>
      <c r="C28" s="10" t="s">
        <v>3</v>
      </c>
      <c r="D28" s="10" t="s">
        <v>3</v>
      </c>
      <c r="E28" s="10" t="s">
        <v>3</v>
      </c>
      <c r="F28" s="10" t="s">
        <v>3</v>
      </c>
      <c r="G28" s="10" t="s">
        <v>3</v>
      </c>
      <c r="H28" s="10" t="s">
        <v>3</v>
      </c>
      <c r="I28" s="10" t="s">
        <v>3</v>
      </c>
      <c r="J28" s="10" t="s">
        <v>3</v>
      </c>
      <c r="K28" s="10" t="s">
        <v>3</v>
      </c>
      <c r="L28" s="10" t="s">
        <v>3</v>
      </c>
      <c r="M28" s="10" t="s">
        <v>3</v>
      </c>
      <c r="N28" s="10" t="s">
        <v>3</v>
      </c>
      <c r="O28" s="10" t="s">
        <v>3</v>
      </c>
      <c r="P28" s="10" t="s">
        <v>3</v>
      </c>
      <c r="Q28" s="10" t="s">
        <v>3</v>
      </c>
      <c r="R28" s="44">
        <v>15198</v>
      </c>
      <c r="S28" s="44">
        <v>30373</v>
      </c>
      <c r="T28" s="44">
        <v>11727</v>
      </c>
      <c r="U28" s="44" t="s">
        <v>3</v>
      </c>
    </row>
    <row r="29" spans="1:21" s="47" customFormat="1">
      <c r="A29" s="48" t="s">
        <v>66</v>
      </c>
      <c r="B29" s="10" t="s">
        <v>3</v>
      </c>
      <c r="C29" s="10" t="s">
        <v>3</v>
      </c>
      <c r="D29" s="10" t="s">
        <v>3</v>
      </c>
      <c r="E29" s="10" t="s">
        <v>3</v>
      </c>
      <c r="F29" s="10" t="s">
        <v>3</v>
      </c>
      <c r="G29" s="10" t="s">
        <v>3</v>
      </c>
      <c r="H29" s="10" t="s">
        <v>3</v>
      </c>
      <c r="I29" s="10" t="s">
        <v>3</v>
      </c>
      <c r="J29" s="10" t="s">
        <v>3</v>
      </c>
      <c r="K29" s="10" t="s">
        <v>3</v>
      </c>
      <c r="L29" s="10" t="s">
        <v>3</v>
      </c>
      <c r="M29" s="10" t="s">
        <v>3</v>
      </c>
      <c r="N29" s="10" t="s">
        <v>3</v>
      </c>
      <c r="O29" s="10" t="s">
        <v>3</v>
      </c>
      <c r="P29" s="10" t="s">
        <v>3</v>
      </c>
      <c r="Q29" s="10" t="s">
        <v>3</v>
      </c>
      <c r="R29" s="10" t="s">
        <v>3</v>
      </c>
      <c r="S29" s="10" t="s">
        <v>3</v>
      </c>
      <c r="T29" s="50">
        <v>6713</v>
      </c>
      <c r="U29" s="50">
        <v>40434</v>
      </c>
    </row>
    <row r="30" spans="1:21" s="4" customFormat="1">
      <c r="A30" s="48" t="s">
        <v>7</v>
      </c>
      <c r="B30" s="49">
        <f>65400+204075</f>
        <v>269475</v>
      </c>
      <c r="C30" s="49">
        <v>293488</v>
      </c>
      <c r="D30" s="49">
        <v>308553</v>
      </c>
      <c r="E30" s="49">
        <v>273130</v>
      </c>
      <c r="F30" s="49">
        <v>287430</v>
      </c>
      <c r="G30" s="49">
        <v>320277</v>
      </c>
      <c r="H30" s="51">
        <v>357671</v>
      </c>
      <c r="I30" s="51">
        <v>448693</v>
      </c>
      <c r="J30" s="51">
        <v>401459</v>
      </c>
      <c r="K30" s="51">
        <v>323218</v>
      </c>
      <c r="L30" s="53">
        <v>456239</v>
      </c>
      <c r="M30" s="50">
        <v>528976</v>
      </c>
      <c r="N30" s="50">
        <v>569203</v>
      </c>
      <c r="O30" s="50">
        <v>568292</v>
      </c>
      <c r="P30" s="50">
        <f t="shared" ref="P30:U30" si="3">SUM(P31:P36)</f>
        <v>677768</v>
      </c>
      <c r="Q30" s="50">
        <f t="shared" si="3"/>
        <v>670195</v>
      </c>
      <c r="R30" s="50">
        <f t="shared" si="3"/>
        <v>668596</v>
      </c>
      <c r="S30" s="50">
        <f t="shared" si="3"/>
        <v>636083</v>
      </c>
      <c r="T30" s="50">
        <f t="shared" si="3"/>
        <v>512385</v>
      </c>
      <c r="U30" s="50">
        <f t="shared" si="3"/>
        <v>398141</v>
      </c>
    </row>
    <row r="31" spans="1:21" s="47" customFormat="1">
      <c r="A31" s="45" t="s">
        <v>43</v>
      </c>
      <c r="B31" s="46"/>
      <c r="C31" s="10" t="s">
        <v>3</v>
      </c>
      <c r="D31" s="10" t="s">
        <v>3</v>
      </c>
      <c r="E31" s="10" t="s">
        <v>3</v>
      </c>
      <c r="F31" s="10" t="s">
        <v>3</v>
      </c>
      <c r="G31" s="10" t="s">
        <v>3</v>
      </c>
      <c r="H31" s="10" t="s">
        <v>3</v>
      </c>
      <c r="I31" s="10" t="s">
        <v>3</v>
      </c>
      <c r="J31" s="10" t="s">
        <v>3</v>
      </c>
      <c r="K31" s="10" t="s">
        <v>3</v>
      </c>
      <c r="L31" s="10" t="s">
        <v>3</v>
      </c>
      <c r="M31" s="10" t="s">
        <v>3</v>
      </c>
      <c r="N31" s="10" t="s">
        <v>3</v>
      </c>
      <c r="O31" s="10" t="s">
        <v>3</v>
      </c>
      <c r="P31" s="44">
        <v>66086</v>
      </c>
      <c r="Q31" s="44">
        <v>72482</v>
      </c>
      <c r="R31" s="44">
        <v>72545</v>
      </c>
      <c r="S31" s="44">
        <v>71969</v>
      </c>
      <c r="T31" s="44">
        <v>66842</v>
      </c>
      <c r="U31" s="44">
        <v>64341</v>
      </c>
    </row>
    <row r="32" spans="1:21" s="47" customFormat="1">
      <c r="A32" s="45" t="s">
        <v>44</v>
      </c>
      <c r="B32" s="46"/>
      <c r="C32" s="10" t="s">
        <v>3</v>
      </c>
      <c r="D32" s="10" t="s">
        <v>3</v>
      </c>
      <c r="E32" s="10" t="s">
        <v>3</v>
      </c>
      <c r="F32" s="10" t="s">
        <v>3</v>
      </c>
      <c r="G32" s="10" t="s">
        <v>3</v>
      </c>
      <c r="H32" s="10" t="s">
        <v>3</v>
      </c>
      <c r="I32" s="10" t="s">
        <v>3</v>
      </c>
      <c r="J32" s="10" t="s">
        <v>3</v>
      </c>
      <c r="K32" s="10" t="s">
        <v>3</v>
      </c>
      <c r="L32" s="10" t="s">
        <v>3</v>
      </c>
      <c r="M32" s="10" t="s">
        <v>3</v>
      </c>
      <c r="N32" s="10" t="s">
        <v>3</v>
      </c>
      <c r="O32" s="10" t="s">
        <v>3</v>
      </c>
      <c r="P32" s="44">
        <v>90500</v>
      </c>
      <c r="Q32" s="44">
        <v>70853</v>
      </c>
      <c r="R32" s="44">
        <v>43826</v>
      </c>
      <c r="S32" s="44">
        <v>38065</v>
      </c>
      <c r="T32" s="44">
        <v>19012</v>
      </c>
      <c r="U32" s="44">
        <v>7711</v>
      </c>
    </row>
    <row r="33" spans="1:21" s="47" customFormat="1">
      <c r="A33" s="45" t="s">
        <v>45</v>
      </c>
      <c r="B33" s="46"/>
      <c r="C33" s="10" t="s">
        <v>3</v>
      </c>
      <c r="D33" s="10" t="s">
        <v>3</v>
      </c>
      <c r="E33" s="10" t="s">
        <v>3</v>
      </c>
      <c r="F33" s="10" t="s">
        <v>3</v>
      </c>
      <c r="G33" s="10" t="s">
        <v>3</v>
      </c>
      <c r="H33" s="10" t="s">
        <v>3</v>
      </c>
      <c r="I33" s="10" t="s">
        <v>3</v>
      </c>
      <c r="J33" s="10" t="s">
        <v>3</v>
      </c>
      <c r="K33" s="10" t="s">
        <v>3</v>
      </c>
      <c r="L33" s="10" t="s">
        <v>3</v>
      </c>
      <c r="M33" s="10" t="s">
        <v>3</v>
      </c>
      <c r="N33" s="10" t="s">
        <v>3</v>
      </c>
      <c r="O33" s="10" t="s">
        <v>3</v>
      </c>
      <c r="P33" s="44">
        <v>263018</v>
      </c>
      <c r="Q33" s="44">
        <v>281245</v>
      </c>
      <c r="R33" s="44">
        <v>293997</v>
      </c>
      <c r="S33" s="44">
        <v>283494</v>
      </c>
      <c r="T33" s="44">
        <v>265890</v>
      </c>
      <c r="U33" s="44">
        <v>188887</v>
      </c>
    </row>
    <row r="34" spans="1:21" s="47" customFormat="1">
      <c r="A34" s="45" t="s">
        <v>46</v>
      </c>
      <c r="B34" s="46"/>
      <c r="C34" s="10" t="s">
        <v>3</v>
      </c>
      <c r="D34" s="10" t="s">
        <v>3</v>
      </c>
      <c r="E34" s="10" t="s">
        <v>3</v>
      </c>
      <c r="F34" s="10" t="s">
        <v>3</v>
      </c>
      <c r="G34" s="10" t="s">
        <v>3</v>
      </c>
      <c r="H34" s="10" t="s">
        <v>3</v>
      </c>
      <c r="I34" s="10" t="s">
        <v>3</v>
      </c>
      <c r="J34" s="10" t="s">
        <v>3</v>
      </c>
      <c r="K34" s="10" t="s">
        <v>3</v>
      </c>
      <c r="L34" s="10" t="s">
        <v>3</v>
      </c>
      <c r="M34" s="10" t="s">
        <v>3</v>
      </c>
      <c r="N34" s="10" t="s">
        <v>3</v>
      </c>
      <c r="O34" s="10" t="s">
        <v>3</v>
      </c>
      <c r="P34" s="44">
        <v>39394</v>
      </c>
      <c r="Q34" s="44">
        <v>35182</v>
      </c>
      <c r="R34" s="44">
        <v>16344</v>
      </c>
      <c r="S34" s="44">
        <v>15105</v>
      </c>
      <c r="T34" s="44">
        <v>807</v>
      </c>
      <c r="U34" s="44" t="s">
        <v>3</v>
      </c>
    </row>
    <row r="35" spans="1:21" s="47" customFormat="1">
      <c r="A35" s="45" t="s">
        <v>47</v>
      </c>
      <c r="B35" s="46"/>
      <c r="C35" s="10" t="s">
        <v>3</v>
      </c>
      <c r="D35" s="10" t="s">
        <v>3</v>
      </c>
      <c r="E35" s="10" t="s">
        <v>3</v>
      </c>
      <c r="F35" s="10" t="s">
        <v>3</v>
      </c>
      <c r="G35" s="10" t="s">
        <v>3</v>
      </c>
      <c r="H35" s="10" t="s">
        <v>3</v>
      </c>
      <c r="I35" s="10" t="s">
        <v>3</v>
      </c>
      <c r="J35" s="10" t="s">
        <v>3</v>
      </c>
      <c r="K35" s="10" t="s">
        <v>3</v>
      </c>
      <c r="L35" s="10" t="s">
        <v>3</v>
      </c>
      <c r="M35" s="10" t="s">
        <v>3</v>
      </c>
      <c r="N35" s="10" t="s">
        <v>3</v>
      </c>
      <c r="O35" s="10" t="s">
        <v>3</v>
      </c>
      <c r="P35" s="44">
        <v>50450</v>
      </c>
      <c r="Q35" s="44">
        <v>51665</v>
      </c>
      <c r="R35" s="44">
        <v>50391</v>
      </c>
      <c r="S35" s="44">
        <v>22001</v>
      </c>
      <c r="T35" s="10" t="s">
        <v>3</v>
      </c>
      <c r="U35" s="10"/>
    </row>
    <row r="36" spans="1:21" s="47" customFormat="1">
      <c r="A36" s="45" t="s">
        <v>48</v>
      </c>
      <c r="B36" s="46"/>
      <c r="C36" s="10" t="s">
        <v>3</v>
      </c>
      <c r="D36" s="10" t="s">
        <v>3</v>
      </c>
      <c r="E36" s="10" t="s">
        <v>3</v>
      </c>
      <c r="F36" s="10" t="s">
        <v>3</v>
      </c>
      <c r="G36" s="10" t="s">
        <v>3</v>
      </c>
      <c r="H36" s="10" t="s">
        <v>3</v>
      </c>
      <c r="I36" s="10" t="s">
        <v>3</v>
      </c>
      <c r="J36" s="10" t="s">
        <v>3</v>
      </c>
      <c r="K36" s="10" t="s">
        <v>3</v>
      </c>
      <c r="L36" s="10" t="s">
        <v>3</v>
      </c>
      <c r="M36" s="10" t="s">
        <v>3</v>
      </c>
      <c r="N36" s="10" t="s">
        <v>3</v>
      </c>
      <c r="O36" s="10" t="s">
        <v>3</v>
      </c>
      <c r="P36" s="44">
        <v>168320</v>
      </c>
      <c r="Q36" s="44">
        <v>158768</v>
      </c>
      <c r="R36" s="44">
        <v>191493</v>
      </c>
      <c r="S36" s="44">
        <v>205449</v>
      </c>
      <c r="T36" s="44">
        <v>159834</v>
      </c>
      <c r="U36" s="44">
        <v>137202</v>
      </c>
    </row>
    <row r="37" spans="1:21" s="4" customFormat="1">
      <c r="A37" s="48" t="s">
        <v>8</v>
      </c>
      <c r="B37" s="49">
        <v>425703</v>
      </c>
      <c r="C37" s="49">
        <v>380690</v>
      </c>
      <c r="D37" s="49">
        <v>332876</v>
      </c>
      <c r="E37" s="49">
        <v>287253</v>
      </c>
      <c r="F37" s="49">
        <v>225342</v>
      </c>
      <c r="G37" s="49">
        <v>300386</v>
      </c>
      <c r="H37" s="51">
        <v>347020</v>
      </c>
      <c r="I37" s="51">
        <v>409566</v>
      </c>
      <c r="J37" s="51">
        <v>449096</v>
      </c>
      <c r="K37" s="51">
        <v>319743</v>
      </c>
      <c r="L37" s="53">
        <v>434685</v>
      </c>
      <c r="M37" s="50">
        <v>510041</v>
      </c>
      <c r="N37" s="50">
        <v>604508</v>
      </c>
      <c r="O37" s="50">
        <v>516146</v>
      </c>
      <c r="P37" s="50">
        <f>SUM(P38:P41)</f>
        <v>475121</v>
      </c>
      <c r="Q37" s="50">
        <f>SUM(Q38:Q41)</f>
        <v>457517</v>
      </c>
      <c r="R37" s="50">
        <f>SUM(R38:R41)</f>
        <v>414685</v>
      </c>
      <c r="S37" s="50">
        <f>SUM(S38:S41)</f>
        <v>363282</v>
      </c>
      <c r="T37" s="50">
        <f>+T38+T40+T41</f>
        <v>239106</v>
      </c>
      <c r="U37" s="50">
        <f>SUM(U38:U41)</f>
        <v>221683</v>
      </c>
    </row>
    <row r="38" spans="1:21" s="47" customFormat="1">
      <c r="A38" s="45" t="s">
        <v>49</v>
      </c>
      <c r="B38" s="46"/>
      <c r="C38" s="10" t="s">
        <v>3</v>
      </c>
      <c r="D38" s="10" t="s">
        <v>3</v>
      </c>
      <c r="E38" s="10" t="s">
        <v>3</v>
      </c>
      <c r="F38" s="10" t="s">
        <v>3</v>
      </c>
      <c r="G38" s="10" t="s">
        <v>3</v>
      </c>
      <c r="H38" s="10" t="s">
        <v>3</v>
      </c>
      <c r="I38" s="10" t="s">
        <v>3</v>
      </c>
      <c r="J38" s="10" t="s">
        <v>3</v>
      </c>
      <c r="K38" s="10" t="s">
        <v>3</v>
      </c>
      <c r="L38" s="10" t="s">
        <v>3</v>
      </c>
      <c r="M38" s="10" t="s">
        <v>3</v>
      </c>
      <c r="N38" s="10" t="s">
        <v>3</v>
      </c>
      <c r="O38" s="10" t="s">
        <v>3</v>
      </c>
      <c r="P38" s="44">
        <v>67595</v>
      </c>
      <c r="Q38" s="44">
        <v>41300</v>
      </c>
      <c r="R38" s="44">
        <v>37971</v>
      </c>
      <c r="S38" s="44">
        <v>35251</v>
      </c>
      <c r="T38" s="77">
        <v>37846</v>
      </c>
      <c r="U38" s="77">
        <v>20580</v>
      </c>
    </row>
    <row r="39" spans="1:21" s="47" customFormat="1">
      <c r="A39" s="45" t="s">
        <v>50</v>
      </c>
      <c r="B39" s="46"/>
      <c r="C39" s="10" t="s">
        <v>3</v>
      </c>
      <c r="D39" s="10" t="s">
        <v>3</v>
      </c>
      <c r="E39" s="10" t="s">
        <v>3</v>
      </c>
      <c r="F39" s="10" t="s">
        <v>3</v>
      </c>
      <c r="G39" s="10" t="s">
        <v>3</v>
      </c>
      <c r="H39" s="10" t="s">
        <v>3</v>
      </c>
      <c r="I39" s="10" t="s">
        <v>3</v>
      </c>
      <c r="J39" s="10" t="s">
        <v>3</v>
      </c>
      <c r="K39" s="10" t="s">
        <v>3</v>
      </c>
      <c r="L39" s="10" t="s">
        <v>3</v>
      </c>
      <c r="M39" s="10" t="s">
        <v>3</v>
      </c>
      <c r="N39" s="10" t="s">
        <v>3</v>
      </c>
      <c r="O39" s="10" t="s">
        <v>3</v>
      </c>
      <c r="P39" s="44">
        <v>23869</v>
      </c>
      <c r="Q39" s="44">
        <v>22735</v>
      </c>
      <c r="R39" s="44">
        <v>23969</v>
      </c>
      <c r="S39" s="44">
        <v>24232</v>
      </c>
      <c r="T39" s="78"/>
      <c r="U39" s="78"/>
    </row>
    <row r="40" spans="1:21" s="47" customFormat="1">
      <c r="A40" s="45" t="s">
        <v>51</v>
      </c>
      <c r="B40" s="46"/>
      <c r="C40" s="10" t="s">
        <v>3</v>
      </c>
      <c r="D40" s="10" t="s">
        <v>3</v>
      </c>
      <c r="E40" s="10" t="s">
        <v>3</v>
      </c>
      <c r="F40" s="10" t="s">
        <v>3</v>
      </c>
      <c r="G40" s="10" t="s">
        <v>3</v>
      </c>
      <c r="H40" s="10" t="s">
        <v>3</v>
      </c>
      <c r="I40" s="10" t="s">
        <v>3</v>
      </c>
      <c r="J40" s="10" t="s">
        <v>3</v>
      </c>
      <c r="K40" s="10" t="s">
        <v>3</v>
      </c>
      <c r="L40" s="10" t="s">
        <v>3</v>
      </c>
      <c r="M40" s="10" t="s">
        <v>3</v>
      </c>
      <c r="N40" s="10" t="s">
        <v>3</v>
      </c>
      <c r="O40" s="10" t="s">
        <v>3</v>
      </c>
      <c r="P40" s="44">
        <v>59180</v>
      </c>
      <c r="Q40" s="44">
        <v>125148</v>
      </c>
      <c r="R40" s="44">
        <v>96449</v>
      </c>
      <c r="S40" s="44">
        <v>95022</v>
      </c>
      <c r="T40" s="44">
        <v>48641</v>
      </c>
      <c r="U40" s="44">
        <v>54473</v>
      </c>
    </row>
    <row r="41" spans="1:21" s="47" customFormat="1">
      <c r="A41" s="45" t="s">
        <v>52</v>
      </c>
      <c r="B41" s="46"/>
      <c r="C41" s="10" t="s">
        <v>3</v>
      </c>
      <c r="D41" s="10" t="s">
        <v>3</v>
      </c>
      <c r="E41" s="10" t="s">
        <v>3</v>
      </c>
      <c r="F41" s="10" t="s">
        <v>3</v>
      </c>
      <c r="G41" s="10" t="s">
        <v>3</v>
      </c>
      <c r="H41" s="10" t="s">
        <v>3</v>
      </c>
      <c r="I41" s="10" t="s">
        <v>3</v>
      </c>
      <c r="J41" s="10" t="s">
        <v>3</v>
      </c>
      <c r="K41" s="10" t="s">
        <v>3</v>
      </c>
      <c r="L41" s="10" t="s">
        <v>3</v>
      </c>
      <c r="M41" s="10" t="s">
        <v>3</v>
      </c>
      <c r="N41" s="10" t="s">
        <v>3</v>
      </c>
      <c r="O41" s="10" t="s">
        <v>3</v>
      </c>
      <c r="P41" s="44">
        <v>324477</v>
      </c>
      <c r="Q41" s="44">
        <v>268334</v>
      </c>
      <c r="R41" s="44">
        <v>256296</v>
      </c>
      <c r="S41" s="44">
        <v>208777</v>
      </c>
      <c r="T41" s="44">
        <v>152619</v>
      </c>
      <c r="U41" s="44">
        <v>146630</v>
      </c>
    </row>
    <row r="42" spans="1:21">
      <c r="A42" s="14" t="s">
        <v>9</v>
      </c>
      <c r="B42" s="15">
        <f t="shared" ref="B42:O42" si="4">SUM(B7:B37)</f>
        <v>1130488</v>
      </c>
      <c r="C42" s="15">
        <f t="shared" si="4"/>
        <v>1000715</v>
      </c>
      <c r="D42" s="15">
        <f t="shared" si="4"/>
        <v>960097</v>
      </c>
      <c r="E42" s="15">
        <f t="shared" si="4"/>
        <v>774048</v>
      </c>
      <c r="F42" s="15">
        <f t="shared" si="4"/>
        <v>781827</v>
      </c>
      <c r="G42" s="15">
        <f t="shared" si="4"/>
        <v>846048</v>
      </c>
      <c r="H42" s="15">
        <f t="shared" si="4"/>
        <v>1097619</v>
      </c>
      <c r="I42" s="15">
        <f t="shared" si="4"/>
        <v>1209097</v>
      </c>
      <c r="J42" s="15">
        <f t="shared" si="4"/>
        <v>1217458</v>
      </c>
      <c r="K42" s="15">
        <f t="shared" si="4"/>
        <v>942876</v>
      </c>
      <c r="L42" s="15">
        <f t="shared" si="4"/>
        <v>1386148</v>
      </c>
      <c r="M42" s="15">
        <f t="shared" si="4"/>
        <v>1657080</v>
      </c>
      <c r="N42" s="15">
        <f t="shared" si="4"/>
        <v>1810007</v>
      </c>
      <c r="O42" s="15">
        <f t="shared" si="4"/>
        <v>1771987</v>
      </c>
      <c r="P42" s="15">
        <f>+P37+P30+P23+P19+P14+P10+P8</f>
        <v>1915709</v>
      </c>
      <c r="Q42" s="15">
        <f>+Q37+Q30+Q23+Q19+Q14+Q10+Q8</f>
        <v>1968054</v>
      </c>
      <c r="R42" s="15">
        <f>+R37+R30+R23+R19+R14+R10+R8+R22</f>
        <v>1993178</v>
      </c>
      <c r="S42" s="15">
        <f>+S37+S30+S23+S19+S14+S10+S8+S22+S21</f>
        <v>1900149</v>
      </c>
      <c r="T42" s="15">
        <f>+T37+T30+T23+T19+T14+T10+T8+T22+T21+T29</f>
        <v>1581012</v>
      </c>
      <c r="U42" s="15">
        <f>+U37+U30+U23+U19+U14+U10+U8+U22+U21+U29+U7</f>
        <v>1381919</v>
      </c>
    </row>
    <row r="43" spans="1:21" ht="15.75">
      <c r="A43" s="16" t="s">
        <v>10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3"/>
      <c r="M43" s="13"/>
      <c r="N43" s="13"/>
      <c r="O43" s="13"/>
      <c r="P43" s="13"/>
      <c r="Q43" s="13"/>
      <c r="R43" s="13"/>
      <c r="S43" s="13"/>
      <c r="T43" s="13"/>
      <c r="U43" s="13"/>
    </row>
    <row r="44" spans="1:21">
      <c r="A44" s="17" t="s">
        <v>11</v>
      </c>
      <c r="B44" s="18" t="s">
        <v>3</v>
      </c>
      <c r="C44" s="18" t="s">
        <v>3</v>
      </c>
      <c r="D44" s="18" t="s">
        <v>3</v>
      </c>
      <c r="E44" s="11">
        <v>8511</v>
      </c>
      <c r="F44" s="11">
        <v>12724</v>
      </c>
      <c r="G44" s="11">
        <v>21638</v>
      </c>
      <c r="H44" s="11">
        <v>22201</v>
      </c>
      <c r="I44" s="11">
        <v>13174</v>
      </c>
      <c r="J44" s="11">
        <v>8670</v>
      </c>
      <c r="K44" s="13">
        <v>4071</v>
      </c>
      <c r="L44" s="13">
        <v>5589</v>
      </c>
      <c r="M44" s="12">
        <v>12328</v>
      </c>
      <c r="N44" s="12">
        <v>10581</v>
      </c>
      <c r="O44" s="12">
        <v>14074</v>
      </c>
      <c r="P44" s="12">
        <v>18335</v>
      </c>
      <c r="Q44" s="57">
        <v>7729</v>
      </c>
      <c r="R44" s="10" t="s">
        <v>3</v>
      </c>
      <c r="S44" s="10" t="s">
        <v>3</v>
      </c>
      <c r="T44" s="10" t="s">
        <v>3</v>
      </c>
      <c r="U44" s="10" t="s">
        <v>3</v>
      </c>
    </row>
    <row r="45" spans="1:21">
      <c r="A45" s="17" t="s">
        <v>31</v>
      </c>
      <c r="B45" s="9">
        <v>370261</v>
      </c>
      <c r="C45" s="9">
        <v>409214</v>
      </c>
      <c r="D45" s="9">
        <v>376490</v>
      </c>
      <c r="E45" s="9">
        <v>308412</v>
      </c>
      <c r="F45" s="9">
        <v>304810</v>
      </c>
      <c r="G45" s="9">
        <v>329838</v>
      </c>
      <c r="H45" s="11">
        <v>300494</v>
      </c>
      <c r="I45" s="11">
        <v>272223</v>
      </c>
      <c r="J45" s="11">
        <v>279787</v>
      </c>
      <c r="K45" s="13">
        <v>158007</v>
      </c>
      <c r="L45" s="13">
        <v>257059</v>
      </c>
      <c r="M45" s="12">
        <v>283411</v>
      </c>
      <c r="N45" s="12">
        <v>372852</v>
      </c>
      <c r="O45" s="12">
        <v>386511</v>
      </c>
      <c r="P45" s="12">
        <v>451982</v>
      </c>
      <c r="Q45" s="57">
        <v>470114</v>
      </c>
      <c r="R45" s="57">
        <v>446548</v>
      </c>
      <c r="S45" s="57">
        <v>628596</v>
      </c>
      <c r="T45" s="72">
        <v>634619</v>
      </c>
      <c r="U45" s="57">
        <v>557796</v>
      </c>
    </row>
    <row r="46" spans="1:21">
      <c r="A46" s="17" t="s">
        <v>4</v>
      </c>
      <c r="B46" s="9">
        <v>87406</v>
      </c>
      <c r="C46" s="9">
        <v>71044</v>
      </c>
      <c r="D46" s="9">
        <v>31925</v>
      </c>
      <c r="E46" s="9">
        <v>50664</v>
      </c>
      <c r="F46" s="9">
        <v>23903</v>
      </c>
      <c r="G46" s="9">
        <v>32353</v>
      </c>
      <c r="H46" s="11">
        <v>37064</v>
      </c>
      <c r="I46" s="11">
        <v>38019</v>
      </c>
      <c r="J46" s="11">
        <v>34280</v>
      </c>
      <c r="K46" s="10" t="s">
        <v>3</v>
      </c>
      <c r="L46" s="10" t="s">
        <v>3</v>
      </c>
      <c r="M46" s="10" t="s">
        <v>3</v>
      </c>
      <c r="N46" s="10" t="s">
        <v>3</v>
      </c>
      <c r="O46" s="10" t="s">
        <v>3</v>
      </c>
      <c r="P46" s="10" t="s">
        <v>3</v>
      </c>
      <c r="Q46" s="10" t="s">
        <v>3</v>
      </c>
      <c r="R46" s="10" t="s">
        <v>3</v>
      </c>
      <c r="S46" s="10" t="s">
        <v>3</v>
      </c>
      <c r="T46" s="73" t="s">
        <v>3</v>
      </c>
      <c r="U46" s="10" t="s">
        <v>3</v>
      </c>
    </row>
    <row r="47" spans="1:21">
      <c r="A47" s="17" t="s">
        <v>12</v>
      </c>
      <c r="B47" s="9">
        <v>12875</v>
      </c>
      <c r="C47" s="9">
        <v>9703</v>
      </c>
      <c r="D47" s="9">
        <v>14712</v>
      </c>
      <c r="E47" s="9">
        <v>16089</v>
      </c>
      <c r="F47" s="9">
        <v>22267</v>
      </c>
      <c r="G47" s="9">
        <v>27295</v>
      </c>
      <c r="H47" s="11">
        <v>29082</v>
      </c>
      <c r="I47" s="11">
        <v>30766</v>
      </c>
      <c r="J47" s="11">
        <v>29871</v>
      </c>
      <c r="K47" s="13">
        <v>27687</v>
      </c>
      <c r="L47" s="13">
        <v>46643</v>
      </c>
      <c r="M47" s="12">
        <v>62601</v>
      </c>
      <c r="N47" s="12">
        <v>64566</v>
      </c>
      <c r="O47" s="12">
        <v>65539</v>
      </c>
      <c r="P47" s="12">
        <v>83265</v>
      </c>
      <c r="Q47" s="57">
        <v>93297</v>
      </c>
      <c r="R47" s="57">
        <v>71603</v>
      </c>
      <c r="S47" s="57">
        <v>84741</v>
      </c>
      <c r="T47" s="73">
        <v>99216</v>
      </c>
      <c r="U47" s="10">
        <v>113926</v>
      </c>
    </row>
    <row r="48" spans="1:21">
      <c r="A48" s="17" t="s">
        <v>5</v>
      </c>
      <c r="B48" s="10">
        <v>258170</v>
      </c>
      <c r="C48" s="10">
        <v>313354</v>
      </c>
      <c r="D48" s="10">
        <v>366039</v>
      </c>
      <c r="E48" s="9">
        <v>365358</v>
      </c>
      <c r="F48" s="9">
        <v>345330</v>
      </c>
      <c r="G48" s="9">
        <v>337984</v>
      </c>
      <c r="H48" s="11">
        <v>442328</v>
      </c>
      <c r="I48" s="11">
        <v>401984</v>
      </c>
      <c r="J48" s="11">
        <v>414884</v>
      </c>
      <c r="K48" s="13">
        <v>282055</v>
      </c>
      <c r="L48" s="13">
        <v>455325</v>
      </c>
      <c r="M48" s="12">
        <v>438535</v>
      </c>
      <c r="N48" s="12">
        <v>459604</v>
      </c>
      <c r="O48" s="12">
        <v>527152</v>
      </c>
      <c r="P48" s="12">
        <v>580980</v>
      </c>
      <c r="Q48" s="57">
        <v>569314</v>
      </c>
      <c r="R48" s="57">
        <v>517613</v>
      </c>
      <c r="S48" s="57">
        <v>686731</v>
      </c>
      <c r="T48" s="72">
        <v>803895</v>
      </c>
      <c r="U48" s="57">
        <v>855178</v>
      </c>
    </row>
    <row r="49" spans="1:21">
      <c r="A49" s="17" t="s">
        <v>6</v>
      </c>
      <c r="B49" s="10" t="s">
        <v>3</v>
      </c>
      <c r="C49" s="10" t="s">
        <v>3</v>
      </c>
      <c r="D49" s="10" t="s">
        <v>3</v>
      </c>
      <c r="E49" s="10" t="s">
        <v>3</v>
      </c>
      <c r="F49" s="10" t="s">
        <v>3</v>
      </c>
      <c r="G49" s="10" t="s">
        <v>3</v>
      </c>
      <c r="H49" s="10" t="s">
        <v>3</v>
      </c>
      <c r="I49" s="11">
        <v>10905</v>
      </c>
      <c r="J49" s="11">
        <v>51247</v>
      </c>
      <c r="K49" s="13">
        <v>47787</v>
      </c>
      <c r="L49" s="13">
        <v>55001</v>
      </c>
      <c r="M49" s="12">
        <v>45426</v>
      </c>
      <c r="N49" s="12">
        <v>61813</v>
      </c>
      <c r="O49" s="12">
        <v>63172</v>
      </c>
      <c r="P49" s="12">
        <v>62025</v>
      </c>
      <c r="Q49" s="57">
        <v>163554</v>
      </c>
      <c r="R49" s="57">
        <v>231378</v>
      </c>
      <c r="S49" s="57">
        <v>157418</v>
      </c>
      <c r="T49" s="72">
        <v>119612</v>
      </c>
      <c r="U49" s="57">
        <v>156460</v>
      </c>
    </row>
    <row r="50" spans="1:21">
      <c r="A50" s="17" t="s">
        <v>16</v>
      </c>
      <c r="B50" s="10">
        <v>9311</v>
      </c>
      <c r="C50" s="10">
        <v>10393</v>
      </c>
      <c r="D50" s="10">
        <v>15203</v>
      </c>
      <c r="E50" s="10">
        <v>10594</v>
      </c>
      <c r="F50" s="10">
        <v>14719</v>
      </c>
      <c r="G50" s="10">
        <v>11220</v>
      </c>
      <c r="H50" s="10">
        <v>17013</v>
      </c>
      <c r="I50" s="11">
        <v>19371</v>
      </c>
      <c r="J50" s="11">
        <v>17980</v>
      </c>
      <c r="K50" s="13">
        <v>16193</v>
      </c>
      <c r="L50" s="13">
        <v>23701</v>
      </c>
      <c r="M50" s="12">
        <v>36363</v>
      </c>
      <c r="N50" s="12">
        <v>30964</v>
      </c>
      <c r="O50" s="12">
        <v>32658</v>
      </c>
      <c r="P50" s="12">
        <v>39845</v>
      </c>
      <c r="Q50" s="57">
        <v>39089</v>
      </c>
      <c r="R50" s="57">
        <v>35976</v>
      </c>
      <c r="S50" s="57">
        <v>36081</v>
      </c>
      <c r="T50" s="72">
        <v>53842</v>
      </c>
      <c r="U50" s="57">
        <v>64053</v>
      </c>
    </row>
    <row r="51" spans="1:21">
      <c r="A51" s="17" t="s">
        <v>64</v>
      </c>
      <c r="B51" s="10"/>
      <c r="C51" s="10"/>
      <c r="D51" s="10"/>
      <c r="E51" s="10"/>
      <c r="F51" s="10"/>
      <c r="G51" s="10"/>
      <c r="H51" s="10"/>
      <c r="I51" s="11"/>
      <c r="J51" s="11"/>
      <c r="K51" s="13"/>
      <c r="L51" s="57" t="s">
        <v>3</v>
      </c>
      <c r="M51" s="57" t="s">
        <v>3</v>
      </c>
      <c r="N51" s="57" t="s">
        <v>3</v>
      </c>
      <c r="O51" s="57" t="s">
        <v>3</v>
      </c>
      <c r="P51" s="57" t="s">
        <v>3</v>
      </c>
      <c r="Q51" s="57" t="s">
        <v>3</v>
      </c>
      <c r="R51" s="57" t="s">
        <v>3</v>
      </c>
      <c r="S51" s="57">
        <v>988</v>
      </c>
      <c r="T51" s="72">
        <v>2649</v>
      </c>
      <c r="U51" s="57">
        <v>4562</v>
      </c>
    </row>
    <row r="52" spans="1:21">
      <c r="A52" s="17" t="s">
        <v>13</v>
      </c>
      <c r="B52" s="10">
        <v>7326</v>
      </c>
      <c r="C52" s="10">
        <v>5355</v>
      </c>
      <c r="D52" s="10">
        <v>6940</v>
      </c>
      <c r="E52" s="10">
        <v>7363</v>
      </c>
      <c r="F52" s="10">
        <v>9546</v>
      </c>
      <c r="G52" s="10">
        <v>10474</v>
      </c>
      <c r="H52" s="10">
        <v>12946</v>
      </c>
      <c r="I52" s="11">
        <v>14224</v>
      </c>
      <c r="J52" s="11">
        <v>13611</v>
      </c>
      <c r="K52" s="13">
        <v>6037</v>
      </c>
      <c r="L52" s="13">
        <v>10325</v>
      </c>
      <c r="M52" s="12">
        <v>15870</v>
      </c>
      <c r="N52" s="12">
        <v>19329</v>
      </c>
      <c r="O52" s="12">
        <v>15296</v>
      </c>
      <c r="P52" s="12">
        <v>14252</v>
      </c>
      <c r="Q52" s="57">
        <v>15796</v>
      </c>
      <c r="R52" s="57">
        <v>11485</v>
      </c>
      <c r="S52" s="57">
        <v>13411</v>
      </c>
      <c r="T52" s="72">
        <v>15701</v>
      </c>
      <c r="U52" s="57">
        <v>8654</v>
      </c>
    </row>
    <row r="53" spans="1:21">
      <c r="A53" s="8" t="s">
        <v>27</v>
      </c>
      <c r="B53" s="10" t="s">
        <v>3</v>
      </c>
      <c r="C53" s="10" t="s">
        <v>3</v>
      </c>
      <c r="D53" s="10" t="s">
        <v>3</v>
      </c>
      <c r="E53" s="10" t="s">
        <v>3</v>
      </c>
      <c r="F53" s="10">
        <v>65</v>
      </c>
      <c r="G53" s="10">
        <v>1004</v>
      </c>
      <c r="H53" s="11">
        <v>1308</v>
      </c>
      <c r="I53" s="11">
        <v>1563</v>
      </c>
      <c r="J53" s="11">
        <v>1706</v>
      </c>
      <c r="K53" s="13">
        <v>958</v>
      </c>
      <c r="L53" s="13">
        <v>651</v>
      </c>
      <c r="M53" s="12">
        <v>903</v>
      </c>
      <c r="N53" s="12">
        <v>868</v>
      </c>
      <c r="O53" s="12">
        <v>880</v>
      </c>
      <c r="P53" s="12">
        <v>1010</v>
      </c>
      <c r="Q53" s="57">
        <v>1240</v>
      </c>
      <c r="R53" s="10" t="s">
        <v>3</v>
      </c>
      <c r="S53" s="10" t="s">
        <v>3</v>
      </c>
      <c r="T53" s="73" t="s">
        <v>3</v>
      </c>
      <c r="U53" s="10" t="s">
        <v>3</v>
      </c>
    </row>
    <row r="54" spans="1:21">
      <c r="A54" s="17" t="s">
        <v>68</v>
      </c>
      <c r="B54" s="10"/>
      <c r="C54" s="10"/>
      <c r="D54" s="10"/>
      <c r="E54" s="10"/>
      <c r="F54" s="10"/>
      <c r="G54" s="10"/>
      <c r="H54" s="10"/>
      <c r="I54" s="11"/>
      <c r="J54" s="11"/>
      <c r="K54" s="13"/>
      <c r="L54" s="57" t="s">
        <v>3</v>
      </c>
      <c r="M54" s="57" t="s">
        <v>3</v>
      </c>
      <c r="N54" s="57" t="s">
        <v>3</v>
      </c>
      <c r="O54" s="57" t="s">
        <v>3</v>
      </c>
      <c r="P54" s="57" t="s">
        <v>3</v>
      </c>
      <c r="Q54" s="57" t="s">
        <v>3</v>
      </c>
      <c r="R54" s="57" t="s">
        <v>3</v>
      </c>
      <c r="S54" s="57">
        <v>443</v>
      </c>
      <c r="T54" s="72">
        <v>34174</v>
      </c>
      <c r="U54" s="57">
        <v>49974</v>
      </c>
    </row>
    <row r="55" spans="1:21">
      <c r="A55" s="8" t="s">
        <v>69</v>
      </c>
      <c r="B55" s="9">
        <v>44021</v>
      </c>
      <c r="C55" s="9">
        <v>36192</v>
      </c>
      <c r="D55" s="9">
        <v>32538</v>
      </c>
      <c r="E55" s="9">
        <v>34186</v>
      </c>
      <c r="F55" s="9">
        <v>37124</v>
      </c>
      <c r="G55" s="9">
        <v>42445</v>
      </c>
      <c r="H55" s="11">
        <v>50768</v>
      </c>
      <c r="I55" s="11">
        <v>49595</v>
      </c>
      <c r="J55" s="11">
        <v>47988</v>
      </c>
      <c r="K55" s="13">
        <v>32196</v>
      </c>
      <c r="L55" s="13">
        <v>50251</v>
      </c>
      <c r="M55" s="12">
        <v>78111</v>
      </c>
      <c r="N55" s="12">
        <v>114317</v>
      </c>
      <c r="O55" s="12">
        <v>111921</v>
      </c>
      <c r="P55" s="12">
        <v>128103</v>
      </c>
      <c r="Q55" s="57">
        <v>152658</v>
      </c>
      <c r="R55" s="57">
        <v>178459</v>
      </c>
      <c r="S55" s="57">
        <v>191948</v>
      </c>
      <c r="T55" s="72">
        <v>222345</v>
      </c>
      <c r="U55" s="57">
        <v>226353</v>
      </c>
    </row>
    <row r="56" spans="1:21">
      <c r="A56" s="17" t="s">
        <v>65</v>
      </c>
      <c r="B56" s="10" t="s">
        <v>3</v>
      </c>
      <c r="C56" s="10" t="s">
        <v>3</v>
      </c>
      <c r="D56" s="10" t="s">
        <v>3</v>
      </c>
      <c r="E56" s="10" t="s">
        <v>3</v>
      </c>
      <c r="F56" s="10">
        <v>238</v>
      </c>
      <c r="G56" s="10">
        <v>23670</v>
      </c>
      <c r="H56" s="11">
        <v>34465</v>
      </c>
      <c r="I56" s="11">
        <v>34100</v>
      </c>
      <c r="J56" s="11">
        <v>50085</v>
      </c>
      <c r="K56" s="13">
        <v>42696</v>
      </c>
      <c r="L56" s="13">
        <v>53829</v>
      </c>
      <c r="M56" s="12">
        <v>49596</v>
      </c>
      <c r="N56" s="12">
        <v>55676</v>
      </c>
      <c r="O56" s="12">
        <v>63694</v>
      </c>
      <c r="P56" s="12">
        <v>71399</v>
      </c>
      <c r="Q56" s="57">
        <v>82328</v>
      </c>
      <c r="R56" s="57">
        <v>97145</v>
      </c>
      <c r="S56" s="57">
        <v>104622</v>
      </c>
      <c r="T56" s="72">
        <v>156335</v>
      </c>
      <c r="U56" s="57">
        <v>183511</v>
      </c>
    </row>
    <row r="57" spans="1:21">
      <c r="A57" s="8" t="s">
        <v>8</v>
      </c>
      <c r="B57" s="10" t="s">
        <v>3</v>
      </c>
      <c r="C57" s="10" t="s">
        <v>3</v>
      </c>
      <c r="D57" s="10" t="s">
        <v>3</v>
      </c>
      <c r="E57" s="10" t="s">
        <v>3</v>
      </c>
      <c r="F57" s="10" t="s">
        <v>3</v>
      </c>
      <c r="G57" s="10" t="s">
        <v>3</v>
      </c>
      <c r="H57" s="10" t="s">
        <v>3</v>
      </c>
      <c r="I57" s="10" t="s">
        <v>3</v>
      </c>
      <c r="J57" s="10" t="s">
        <v>3</v>
      </c>
      <c r="K57" s="10" t="s">
        <v>3</v>
      </c>
      <c r="L57" s="10" t="s">
        <v>3</v>
      </c>
      <c r="M57" s="10" t="s">
        <v>3</v>
      </c>
      <c r="N57" s="10" t="s">
        <v>3</v>
      </c>
      <c r="O57" s="10" t="s">
        <v>3</v>
      </c>
      <c r="P57" s="10" t="s">
        <v>3</v>
      </c>
      <c r="Q57" s="10" t="s">
        <v>3</v>
      </c>
      <c r="R57" s="10">
        <v>10746</v>
      </c>
      <c r="S57" s="10">
        <v>256516</v>
      </c>
      <c r="T57" s="73">
        <v>369365</v>
      </c>
      <c r="U57" s="10">
        <v>378392</v>
      </c>
    </row>
    <row r="58" spans="1:21">
      <c r="A58" s="17" t="s">
        <v>14</v>
      </c>
      <c r="B58" s="9">
        <v>3031</v>
      </c>
      <c r="C58" s="9">
        <v>1144</v>
      </c>
      <c r="D58" s="9">
        <v>726</v>
      </c>
      <c r="E58" s="9">
        <v>222</v>
      </c>
      <c r="F58" s="9">
        <v>421</v>
      </c>
      <c r="G58" s="9">
        <v>269</v>
      </c>
      <c r="H58" s="11">
        <v>230</v>
      </c>
      <c r="I58" s="11">
        <v>224</v>
      </c>
      <c r="J58" s="18">
        <v>377</v>
      </c>
      <c r="K58" s="19">
        <v>489</v>
      </c>
      <c r="L58" s="19">
        <v>582</v>
      </c>
      <c r="M58" s="12">
        <v>826</v>
      </c>
      <c r="N58" s="12">
        <v>1237</v>
      </c>
      <c r="O58" s="12">
        <v>1665</v>
      </c>
      <c r="P58" s="12">
        <v>1480</v>
      </c>
      <c r="Q58" s="57">
        <v>2045</v>
      </c>
      <c r="R58" s="57">
        <v>6234</v>
      </c>
      <c r="S58" s="57">
        <v>8780</v>
      </c>
      <c r="T58" s="72">
        <v>8005</v>
      </c>
      <c r="U58" s="57">
        <v>8100</v>
      </c>
    </row>
    <row r="59" spans="1:21">
      <c r="A59" s="14" t="s">
        <v>9</v>
      </c>
      <c r="B59" s="15">
        <f>SUM(B45:B58)</f>
        <v>792401</v>
      </c>
      <c r="C59" s="15">
        <f>SUM(C45:C58)</f>
        <v>856399</v>
      </c>
      <c r="D59" s="15">
        <f>SUM(D45:D58)</f>
        <v>844573</v>
      </c>
      <c r="E59" s="15">
        <f t="shared" ref="E59:U59" si="5">SUM(E44:E58)</f>
        <v>801399</v>
      </c>
      <c r="F59" s="15">
        <f t="shared" si="5"/>
        <v>771147</v>
      </c>
      <c r="G59" s="15">
        <f t="shared" si="5"/>
        <v>838190</v>
      </c>
      <c r="H59" s="15">
        <f t="shared" si="5"/>
        <v>947899</v>
      </c>
      <c r="I59" s="15">
        <f t="shared" si="5"/>
        <v>886148</v>
      </c>
      <c r="J59" s="15">
        <f t="shared" si="5"/>
        <v>950486</v>
      </c>
      <c r="K59" s="15">
        <f t="shared" si="5"/>
        <v>618176</v>
      </c>
      <c r="L59" s="15">
        <f t="shared" si="5"/>
        <v>958956</v>
      </c>
      <c r="M59" s="15">
        <f t="shared" si="5"/>
        <v>1023970</v>
      </c>
      <c r="N59" s="15">
        <f t="shared" si="5"/>
        <v>1191807</v>
      </c>
      <c r="O59" s="15">
        <f t="shared" si="5"/>
        <v>1282562</v>
      </c>
      <c r="P59" s="15">
        <f t="shared" si="5"/>
        <v>1452676</v>
      </c>
      <c r="Q59" s="15">
        <f t="shared" si="5"/>
        <v>1597164</v>
      </c>
      <c r="R59" s="15">
        <f t="shared" si="5"/>
        <v>1607187</v>
      </c>
      <c r="S59" s="15">
        <f t="shared" si="5"/>
        <v>2170275</v>
      </c>
      <c r="T59" s="15">
        <f t="shared" si="5"/>
        <v>2519758</v>
      </c>
      <c r="U59" s="15">
        <f t="shared" si="5"/>
        <v>2606959</v>
      </c>
    </row>
    <row r="60" spans="1:21" s="71" customFormat="1">
      <c r="A60" s="69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</row>
    <row r="61" spans="1:21" ht="15.75">
      <c r="A61" s="16" t="s">
        <v>15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3"/>
      <c r="M61" s="13"/>
      <c r="N61" s="13"/>
      <c r="O61" s="13"/>
      <c r="P61" s="13"/>
      <c r="Q61" s="13"/>
      <c r="R61" s="13"/>
      <c r="S61" s="13"/>
      <c r="T61" s="13"/>
      <c r="U61" s="13"/>
    </row>
    <row r="62" spans="1:21">
      <c r="A62" s="17" t="s">
        <v>11</v>
      </c>
      <c r="B62" s="10" t="s">
        <v>3</v>
      </c>
      <c r="C62" s="10" t="s">
        <v>3</v>
      </c>
      <c r="D62" s="10" t="s">
        <v>3</v>
      </c>
      <c r="E62" s="10">
        <f>+E44</f>
        <v>8511</v>
      </c>
      <c r="F62" s="10">
        <f t="shared" ref="F62:Q62" si="6">+F44</f>
        <v>12724</v>
      </c>
      <c r="G62" s="10">
        <f t="shared" si="6"/>
        <v>21638</v>
      </c>
      <c r="H62" s="10">
        <f t="shared" si="6"/>
        <v>22201</v>
      </c>
      <c r="I62" s="10">
        <f t="shared" si="6"/>
        <v>13174</v>
      </c>
      <c r="J62" s="10">
        <f t="shared" si="6"/>
        <v>8670</v>
      </c>
      <c r="K62" s="10">
        <f t="shared" si="6"/>
        <v>4071</v>
      </c>
      <c r="L62" s="10">
        <f t="shared" si="6"/>
        <v>5589</v>
      </c>
      <c r="M62" s="10">
        <f t="shared" si="6"/>
        <v>12328</v>
      </c>
      <c r="N62" s="10">
        <f t="shared" si="6"/>
        <v>10581</v>
      </c>
      <c r="O62" s="10">
        <f t="shared" si="6"/>
        <v>14074</v>
      </c>
      <c r="P62" s="10">
        <f t="shared" si="6"/>
        <v>18335</v>
      </c>
      <c r="Q62" s="10">
        <f t="shared" si="6"/>
        <v>7729</v>
      </c>
      <c r="R62" s="10" t="s">
        <v>3</v>
      </c>
      <c r="S62" s="10" t="s">
        <v>3</v>
      </c>
      <c r="T62" s="10" t="s">
        <v>3</v>
      </c>
      <c r="U62" s="10" t="s">
        <v>3</v>
      </c>
    </row>
    <row r="63" spans="1:21">
      <c r="A63" s="8" t="s">
        <v>2</v>
      </c>
      <c r="B63" s="57">
        <f t="shared" ref="B63:U63" si="7">+B7</f>
        <v>1594</v>
      </c>
      <c r="C63" s="57">
        <f t="shared" si="7"/>
        <v>1001</v>
      </c>
      <c r="D63" s="57">
        <f t="shared" si="7"/>
        <v>1046</v>
      </c>
      <c r="E63" s="57">
        <f t="shared" si="7"/>
        <v>308</v>
      </c>
      <c r="F63" s="57" t="str">
        <f t="shared" si="7"/>
        <v>-</v>
      </c>
      <c r="G63" s="57" t="str">
        <f t="shared" si="7"/>
        <v>-</v>
      </c>
      <c r="H63" s="57" t="str">
        <f t="shared" si="7"/>
        <v>-</v>
      </c>
      <c r="I63" s="57" t="str">
        <f t="shared" si="7"/>
        <v>-</v>
      </c>
      <c r="J63" s="57" t="str">
        <f t="shared" si="7"/>
        <v>-</v>
      </c>
      <c r="K63" s="57" t="str">
        <f t="shared" si="7"/>
        <v>-</v>
      </c>
      <c r="L63" s="57" t="str">
        <f t="shared" si="7"/>
        <v>-</v>
      </c>
      <c r="M63" s="57" t="str">
        <f t="shared" si="7"/>
        <v>-</v>
      </c>
      <c r="N63" s="57" t="str">
        <f t="shared" si="7"/>
        <v>-</v>
      </c>
      <c r="O63" s="57" t="str">
        <f t="shared" si="7"/>
        <v>-</v>
      </c>
      <c r="P63" s="57" t="str">
        <f t="shared" si="7"/>
        <v>-</v>
      </c>
      <c r="Q63" s="57" t="str">
        <f t="shared" si="7"/>
        <v>-</v>
      </c>
      <c r="R63" s="57" t="str">
        <f t="shared" si="7"/>
        <v>-</v>
      </c>
      <c r="S63" s="57" t="str">
        <f t="shared" si="7"/>
        <v>-</v>
      </c>
      <c r="T63" s="57" t="str">
        <f t="shared" si="7"/>
        <v>-</v>
      </c>
      <c r="U63" s="57">
        <f t="shared" si="7"/>
        <v>24755</v>
      </c>
    </row>
    <row r="64" spans="1:21">
      <c r="A64" s="8" t="s">
        <v>31</v>
      </c>
      <c r="B64" s="57">
        <f>+B45+B8</f>
        <v>408372</v>
      </c>
      <c r="C64" s="57">
        <f>+C45</f>
        <v>409214</v>
      </c>
      <c r="D64" s="57">
        <f t="shared" ref="D64:E64" si="8">+D45</f>
        <v>376490</v>
      </c>
      <c r="E64" s="57">
        <f t="shared" si="8"/>
        <v>308412</v>
      </c>
      <c r="F64" s="57">
        <f>+F45+F8</f>
        <v>341804</v>
      </c>
      <c r="G64" s="57">
        <f>+G45+G8</f>
        <v>344437</v>
      </c>
      <c r="H64" s="57">
        <f>+H45+H8</f>
        <v>313605</v>
      </c>
      <c r="I64" s="57">
        <f>+I45+I8</f>
        <v>283652</v>
      </c>
      <c r="J64" s="57">
        <f>+J45</f>
        <v>279787</v>
      </c>
      <c r="K64" s="57">
        <f>+K45</f>
        <v>158007</v>
      </c>
      <c r="L64" s="57">
        <f t="shared" ref="L64:U64" si="9">+L45+L8</f>
        <v>257783</v>
      </c>
      <c r="M64" s="57">
        <f t="shared" si="9"/>
        <v>340383</v>
      </c>
      <c r="N64" s="57">
        <f t="shared" si="9"/>
        <v>454726</v>
      </c>
      <c r="O64" s="57">
        <f t="shared" si="9"/>
        <v>439781</v>
      </c>
      <c r="P64" s="57">
        <f t="shared" si="9"/>
        <v>500247</v>
      </c>
      <c r="Q64" s="57">
        <f t="shared" si="9"/>
        <v>503589</v>
      </c>
      <c r="R64" s="57">
        <f t="shared" si="9"/>
        <v>459116</v>
      </c>
      <c r="S64" s="57">
        <f t="shared" si="9"/>
        <v>638653</v>
      </c>
      <c r="T64" s="57">
        <f t="shared" si="9"/>
        <v>639022</v>
      </c>
      <c r="U64" s="57">
        <f t="shared" si="9"/>
        <v>560141</v>
      </c>
    </row>
    <row r="65" spans="1:21">
      <c r="A65" s="8" t="s">
        <v>4</v>
      </c>
      <c r="B65" s="12">
        <f t="shared" ref="B65:J65" si="10">+B46+B10</f>
        <v>278994</v>
      </c>
      <c r="C65" s="12">
        <f t="shared" si="10"/>
        <v>236691</v>
      </c>
      <c r="D65" s="12">
        <f t="shared" si="10"/>
        <v>182894</v>
      </c>
      <c r="E65" s="12">
        <f t="shared" si="10"/>
        <v>136136</v>
      </c>
      <c r="F65" s="12">
        <f t="shared" si="10"/>
        <v>93459</v>
      </c>
      <c r="G65" s="12">
        <f t="shared" si="10"/>
        <v>127138</v>
      </c>
      <c r="H65" s="12">
        <f t="shared" si="10"/>
        <v>330228</v>
      </c>
      <c r="I65" s="12">
        <f t="shared" si="10"/>
        <v>293889</v>
      </c>
      <c r="J65" s="12">
        <f t="shared" si="10"/>
        <v>307034</v>
      </c>
      <c r="K65" s="12">
        <f t="shared" ref="K65:U65" si="11">+K10</f>
        <v>231415</v>
      </c>
      <c r="L65" s="12">
        <f t="shared" si="11"/>
        <v>390388</v>
      </c>
      <c r="M65" s="12">
        <f t="shared" si="11"/>
        <v>455480</v>
      </c>
      <c r="N65" s="12">
        <f t="shared" si="11"/>
        <v>444425</v>
      </c>
      <c r="O65" s="12">
        <f t="shared" si="11"/>
        <v>515395</v>
      </c>
      <c r="P65" s="12">
        <f t="shared" si="11"/>
        <v>431613</v>
      </c>
      <c r="Q65" s="12">
        <f t="shared" si="11"/>
        <v>433752</v>
      </c>
      <c r="R65" s="12">
        <f t="shared" si="11"/>
        <v>390528</v>
      </c>
      <c r="S65" s="12">
        <f t="shared" si="11"/>
        <v>311793</v>
      </c>
      <c r="T65" s="12">
        <f t="shared" si="11"/>
        <v>280508</v>
      </c>
      <c r="U65" s="12">
        <f t="shared" si="11"/>
        <v>249624</v>
      </c>
    </row>
    <row r="66" spans="1:21">
      <c r="A66" s="8" t="s">
        <v>12</v>
      </c>
      <c r="B66" s="57">
        <f t="shared" ref="B66:S66" si="12">+B47</f>
        <v>12875</v>
      </c>
      <c r="C66" s="57">
        <f t="shared" si="12"/>
        <v>9703</v>
      </c>
      <c r="D66" s="57">
        <f t="shared" si="12"/>
        <v>14712</v>
      </c>
      <c r="E66" s="57">
        <f t="shared" si="12"/>
        <v>16089</v>
      </c>
      <c r="F66" s="57">
        <f t="shared" si="12"/>
        <v>22267</v>
      </c>
      <c r="G66" s="57">
        <f t="shared" si="12"/>
        <v>27295</v>
      </c>
      <c r="H66" s="57">
        <f t="shared" si="12"/>
        <v>29082</v>
      </c>
      <c r="I66" s="57">
        <f t="shared" si="12"/>
        <v>30766</v>
      </c>
      <c r="J66" s="57">
        <f t="shared" si="12"/>
        <v>29871</v>
      </c>
      <c r="K66" s="57">
        <f t="shared" si="12"/>
        <v>27687</v>
      </c>
      <c r="L66" s="57">
        <f t="shared" si="12"/>
        <v>46643</v>
      </c>
      <c r="M66" s="57">
        <f t="shared" si="12"/>
        <v>62601</v>
      </c>
      <c r="N66" s="57">
        <f t="shared" si="12"/>
        <v>64566</v>
      </c>
      <c r="O66" s="57">
        <f t="shared" si="12"/>
        <v>65539</v>
      </c>
      <c r="P66" s="57">
        <f t="shared" si="12"/>
        <v>83265</v>
      </c>
      <c r="Q66" s="57">
        <f t="shared" si="12"/>
        <v>93297</v>
      </c>
      <c r="R66" s="57">
        <f t="shared" si="12"/>
        <v>71603</v>
      </c>
      <c r="S66" s="57">
        <f t="shared" si="12"/>
        <v>84741</v>
      </c>
      <c r="T66" s="57">
        <f>+T47</f>
        <v>99216</v>
      </c>
      <c r="U66" s="57">
        <f>+U47</f>
        <v>113926</v>
      </c>
    </row>
    <row r="67" spans="1:21">
      <c r="A67" s="8" t="s">
        <v>5</v>
      </c>
      <c r="B67" s="57">
        <f t="shared" ref="B67:U67" si="13">+B48+B14</f>
        <v>443386</v>
      </c>
      <c r="C67" s="57">
        <f t="shared" si="13"/>
        <v>449418</v>
      </c>
      <c r="D67" s="57">
        <f t="shared" si="13"/>
        <v>507730</v>
      </c>
      <c r="E67" s="57">
        <f t="shared" si="13"/>
        <v>471619</v>
      </c>
      <c r="F67" s="57">
        <f t="shared" si="13"/>
        <v>486011</v>
      </c>
      <c r="G67" s="57">
        <f t="shared" si="13"/>
        <v>430447</v>
      </c>
      <c r="H67" s="57">
        <f t="shared" si="13"/>
        <v>504746</v>
      </c>
      <c r="I67" s="57">
        <f t="shared" si="13"/>
        <v>469739</v>
      </c>
      <c r="J67" s="57">
        <f t="shared" si="13"/>
        <v>509033</v>
      </c>
      <c r="K67" s="57">
        <f t="shared" si="13"/>
        <v>350555</v>
      </c>
      <c r="L67" s="57">
        <f t="shared" si="13"/>
        <v>559437</v>
      </c>
      <c r="M67" s="57">
        <f t="shared" si="13"/>
        <v>544146</v>
      </c>
      <c r="N67" s="57">
        <f t="shared" si="13"/>
        <v>569601</v>
      </c>
      <c r="O67" s="57">
        <f t="shared" si="13"/>
        <v>646036</v>
      </c>
      <c r="P67" s="57">
        <f t="shared" si="13"/>
        <v>678388</v>
      </c>
      <c r="Q67" s="57">
        <f t="shared" si="13"/>
        <v>690446</v>
      </c>
      <c r="R67" s="57">
        <f t="shared" si="13"/>
        <v>703030</v>
      </c>
      <c r="S67" s="57">
        <f t="shared" si="13"/>
        <v>805758</v>
      </c>
      <c r="T67" s="57">
        <f t="shared" si="13"/>
        <v>834414</v>
      </c>
      <c r="U67" s="57">
        <f t="shared" si="13"/>
        <v>864104</v>
      </c>
    </row>
    <row r="68" spans="1:21">
      <c r="A68" s="8" t="s">
        <v>6</v>
      </c>
      <c r="B68" s="57">
        <f t="shared" ref="B68:H68" si="14">+B19</f>
        <v>18801</v>
      </c>
      <c r="C68" s="57">
        <f t="shared" si="14"/>
        <v>23825</v>
      </c>
      <c r="D68" s="57">
        <f t="shared" si="14"/>
        <v>24962</v>
      </c>
      <c r="E68" s="57">
        <f t="shared" si="14"/>
        <v>21624</v>
      </c>
      <c r="F68" s="57">
        <f t="shared" si="14"/>
        <v>21824</v>
      </c>
      <c r="G68" s="57">
        <f t="shared" si="14"/>
        <v>23538</v>
      </c>
      <c r="H68" s="57">
        <f t="shared" si="14"/>
        <v>24235</v>
      </c>
      <c r="I68" s="57">
        <f>+I49+I19</f>
        <v>26689</v>
      </c>
      <c r="J68" s="57">
        <f>+J49</f>
        <v>51247</v>
      </c>
      <c r="K68" s="57">
        <f t="shared" ref="K68:O68" si="15">+K49</f>
        <v>47787</v>
      </c>
      <c r="L68" s="57">
        <f t="shared" si="15"/>
        <v>55001</v>
      </c>
      <c r="M68" s="57">
        <f t="shared" si="15"/>
        <v>45426</v>
      </c>
      <c r="N68" s="57">
        <f t="shared" si="15"/>
        <v>61813</v>
      </c>
      <c r="O68" s="57">
        <f t="shared" si="15"/>
        <v>63172</v>
      </c>
      <c r="P68" s="57">
        <f t="shared" ref="P68:U68" si="16">+P49+P19</f>
        <v>145213</v>
      </c>
      <c r="Q68" s="57">
        <f t="shared" si="16"/>
        <v>207785</v>
      </c>
      <c r="R68" s="57">
        <f t="shared" si="16"/>
        <v>254982</v>
      </c>
      <c r="S68" s="57">
        <f t="shared" si="16"/>
        <v>213449</v>
      </c>
      <c r="T68" s="57">
        <f t="shared" si="16"/>
        <v>147521</v>
      </c>
      <c r="U68" s="57">
        <f t="shared" si="16"/>
        <v>204415</v>
      </c>
    </row>
    <row r="69" spans="1:21">
      <c r="A69" s="17" t="s">
        <v>16</v>
      </c>
      <c r="B69" s="57">
        <f t="shared" ref="B69:S69" si="17">+B50</f>
        <v>9311</v>
      </c>
      <c r="C69" s="57">
        <f t="shared" si="17"/>
        <v>10393</v>
      </c>
      <c r="D69" s="57">
        <f t="shared" si="17"/>
        <v>15203</v>
      </c>
      <c r="E69" s="57">
        <f t="shared" si="17"/>
        <v>10594</v>
      </c>
      <c r="F69" s="57">
        <f t="shared" si="17"/>
        <v>14719</v>
      </c>
      <c r="G69" s="57">
        <f t="shared" si="17"/>
        <v>11220</v>
      </c>
      <c r="H69" s="57">
        <f t="shared" si="17"/>
        <v>17013</v>
      </c>
      <c r="I69" s="57">
        <f t="shared" si="17"/>
        <v>19371</v>
      </c>
      <c r="J69" s="57">
        <f t="shared" si="17"/>
        <v>17980</v>
      </c>
      <c r="K69" s="57">
        <f t="shared" si="17"/>
        <v>16193</v>
      </c>
      <c r="L69" s="57">
        <f t="shared" si="17"/>
        <v>23701</v>
      </c>
      <c r="M69" s="57">
        <f t="shared" si="17"/>
        <v>36363</v>
      </c>
      <c r="N69" s="57">
        <f t="shared" si="17"/>
        <v>30964</v>
      </c>
      <c r="O69" s="57">
        <f t="shared" si="17"/>
        <v>32658</v>
      </c>
      <c r="P69" s="57">
        <f t="shared" si="17"/>
        <v>39845</v>
      </c>
      <c r="Q69" s="57">
        <f t="shared" si="17"/>
        <v>39089</v>
      </c>
      <c r="R69" s="57">
        <f t="shared" si="17"/>
        <v>35976</v>
      </c>
      <c r="S69" s="57">
        <f t="shared" si="17"/>
        <v>36081</v>
      </c>
      <c r="T69" s="57">
        <f>+T50</f>
        <v>53842</v>
      </c>
      <c r="U69" s="57">
        <f>+U50</f>
        <v>64053</v>
      </c>
    </row>
    <row r="70" spans="1:21">
      <c r="A70" s="17" t="s">
        <v>64</v>
      </c>
      <c r="B70" s="57">
        <f t="shared" ref="B70:K70" si="18">+B51+B21</f>
        <v>0</v>
      </c>
      <c r="C70" s="57">
        <f t="shared" si="18"/>
        <v>0</v>
      </c>
      <c r="D70" s="57">
        <f t="shared" si="18"/>
        <v>0</v>
      </c>
      <c r="E70" s="57">
        <f t="shared" si="18"/>
        <v>0</v>
      </c>
      <c r="F70" s="57">
        <f t="shared" si="18"/>
        <v>0</v>
      </c>
      <c r="G70" s="57">
        <f t="shared" si="18"/>
        <v>0</v>
      </c>
      <c r="H70" s="57">
        <f t="shared" si="18"/>
        <v>0</v>
      </c>
      <c r="I70" s="57">
        <f t="shared" si="18"/>
        <v>0</v>
      </c>
      <c r="J70" s="57">
        <f t="shared" si="18"/>
        <v>0</v>
      </c>
      <c r="K70" s="57">
        <f t="shared" si="18"/>
        <v>0</v>
      </c>
      <c r="L70" s="57">
        <v>0</v>
      </c>
      <c r="M70" s="57">
        <v>0</v>
      </c>
      <c r="N70" s="57">
        <v>0</v>
      </c>
      <c r="O70" s="57">
        <v>0</v>
      </c>
      <c r="P70" s="57">
        <v>0</v>
      </c>
      <c r="Q70" s="57">
        <v>0</v>
      </c>
      <c r="R70" s="57">
        <v>0</v>
      </c>
      <c r="S70" s="57">
        <f>+S51+S21</f>
        <v>1035</v>
      </c>
      <c r="T70" s="57">
        <f>+T51+T21</f>
        <v>2954</v>
      </c>
      <c r="U70" s="57">
        <f>+U51+U21</f>
        <v>4747</v>
      </c>
    </row>
    <row r="71" spans="1:21">
      <c r="A71" s="17" t="s">
        <v>13</v>
      </c>
      <c r="B71" s="57">
        <f t="shared" ref="B71:S71" si="19">+B52</f>
        <v>7326</v>
      </c>
      <c r="C71" s="57">
        <f t="shared" si="19"/>
        <v>5355</v>
      </c>
      <c r="D71" s="57">
        <f t="shared" si="19"/>
        <v>6940</v>
      </c>
      <c r="E71" s="57">
        <f t="shared" si="19"/>
        <v>7363</v>
      </c>
      <c r="F71" s="57">
        <f t="shared" si="19"/>
        <v>9546</v>
      </c>
      <c r="G71" s="57">
        <f t="shared" si="19"/>
        <v>10474</v>
      </c>
      <c r="H71" s="57">
        <f t="shared" si="19"/>
        <v>12946</v>
      </c>
      <c r="I71" s="57">
        <f t="shared" si="19"/>
        <v>14224</v>
      </c>
      <c r="J71" s="57">
        <f t="shared" si="19"/>
        <v>13611</v>
      </c>
      <c r="K71" s="57">
        <f t="shared" si="19"/>
        <v>6037</v>
      </c>
      <c r="L71" s="57">
        <f t="shared" si="19"/>
        <v>10325</v>
      </c>
      <c r="M71" s="57">
        <f t="shared" si="19"/>
        <v>15870</v>
      </c>
      <c r="N71" s="57">
        <f t="shared" si="19"/>
        <v>19329</v>
      </c>
      <c r="O71" s="57">
        <f t="shared" si="19"/>
        <v>15296</v>
      </c>
      <c r="P71" s="57">
        <f t="shared" si="19"/>
        <v>14252</v>
      </c>
      <c r="Q71" s="57">
        <f t="shared" si="19"/>
        <v>15796</v>
      </c>
      <c r="R71" s="57">
        <f t="shared" si="19"/>
        <v>11485</v>
      </c>
      <c r="S71" s="57">
        <f t="shared" si="19"/>
        <v>13411</v>
      </c>
      <c r="T71" s="57">
        <f>+T52</f>
        <v>15701</v>
      </c>
      <c r="U71" s="57">
        <f>+U52</f>
        <v>8654</v>
      </c>
    </row>
    <row r="72" spans="1:21">
      <c r="A72" s="8" t="s">
        <v>58</v>
      </c>
      <c r="B72" s="57">
        <f t="shared" ref="B72:U72" si="20">+B22</f>
        <v>0</v>
      </c>
      <c r="C72" s="57" t="str">
        <f t="shared" si="20"/>
        <v>-</v>
      </c>
      <c r="D72" s="57" t="str">
        <f t="shared" si="20"/>
        <v>-</v>
      </c>
      <c r="E72" s="57" t="str">
        <f t="shared" si="20"/>
        <v>-</v>
      </c>
      <c r="F72" s="57" t="str">
        <f t="shared" si="20"/>
        <v>-</v>
      </c>
      <c r="G72" s="57" t="str">
        <f t="shared" si="20"/>
        <v>-</v>
      </c>
      <c r="H72" s="57" t="str">
        <f t="shared" si="20"/>
        <v>-</v>
      </c>
      <c r="I72" s="57" t="str">
        <f t="shared" si="20"/>
        <v>-</v>
      </c>
      <c r="J72" s="57" t="str">
        <f t="shared" si="20"/>
        <v>-</v>
      </c>
      <c r="K72" s="57" t="str">
        <f t="shared" si="20"/>
        <v>-</v>
      </c>
      <c r="L72" s="57" t="str">
        <f t="shared" si="20"/>
        <v>-</v>
      </c>
      <c r="M72" s="57" t="str">
        <f t="shared" si="20"/>
        <v>-</v>
      </c>
      <c r="N72" s="57" t="str">
        <f t="shared" si="20"/>
        <v>-</v>
      </c>
      <c r="O72" s="57" t="str">
        <f t="shared" si="20"/>
        <v>-</v>
      </c>
      <c r="P72" s="57" t="str">
        <f t="shared" si="20"/>
        <v>-</v>
      </c>
      <c r="Q72" s="57" t="str">
        <f t="shared" si="20"/>
        <v>-</v>
      </c>
      <c r="R72" s="57">
        <f t="shared" si="20"/>
        <v>105044</v>
      </c>
      <c r="S72" s="57">
        <f t="shared" si="20"/>
        <v>218035</v>
      </c>
      <c r="T72" s="57">
        <f t="shared" si="20"/>
        <v>295900</v>
      </c>
      <c r="U72" s="57">
        <f t="shared" si="20"/>
        <v>286600</v>
      </c>
    </row>
    <row r="73" spans="1:21">
      <c r="A73" s="8" t="s">
        <v>27</v>
      </c>
      <c r="B73" s="10" t="str">
        <f t="shared" ref="B73:S73" si="21">+B53</f>
        <v>-</v>
      </c>
      <c r="C73" s="10" t="str">
        <f t="shared" si="21"/>
        <v>-</v>
      </c>
      <c r="D73" s="10" t="str">
        <f t="shared" si="21"/>
        <v>-</v>
      </c>
      <c r="E73" s="10" t="str">
        <f t="shared" si="21"/>
        <v>-</v>
      </c>
      <c r="F73" s="10">
        <f t="shared" si="21"/>
        <v>65</v>
      </c>
      <c r="G73" s="10">
        <f t="shared" si="21"/>
        <v>1004</v>
      </c>
      <c r="H73" s="10">
        <f t="shared" si="21"/>
        <v>1308</v>
      </c>
      <c r="I73" s="10">
        <f t="shared" si="21"/>
        <v>1563</v>
      </c>
      <c r="J73" s="10">
        <f t="shared" si="21"/>
        <v>1706</v>
      </c>
      <c r="K73" s="10">
        <f t="shared" si="21"/>
        <v>958</v>
      </c>
      <c r="L73" s="10">
        <f t="shared" si="21"/>
        <v>651</v>
      </c>
      <c r="M73" s="10">
        <f t="shared" si="21"/>
        <v>903</v>
      </c>
      <c r="N73" s="10">
        <f t="shared" si="21"/>
        <v>868</v>
      </c>
      <c r="O73" s="10">
        <f t="shared" si="21"/>
        <v>880</v>
      </c>
      <c r="P73" s="10">
        <f t="shared" si="21"/>
        <v>1010</v>
      </c>
      <c r="Q73" s="10">
        <f t="shared" si="21"/>
        <v>1240</v>
      </c>
      <c r="R73" s="10" t="str">
        <f t="shared" si="21"/>
        <v>-</v>
      </c>
      <c r="S73" s="10" t="str">
        <f t="shared" si="21"/>
        <v>-</v>
      </c>
      <c r="T73" s="10" t="str">
        <f>+T53</f>
        <v>-</v>
      </c>
      <c r="U73" s="10" t="str">
        <f>+U53</f>
        <v>-</v>
      </c>
    </row>
    <row r="74" spans="1:21">
      <c r="A74" s="8" t="s">
        <v>63</v>
      </c>
      <c r="B74" s="57">
        <f>+B23</f>
        <v>0</v>
      </c>
      <c r="C74" s="57" t="str">
        <f t="shared" ref="C74:E74" si="22">+C23</f>
        <v>-</v>
      </c>
      <c r="D74" s="57" t="str">
        <f t="shared" si="22"/>
        <v>-</v>
      </c>
      <c r="E74" s="57" t="str">
        <f t="shared" si="22"/>
        <v>-</v>
      </c>
      <c r="F74" s="57">
        <f>+F56</f>
        <v>238</v>
      </c>
      <c r="G74" s="57">
        <f t="shared" ref="G74:O74" si="23">+G56</f>
        <v>23670</v>
      </c>
      <c r="H74" s="57">
        <f t="shared" si="23"/>
        <v>34465</v>
      </c>
      <c r="I74" s="57">
        <f t="shared" si="23"/>
        <v>34100</v>
      </c>
      <c r="J74" s="57">
        <f t="shared" si="23"/>
        <v>50085</v>
      </c>
      <c r="K74" s="57">
        <f t="shared" si="23"/>
        <v>42696</v>
      </c>
      <c r="L74" s="57">
        <f t="shared" si="23"/>
        <v>53829</v>
      </c>
      <c r="M74" s="57">
        <f t="shared" si="23"/>
        <v>49596</v>
      </c>
      <c r="N74" s="57">
        <f t="shared" si="23"/>
        <v>55676</v>
      </c>
      <c r="O74" s="57">
        <f t="shared" si="23"/>
        <v>63694</v>
      </c>
      <c r="P74" s="57">
        <f t="shared" ref="P74:S74" si="24">+P56+P23</f>
        <v>173745</v>
      </c>
      <c r="Q74" s="57">
        <f t="shared" si="24"/>
        <v>290080</v>
      </c>
      <c r="R74" s="57">
        <f t="shared" si="24"/>
        <v>289881</v>
      </c>
      <c r="S74" s="57">
        <f t="shared" si="24"/>
        <v>290416</v>
      </c>
      <c r="T74" s="57">
        <f>+T56+T23</f>
        <v>339599</v>
      </c>
      <c r="U74" s="57">
        <f>+U56+U23</f>
        <v>284782</v>
      </c>
    </row>
    <row r="75" spans="1:21">
      <c r="A75" s="17" t="s">
        <v>68</v>
      </c>
      <c r="B75" s="57" t="str">
        <f t="shared" ref="B75:R75" si="25">+B29</f>
        <v>-</v>
      </c>
      <c r="C75" s="57" t="str">
        <f t="shared" si="25"/>
        <v>-</v>
      </c>
      <c r="D75" s="57" t="str">
        <f t="shared" si="25"/>
        <v>-</v>
      </c>
      <c r="E75" s="57" t="str">
        <f t="shared" si="25"/>
        <v>-</v>
      </c>
      <c r="F75" s="57" t="str">
        <f t="shared" si="25"/>
        <v>-</v>
      </c>
      <c r="G75" s="57" t="str">
        <f t="shared" si="25"/>
        <v>-</v>
      </c>
      <c r="H75" s="57" t="str">
        <f t="shared" si="25"/>
        <v>-</v>
      </c>
      <c r="I75" s="57" t="str">
        <f t="shared" si="25"/>
        <v>-</v>
      </c>
      <c r="J75" s="57" t="str">
        <f t="shared" si="25"/>
        <v>-</v>
      </c>
      <c r="K75" s="57" t="str">
        <f t="shared" si="25"/>
        <v>-</v>
      </c>
      <c r="L75" s="57" t="str">
        <f t="shared" si="25"/>
        <v>-</v>
      </c>
      <c r="M75" s="57" t="str">
        <f t="shared" si="25"/>
        <v>-</v>
      </c>
      <c r="N75" s="57" t="str">
        <f t="shared" si="25"/>
        <v>-</v>
      </c>
      <c r="O75" s="57" t="str">
        <f t="shared" si="25"/>
        <v>-</v>
      </c>
      <c r="P75" s="57" t="str">
        <f t="shared" si="25"/>
        <v>-</v>
      </c>
      <c r="Q75" s="57" t="str">
        <f t="shared" si="25"/>
        <v>-</v>
      </c>
      <c r="R75" s="57" t="str">
        <f t="shared" si="25"/>
        <v>-</v>
      </c>
      <c r="S75" s="57">
        <f>+S54</f>
        <v>443</v>
      </c>
      <c r="T75" s="57">
        <f t="shared" ref="T75" si="26">+T54+T29</f>
        <v>40887</v>
      </c>
      <c r="U75" s="57">
        <f>+U54+U29</f>
        <v>90408</v>
      </c>
    </row>
    <row r="76" spans="1:21">
      <c r="A76" s="8" t="s">
        <v>69</v>
      </c>
      <c r="B76" s="12">
        <f t="shared" ref="B76:S76" si="27">+B55+B30</f>
        <v>313496</v>
      </c>
      <c r="C76" s="12">
        <f t="shared" si="27"/>
        <v>329680</v>
      </c>
      <c r="D76" s="12">
        <f t="shared" si="27"/>
        <v>341091</v>
      </c>
      <c r="E76" s="12">
        <f t="shared" si="27"/>
        <v>307316</v>
      </c>
      <c r="F76" s="12">
        <f t="shared" si="27"/>
        <v>324554</v>
      </c>
      <c r="G76" s="12">
        <f t="shared" si="27"/>
        <v>362722</v>
      </c>
      <c r="H76" s="12">
        <f t="shared" si="27"/>
        <v>408439</v>
      </c>
      <c r="I76" s="12">
        <f t="shared" si="27"/>
        <v>498288</v>
      </c>
      <c r="J76" s="12">
        <f t="shared" si="27"/>
        <v>449447</v>
      </c>
      <c r="K76" s="12">
        <f t="shared" si="27"/>
        <v>355414</v>
      </c>
      <c r="L76" s="12">
        <f t="shared" si="27"/>
        <v>506490</v>
      </c>
      <c r="M76" s="12">
        <f t="shared" si="27"/>
        <v>607087</v>
      </c>
      <c r="N76" s="12">
        <f t="shared" si="27"/>
        <v>683520</v>
      </c>
      <c r="O76" s="12">
        <f t="shared" si="27"/>
        <v>680213</v>
      </c>
      <c r="P76" s="12">
        <f t="shared" si="27"/>
        <v>805871</v>
      </c>
      <c r="Q76" s="12">
        <f t="shared" si="27"/>
        <v>822853</v>
      </c>
      <c r="R76" s="12">
        <f t="shared" si="27"/>
        <v>847055</v>
      </c>
      <c r="S76" s="12">
        <f t="shared" si="27"/>
        <v>828031</v>
      </c>
      <c r="T76" s="12">
        <f>+T55+T30</f>
        <v>734730</v>
      </c>
      <c r="U76" s="12">
        <f>+U55+U30</f>
        <v>624494</v>
      </c>
    </row>
    <row r="77" spans="1:21">
      <c r="A77" s="8" t="s">
        <v>8</v>
      </c>
      <c r="B77" s="10">
        <f>+B37</f>
        <v>425703</v>
      </c>
      <c r="C77" s="10">
        <f t="shared" ref="C77:Q77" si="28">+C37</f>
        <v>380690</v>
      </c>
      <c r="D77" s="10">
        <f t="shared" si="28"/>
        <v>332876</v>
      </c>
      <c r="E77" s="10">
        <f t="shared" si="28"/>
        <v>287253</v>
      </c>
      <c r="F77" s="10">
        <f t="shared" si="28"/>
        <v>225342</v>
      </c>
      <c r="G77" s="10">
        <f t="shared" si="28"/>
        <v>300386</v>
      </c>
      <c r="H77" s="10">
        <f t="shared" si="28"/>
        <v>347020</v>
      </c>
      <c r="I77" s="10">
        <f t="shared" si="28"/>
        <v>409566</v>
      </c>
      <c r="J77" s="10">
        <f t="shared" si="28"/>
        <v>449096</v>
      </c>
      <c r="K77" s="10">
        <f t="shared" si="28"/>
        <v>319743</v>
      </c>
      <c r="L77" s="10">
        <f t="shared" si="28"/>
        <v>434685</v>
      </c>
      <c r="M77" s="10">
        <f t="shared" si="28"/>
        <v>510041</v>
      </c>
      <c r="N77" s="10">
        <f t="shared" si="28"/>
        <v>604508</v>
      </c>
      <c r="O77" s="10">
        <f t="shared" si="28"/>
        <v>516146</v>
      </c>
      <c r="P77" s="10">
        <f t="shared" si="28"/>
        <v>475121</v>
      </c>
      <c r="Q77" s="10">
        <f t="shared" si="28"/>
        <v>457517</v>
      </c>
      <c r="R77" s="10">
        <f t="shared" ref="R77:S77" si="29">+R57+R37</f>
        <v>425431</v>
      </c>
      <c r="S77" s="10">
        <f t="shared" si="29"/>
        <v>619798</v>
      </c>
      <c r="T77" s="10">
        <f>+T57+T37</f>
        <v>608471</v>
      </c>
      <c r="U77" s="10">
        <f>+U57+U37</f>
        <v>600075</v>
      </c>
    </row>
    <row r="78" spans="1:21">
      <c r="A78" s="17" t="s">
        <v>14</v>
      </c>
      <c r="B78" s="20">
        <f t="shared" ref="B78:S78" si="30">+B58</f>
        <v>3031</v>
      </c>
      <c r="C78" s="20">
        <f t="shared" si="30"/>
        <v>1144</v>
      </c>
      <c r="D78" s="20">
        <f t="shared" si="30"/>
        <v>726</v>
      </c>
      <c r="E78" s="20">
        <f t="shared" si="30"/>
        <v>222</v>
      </c>
      <c r="F78" s="20">
        <f t="shared" si="30"/>
        <v>421</v>
      </c>
      <c r="G78" s="20">
        <f t="shared" si="30"/>
        <v>269</v>
      </c>
      <c r="H78" s="20">
        <f t="shared" si="30"/>
        <v>230</v>
      </c>
      <c r="I78" s="20">
        <f t="shared" si="30"/>
        <v>224</v>
      </c>
      <c r="J78" s="20">
        <f t="shared" si="30"/>
        <v>377</v>
      </c>
      <c r="K78" s="20">
        <f t="shared" si="30"/>
        <v>489</v>
      </c>
      <c r="L78" s="20">
        <f t="shared" si="30"/>
        <v>582</v>
      </c>
      <c r="M78" s="20">
        <f t="shared" si="30"/>
        <v>826</v>
      </c>
      <c r="N78" s="20">
        <f t="shared" si="30"/>
        <v>1237</v>
      </c>
      <c r="O78" s="20">
        <f t="shared" si="30"/>
        <v>1665</v>
      </c>
      <c r="P78" s="20">
        <f t="shared" si="30"/>
        <v>1480</v>
      </c>
      <c r="Q78" s="20">
        <f t="shared" si="30"/>
        <v>2045</v>
      </c>
      <c r="R78" s="20">
        <f t="shared" si="30"/>
        <v>6234</v>
      </c>
      <c r="S78" s="20">
        <f t="shared" si="30"/>
        <v>8780</v>
      </c>
      <c r="T78" s="20">
        <f t="shared" ref="T78" si="31">+T58</f>
        <v>8005</v>
      </c>
      <c r="U78" s="20">
        <f t="shared" ref="U78" si="32">+U58</f>
        <v>8100</v>
      </c>
    </row>
    <row r="79" spans="1:21">
      <c r="A79" s="14" t="s">
        <v>9</v>
      </c>
      <c r="B79" s="15">
        <f>SUM(B63:B78)</f>
        <v>1922889</v>
      </c>
      <c r="C79" s="15">
        <f t="shared" ref="C79:D79" si="33">SUM(C63:C78)</f>
        <v>1857114</v>
      </c>
      <c r="D79" s="15">
        <f t="shared" si="33"/>
        <v>1804670</v>
      </c>
      <c r="E79" s="15">
        <f>SUM(E62:E78)</f>
        <v>1575447</v>
      </c>
      <c r="F79" s="15">
        <f t="shared" ref="F79:J79" si="34">SUM(F62:F78)</f>
        <v>1552974</v>
      </c>
      <c r="G79" s="15">
        <f t="shared" si="34"/>
        <v>1684238</v>
      </c>
      <c r="H79" s="15">
        <f t="shared" si="34"/>
        <v>2045518</v>
      </c>
      <c r="I79" s="15">
        <f t="shared" si="34"/>
        <v>2095245</v>
      </c>
      <c r="J79" s="15">
        <f t="shared" si="34"/>
        <v>2167944</v>
      </c>
      <c r="K79" s="15">
        <f t="shared" ref="K79" si="35">SUM(K62:K78)</f>
        <v>1561052</v>
      </c>
      <c r="L79" s="15">
        <f t="shared" ref="L79" si="36">SUM(L62:L78)</f>
        <v>2345104</v>
      </c>
      <c r="M79" s="15">
        <f t="shared" ref="M79" si="37">SUM(M62:M78)</f>
        <v>2681050</v>
      </c>
      <c r="N79" s="15">
        <f t="shared" ref="N79" si="38">SUM(N62:N78)</f>
        <v>3001814</v>
      </c>
      <c r="O79" s="15">
        <f t="shared" ref="O79" si="39">SUM(O62:O78)</f>
        <v>3054549</v>
      </c>
      <c r="P79" s="15">
        <f t="shared" ref="P79" si="40">SUM(P62:P78)</f>
        <v>3368385</v>
      </c>
      <c r="Q79" s="15">
        <f t="shared" ref="Q79" si="41">SUM(Q62:Q78)</f>
        <v>3565218</v>
      </c>
      <c r="R79" s="15">
        <f t="shared" ref="R79:U79" si="42">SUM(R63:R78)</f>
        <v>3600365</v>
      </c>
      <c r="S79" s="15">
        <f>SUM(S64:S78)</f>
        <v>4070424</v>
      </c>
      <c r="T79" s="15">
        <f t="shared" si="42"/>
        <v>4100770</v>
      </c>
      <c r="U79" s="15">
        <f t="shared" si="42"/>
        <v>3988878</v>
      </c>
    </row>
    <row r="80" spans="1:21">
      <c r="B80" s="21"/>
      <c r="C80" s="74"/>
      <c r="E80" s="22"/>
      <c r="F80" s="64"/>
      <c r="G80" s="22"/>
      <c r="H80" s="22"/>
      <c r="I80" s="22"/>
      <c r="L80" s="22"/>
      <c r="M80" s="22"/>
      <c r="N80" s="22"/>
      <c r="P80" s="22"/>
      <c r="Q80" s="22"/>
      <c r="R80" s="22"/>
      <c r="S80" s="22"/>
      <c r="T80" s="22"/>
      <c r="U80" s="22" t="s">
        <v>70</v>
      </c>
    </row>
    <row r="81" spans="1:22">
      <c r="A81" s="4" t="s">
        <v>57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  <c r="T81" s="64"/>
      <c r="U81" s="64"/>
      <c r="V81" s="64"/>
    </row>
    <row r="82" spans="1:22" s="54" customFormat="1">
      <c r="A82" s="55" t="s">
        <v>54</v>
      </c>
      <c r="B82" s="58">
        <v>737773</v>
      </c>
      <c r="C82" s="58">
        <v>807144</v>
      </c>
      <c r="D82" s="58">
        <v>791130</v>
      </c>
      <c r="E82" s="58">
        <v>751189</v>
      </c>
      <c r="F82" s="58">
        <v>706698</v>
      </c>
      <c r="G82" s="58">
        <v>759800</v>
      </c>
      <c r="H82" s="58">
        <v>858164</v>
      </c>
      <c r="I82" s="58">
        <v>796604</v>
      </c>
      <c r="J82" s="58">
        <v>867480</v>
      </c>
      <c r="K82" s="58">
        <v>559041</v>
      </c>
      <c r="L82" s="58">
        <v>864365</v>
      </c>
      <c r="M82" s="58">
        <v>886279</v>
      </c>
      <c r="N82" s="58">
        <v>1051962</v>
      </c>
      <c r="O82" s="58">
        <v>1138950</v>
      </c>
      <c r="P82" s="58">
        <v>1277289</v>
      </c>
      <c r="Q82" s="58">
        <v>1419468</v>
      </c>
      <c r="R82" s="58">
        <v>1463889</v>
      </c>
      <c r="S82" s="58">
        <v>2007562</v>
      </c>
      <c r="T82" s="58">
        <v>2325194</v>
      </c>
      <c r="U82" s="58">
        <v>2393026</v>
      </c>
    </row>
    <row r="83" spans="1:22">
      <c r="A83" s="55" t="s">
        <v>53</v>
      </c>
      <c r="B83" s="59">
        <v>54628</v>
      </c>
      <c r="C83" s="59">
        <v>49255</v>
      </c>
      <c r="D83" s="59">
        <v>53443</v>
      </c>
      <c r="E83" s="59">
        <v>50210</v>
      </c>
      <c r="F83" s="59">
        <v>64449</v>
      </c>
      <c r="G83" s="59">
        <v>78390</v>
      </c>
      <c r="H83" s="59">
        <v>89735</v>
      </c>
      <c r="I83" s="59">
        <v>89544</v>
      </c>
      <c r="J83" s="59">
        <v>83006</v>
      </c>
      <c r="K83" s="59">
        <v>59135</v>
      </c>
      <c r="L83" s="59">
        <v>94591</v>
      </c>
      <c r="M83" s="59">
        <v>137691</v>
      </c>
      <c r="N83" s="59">
        <v>139845</v>
      </c>
      <c r="O83" s="59">
        <v>143612</v>
      </c>
      <c r="P83" s="59">
        <v>175387</v>
      </c>
      <c r="Q83" s="59">
        <v>177696</v>
      </c>
      <c r="R83" s="59">
        <v>143298</v>
      </c>
      <c r="S83" s="59">
        <v>162713</v>
      </c>
      <c r="T83" s="59">
        <v>194564</v>
      </c>
      <c r="U83" s="59">
        <v>213933</v>
      </c>
    </row>
    <row r="84" spans="1:22">
      <c r="A84" s="55" t="s">
        <v>56</v>
      </c>
      <c r="B84" s="60">
        <f>+B83+B82</f>
        <v>792401</v>
      </c>
      <c r="C84" s="60">
        <f t="shared" ref="C84:Q84" si="43">+C83+C82</f>
        <v>856399</v>
      </c>
      <c r="D84" s="60">
        <f t="shared" si="43"/>
        <v>844573</v>
      </c>
      <c r="E84" s="60">
        <f t="shared" si="43"/>
        <v>801399</v>
      </c>
      <c r="F84" s="60">
        <f t="shared" si="43"/>
        <v>771147</v>
      </c>
      <c r="G84" s="60">
        <f t="shared" si="43"/>
        <v>838190</v>
      </c>
      <c r="H84" s="60">
        <f t="shared" si="43"/>
        <v>947899</v>
      </c>
      <c r="I84" s="60">
        <f t="shared" si="43"/>
        <v>886148</v>
      </c>
      <c r="J84" s="60">
        <f t="shared" si="43"/>
        <v>950486</v>
      </c>
      <c r="K84" s="60">
        <f t="shared" si="43"/>
        <v>618176</v>
      </c>
      <c r="L84" s="60">
        <f t="shared" si="43"/>
        <v>958956</v>
      </c>
      <c r="M84" s="60">
        <f t="shared" si="43"/>
        <v>1023970</v>
      </c>
      <c r="N84" s="60">
        <f t="shared" si="43"/>
        <v>1191807</v>
      </c>
      <c r="O84" s="60">
        <f t="shared" si="43"/>
        <v>1282562</v>
      </c>
      <c r="P84" s="60">
        <f t="shared" si="43"/>
        <v>1452676</v>
      </c>
      <c r="Q84" s="60">
        <f t="shared" si="43"/>
        <v>1597164</v>
      </c>
      <c r="R84" s="60">
        <f>+R83+R82</f>
        <v>1607187</v>
      </c>
      <c r="S84" s="60">
        <f>+S83+S82</f>
        <v>2170275</v>
      </c>
      <c r="T84" s="60">
        <f>+T83+T82</f>
        <v>2519758</v>
      </c>
      <c r="U84" s="60">
        <f>+U83+U82</f>
        <v>2606959</v>
      </c>
    </row>
    <row r="85" spans="1:22">
      <c r="Q85" s="22"/>
      <c r="R85" s="22"/>
      <c r="S85" s="75"/>
      <c r="T85" s="22"/>
      <c r="U85" s="22" t="s">
        <v>70</v>
      </c>
    </row>
    <row r="86" spans="1:22">
      <c r="T86" s="64"/>
      <c r="U86" s="64"/>
    </row>
  </sheetData>
  <sortState xmlns:xlrd2="http://schemas.microsoft.com/office/spreadsheetml/2017/richdata2" ref="A62:U77">
    <sortCondition ref="A62:A77"/>
  </sortState>
  <mergeCells count="2">
    <mergeCell ref="U38:U39"/>
    <mergeCell ref="T38:T39"/>
  </mergeCells>
  <phoneticPr fontId="19" type="noConversion"/>
  <pageMargins left="0.47244094488188981" right="0.31496062992125984" top="0.47244094488188981" bottom="0.70866141732283472" header="0.31496062992125984" footer="0.31496062992125984"/>
  <pageSetup paperSize="9" scale="73" fitToHeight="0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6"/>
  <sheetViews>
    <sheetView showGridLines="0" zoomScaleNormal="100" workbookViewId="0">
      <pane ySplit="7" topLeftCell="A8" activePane="bottomLeft" state="frozen"/>
      <selection pane="bottomLeft"/>
    </sheetView>
  </sheetViews>
  <sheetFormatPr defaultColWidth="8.7109375" defaultRowHeight="12.95" customHeight="1"/>
  <cols>
    <col min="1" max="1" width="13" style="25" customWidth="1"/>
    <col min="2" max="2" width="17" style="25" customWidth="1"/>
    <col min="3" max="3" width="18.85546875" style="25" customWidth="1"/>
    <col min="4" max="4" width="16.5703125" style="25" customWidth="1"/>
    <col min="5" max="6" width="8.7109375" style="25"/>
    <col min="7" max="7" width="12.5703125" style="25" customWidth="1"/>
    <col min="8" max="16384" width="8.7109375" style="25"/>
  </cols>
  <sheetData>
    <row r="1" spans="1:10" ht="16.5" customHeight="1">
      <c r="B1" s="24" t="s">
        <v>17</v>
      </c>
      <c r="C1" s="2"/>
      <c r="D1" s="2"/>
    </row>
    <row r="2" spans="1:10" ht="12.95" customHeight="1">
      <c r="B2" s="26" t="s">
        <v>18</v>
      </c>
      <c r="C2" s="2"/>
      <c r="D2" s="2"/>
    </row>
    <row r="3" spans="1:10" ht="12.95" customHeight="1">
      <c r="B3" s="27"/>
      <c r="C3" s="1"/>
      <c r="D3" s="1"/>
    </row>
    <row r="4" spans="1:10" ht="12.95" customHeight="1">
      <c r="B4" s="24" t="s">
        <v>0</v>
      </c>
      <c r="C4" s="1"/>
      <c r="D4" s="1"/>
    </row>
    <row r="5" spans="1:10" ht="12.95" customHeight="1">
      <c r="A5" s="2"/>
      <c r="B5" s="4"/>
      <c r="C5" s="4"/>
      <c r="D5" s="4"/>
    </row>
    <row r="6" spans="1:10" ht="12.95" customHeight="1">
      <c r="A6" s="65" t="s">
        <v>19</v>
      </c>
      <c r="B6" s="28" t="s">
        <v>20</v>
      </c>
      <c r="C6" s="28" t="s">
        <v>21</v>
      </c>
      <c r="D6" s="28" t="s">
        <v>22</v>
      </c>
    </row>
    <row r="7" spans="1:10" ht="12.95" customHeight="1">
      <c r="A7" s="66" t="s">
        <v>23</v>
      </c>
      <c r="B7" s="29" t="s">
        <v>24</v>
      </c>
      <c r="C7" s="29" t="s">
        <v>25</v>
      </c>
      <c r="D7" s="29" t="s">
        <v>26</v>
      </c>
    </row>
    <row r="8" spans="1:10" ht="13.5" customHeight="1">
      <c r="A8" s="67">
        <v>1970</v>
      </c>
      <c r="B8" s="31">
        <v>134.779</v>
      </c>
      <c r="C8" s="31">
        <v>52.527000000000001</v>
      </c>
      <c r="D8" s="31">
        <f t="shared" ref="D8:D13" si="0">+C8+B8</f>
        <v>187.30599999999998</v>
      </c>
      <c r="E8" s="39"/>
      <c r="F8" s="39"/>
      <c r="G8" s="39"/>
      <c r="H8" s="39"/>
      <c r="I8" s="39"/>
      <c r="J8" s="39"/>
    </row>
    <row r="9" spans="1:10" ht="13.5" customHeight="1">
      <c r="A9" s="67">
        <v>1980</v>
      </c>
      <c r="B9" s="31">
        <v>303.05599999999998</v>
      </c>
      <c r="C9" s="31">
        <v>186.95</v>
      </c>
      <c r="D9" s="31">
        <f t="shared" si="0"/>
        <v>490.00599999999997</v>
      </c>
      <c r="E9" s="39"/>
      <c r="F9" s="39"/>
      <c r="G9" s="39"/>
      <c r="H9" s="39"/>
      <c r="I9" s="39"/>
      <c r="J9" s="39"/>
    </row>
    <row r="10" spans="1:10" ht="13.5" customHeight="1">
      <c r="A10" s="67">
        <v>1990</v>
      </c>
      <c r="B10" s="31">
        <v>598.09299999999996</v>
      </c>
      <c r="C10" s="31">
        <v>220.96199999999999</v>
      </c>
      <c r="D10" s="31">
        <f t="shared" si="0"/>
        <v>819.05499999999995</v>
      </c>
      <c r="E10" s="39"/>
      <c r="F10" s="39"/>
      <c r="G10" s="39"/>
      <c r="H10" s="39"/>
      <c r="I10" s="39"/>
      <c r="J10" s="39"/>
    </row>
    <row r="11" spans="1:10" ht="13.5" customHeight="1">
      <c r="A11" s="67">
        <v>1991</v>
      </c>
      <c r="B11" s="31">
        <v>720.38400000000001</v>
      </c>
      <c r="C11" s="31">
        <v>266.74099999999999</v>
      </c>
      <c r="D11" s="31">
        <f t="shared" si="0"/>
        <v>987.125</v>
      </c>
      <c r="E11" s="39"/>
      <c r="F11" s="39"/>
      <c r="G11" s="39"/>
      <c r="H11" s="39"/>
      <c r="I11" s="39"/>
      <c r="J11" s="39"/>
    </row>
    <row r="12" spans="1:10" ht="13.5" customHeight="1">
      <c r="A12" s="67">
        <v>1992</v>
      </c>
      <c r="B12" s="31">
        <v>776.18499999999995</v>
      </c>
      <c r="C12" s="31">
        <v>302.44200000000001</v>
      </c>
      <c r="D12" s="31">
        <f t="shared" si="0"/>
        <v>1078.627</v>
      </c>
      <c r="E12" s="39"/>
      <c r="F12" s="39"/>
      <c r="G12" s="39"/>
      <c r="H12" s="39"/>
      <c r="I12" s="39"/>
      <c r="J12" s="39"/>
    </row>
    <row r="13" spans="1:10" ht="13.5" customHeight="1">
      <c r="A13" s="67">
        <v>1993</v>
      </c>
      <c r="B13" s="31">
        <v>835.09</v>
      </c>
      <c r="C13" s="31">
        <v>242.24299999999999</v>
      </c>
      <c r="D13" s="31">
        <f t="shared" si="0"/>
        <v>1077.3330000000001</v>
      </c>
      <c r="E13" s="39"/>
      <c r="F13" s="39"/>
      <c r="G13" s="39"/>
      <c r="H13" s="39"/>
      <c r="I13" s="39"/>
      <c r="J13" s="39"/>
    </row>
    <row r="14" spans="1:10" ht="13.5" customHeight="1">
      <c r="A14" s="67">
        <v>1994</v>
      </c>
      <c r="B14" s="31">
        <v>856.56299999999999</v>
      </c>
      <c r="C14" s="31">
        <v>265.12200000000001</v>
      </c>
      <c r="D14" s="31">
        <f t="shared" ref="D14:D32" si="1">+C14+B14</f>
        <v>1121.6849999999999</v>
      </c>
      <c r="E14" s="39"/>
      <c r="F14" s="39"/>
      <c r="G14" s="39"/>
      <c r="H14" s="39"/>
      <c r="I14" s="39"/>
      <c r="J14" s="39"/>
    </row>
    <row r="15" spans="1:10" ht="13.5" customHeight="1">
      <c r="A15" s="67">
        <v>1995</v>
      </c>
      <c r="B15" s="31">
        <v>699.18600000000004</v>
      </c>
      <c r="C15" s="31">
        <v>235.53100000000001</v>
      </c>
      <c r="D15" s="31">
        <f t="shared" si="1"/>
        <v>934.7170000000001</v>
      </c>
      <c r="E15" s="39"/>
      <c r="F15" s="39"/>
      <c r="G15" s="39"/>
      <c r="H15" s="39"/>
      <c r="I15" s="39"/>
      <c r="J15" s="39"/>
    </row>
    <row r="16" spans="1:10" ht="13.5" customHeight="1">
      <c r="A16" s="67">
        <v>1996</v>
      </c>
      <c r="B16" s="31">
        <v>797.68100000000004</v>
      </c>
      <c r="C16" s="31">
        <v>420.637</v>
      </c>
      <c r="D16" s="31">
        <f t="shared" si="1"/>
        <v>1218.318</v>
      </c>
      <c r="E16" s="39"/>
      <c r="F16" s="39"/>
      <c r="G16" s="39"/>
      <c r="H16" s="39"/>
      <c r="I16" s="39"/>
      <c r="J16" s="39"/>
    </row>
    <row r="17" spans="1:10" ht="13.5" customHeight="1">
      <c r="A17" s="67">
        <v>1997</v>
      </c>
      <c r="B17" s="31">
        <v>854.81799999999998</v>
      </c>
      <c r="C17" s="31">
        <v>499.79599999999999</v>
      </c>
      <c r="D17" s="31">
        <f t="shared" si="1"/>
        <v>1354.614</v>
      </c>
      <c r="E17" s="39"/>
      <c r="F17" s="39"/>
      <c r="G17" s="39"/>
      <c r="H17" s="39"/>
      <c r="I17" s="39"/>
      <c r="J17" s="39"/>
    </row>
    <row r="18" spans="1:10" ht="13.5" customHeight="1">
      <c r="A18" s="67">
        <v>1998</v>
      </c>
      <c r="B18" s="31">
        <v>956.35400000000004</v>
      </c>
      <c r="C18" s="31">
        <v>503.53699999999998</v>
      </c>
      <c r="D18" s="31">
        <f t="shared" si="1"/>
        <v>1459.8910000000001</v>
      </c>
      <c r="E18" s="39"/>
      <c r="F18" s="39"/>
      <c r="G18" s="39"/>
      <c r="H18" s="39"/>
      <c r="I18" s="39"/>
      <c r="J18" s="39"/>
    </row>
    <row r="19" spans="1:10" ht="13.5" customHeight="1">
      <c r="A19" s="67">
        <v>1999</v>
      </c>
      <c r="B19" s="31">
        <v>994.10400000000004</v>
      </c>
      <c r="C19" s="31">
        <v>540.05600000000004</v>
      </c>
      <c r="D19" s="31">
        <f t="shared" si="1"/>
        <v>1534.16</v>
      </c>
      <c r="E19" s="39"/>
      <c r="F19" s="39"/>
      <c r="G19" s="39"/>
      <c r="H19" s="39"/>
      <c r="I19" s="39"/>
      <c r="J19" s="39"/>
    </row>
    <row r="20" spans="1:10" ht="13.5" customHeight="1">
      <c r="A20" s="67">
        <v>2000</v>
      </c>
      <c r="B20" s="31">
        <v>1130.4880000000001</v>
      </c>
      <c r="C20" s="30">
        <v>792.40099999999995</v>
      </c>
      <c r="D20" s="31">
        <f t="shared" si="1"/>
        <v>1922.8890000000001</v>
      </c>
      <c r="E20" s="39"/>
      <c r="F20" s="39"/>
      <c r="G20" s="39"/>
      <c r="H20" s="39"/>
      <c r="I20" s="39"/>
      <c r="J20" s="39"/>
    </row>
    <row r="21" spans="1:10" ht="13.5" customHeight="1">
      <c r="A21" s="67">
        <v>2001</v>
      </c>
      <c r="B21" s="31">
        <v>1000.715</v>
      </c>
      <c r="C21" s="30">
        <v>856.399</v>
      </c>
      <c r="D21" s="31">
        <f t="shared" si="1"/>
        <v>1857.114</v>
      </c>
      <c r="E21" s="39"/>
      <c r="F21" s="39"/>
      <c r="G21" s="39"/>
      <c r="H21" s="39"/>
      <c r="I21" s="39"/>
      <c r="J21" s="39"/>
    </row>
    <row r="22" spans="1:10" ht="13.5" customHeight="1">
      <c r="A22" s="67">
        <v>2002</v>
      </c>
      <c r="B22" s="31">
        <v>960.09699999999998</v>
      </c>
      <c r="C22" s="30">
        <v>844.57299999999998</v>
      </c>
      <c r="D22" s="31">
        <f t="shared" si="1"/>
        <v>1804.67</v>
      </c>
      <c r="E22" s="39"/>
      <c r="F22" s="39"/>
      <c r="G22" s="39"/>
      <c r="H22" s="39"/>
      <c r="I22" s="39"/>
      <c r="J22" s="39"/>
    </row>
    <row r="23" spans="1:10" ht="13.5" customHeight="1">
      <c r="A23" s="67">
        <v>2003</v>
      </c>
      <c r="B23" s="31">
        <v>774.048</v>
      </c>
      <c r="C23" s="30">
        <v>801.399</v>
      </c>
      <c r="D23" s="31">
        <f t="shared" si="1"/>
        <v>1575.4470000000001</v>
      </c>
      <c r="E23" s="39"/>
      <c r="F23" s="39"/>
      <c r="G23" s="39"/>
      <c r="H23" s="39"/>
      <c r="I23" s="39"/>
      <c r="J23" s="39"/>
    </row>
    <row r="24" spans="1:10" ht="13.5" customHeight="1">
      <c r="A24" s="67">
        <v>2004</v>
      </c>
      <c r="B24" s="31">
        <v>781.827</v>
      </c>
      <c r="C24" s="30">
        <v>771.14700000000005</v>
      </c>
      <c r="D24" s="31">
        <f t="shared" si="1"/>
        <v>1552.9740000000002</v>
      </c>
      <c r="E24" s="39"/>
      <c r="F24" s="39"/>
      <c r="G24" s="39"/>
      <c r="H24" s="39"/>
      <c r="I24" s="39"/>
      <c r="J24" s="39"/>
    </row>
    <row r="25" spans="1:10" ht="13.5" customHeight="1">
      <c r="A25" s="67">
        <v>2005</v>
      </c>
      <c r="B25" s="31">
        <v>846.048</v>
      </c>
      <c r="C25" s="30">
        <v>838.19</v>
      </c>
      <c r="D25" s="31">
        <f t="shared" si="1"/>
        <v>1684.2380000000001</v>
      </c>
      <c r="E25" s="39"/>
      <c r="F25" s="39"/>
      <c r="G25" s="39"/>
      <c r="H25" s="39"/>
      <c r="I25" s="39"/>
      <c r="J25" s="39"/>
    </row>
    <row r="26" spans="1:10" ht="13.5" customHeight="1">
      <c r="A26" s="67">
        <v>2006</v>
      </c>
      <c r="B26" s="31">
        <v>1097.6189999999999</v>
      </c>
      <c r="C26" s="30">
        <v>947.899</v>
      </c>
      <c r="D26" s="31">
        <f t="shared" si="1"/>
        <v>2045.518</v>
      </c>
      <c r="E26" s="39"/>
      <c r="F26" s="39"/>
      <c r="G26" s="39"/>
      <c r="H26" s="39"/>
      <c r="I26" s="39"/>
      <c r="J26" s="39"/>
    </row>
    <row r="27" spans="1:10" ht="13.5" customHeight="1">
      <c r="A27" s="67">
        <v>2007</v>
      </c>
      <c r="B27" s="31">
        <v>1209.097</v>
      </c>
      <c r="C27" s="30">
        <v>886.14800000000002</v>
      </c>
      <c r="D27" s="31">
        <f t="shared" si="1"/>
        <v>2095.2449999999999</v>
      </c>
      <c r="E27" s="39"/>
      <c r="F27" s="39"/>
      <c r="G27" s="39"/>
      <c r="H27" s="39"/>
      <c r="I27" s="39"/>
      <c r="J27" s="39"/>
    </row>
    <row r="28" spans="1:10" ht="13.5" customHeight="1">
      <c r="A28" s="67">
        <v>2008</v>
      </c>
      <c r="B28" s="31">
        <v>1217.4580000000001</v>
      </c>
      <c r="C28" s="30">
        <v>950.48599999999999</v>
      </c>
      <c r="D28" s="31">
        <f t="shared" si="1"/>
        <v>2167.944</v>
      </c>
      <c r="E28" s="39"/>
      <c r="F28" s="39"/>
      <c r="G28" s="39"/>
      <c r="H28" s="39"/>
      <c r="I28" s="39"/>
      <c r="J28" s="39"/>
    </row>
    <row r="29" spans="1:10" ht="13.5" customHeight="1">
      <c r="A29" s="67">
        <v>2009</v>
      </c>
      <c r="B29" s="31">
        <v>942.87599999999998</v>
      </c>
      <c r="C29" s="30">
        <v>618.17600000000004</v>
      </c>
      <c r="D29" s="31">
        <f t="shared" si="1"/>
        <v>1561.0520000000001</v>
      </c>
      <c r="E29" s="39"/>
      <c r="F29" s="39"/>
      <c r="G29" s="39"/>
      <c r="H29" s="39"/>
      <c r="I29" s="39"/>
      <c r="J29" s="39"/>
    </row>
    <row r="30" spans="1:10" ht="13.5" customHeight="1">
      <c r="A30" s="67">
        <v>2010</v>
      </c>
      <c r="B30" s="31">
        <v>1386.1479999999999</v>
      </c>
      <c r="C30" s="30">
        <v>958.95600000000002</v>
      </c>
      <c r="D30" s="31">
        <f t="shared" si="1"/>
        <v>2345.1039999999998</v>
      </c>
      <c r="E30" s="39"/>
      <c r="F30" s="39"/>
      <c r="G30" s="36"/>
      <c r="H30" s="36"/>
      <c r="I30" s="39"/>
      <c r="J30" s="39"/>
    </row>
    <row r="31" spans="1:10" ht="13.5" customHeight="1">
      <c r="A31" s="67">
        <v>2011</v>
      </c>
      <c r="B31" s="31">
        <v>1657.08</v>
      </c>
      <c r="C31" s="56">
        <v>1023.97</v>
      </c>
      <c r="D31" s="31">
        <f t="shared" si="1"/>
        <v>2681.05</v>
      </c>
      <c r="E31" s="39"/>
      <c r="F31" s="39"/>
      <c r="G31" s="36" t="s">
        <v>28</v>
      </c>
      <c r="H31" s="36">
        <f>SUM(D15:D19)/5</f>
        <v>1300.3399999999999</v>
      </c>
      <c r="I31" s="39"/>
      <c r="J31" s="39"/>
    </row>
    <row r="32" spans="1:10" ht="13.5" customHeight="1">
      <c r="A32" s="67">
        <v>2012</v>
      </c>
      <c r="B32" s="31">
        <v>1810.0070000000001</v>
      </c>
      <c r="C32" s="31">
        <v>1191.807</v>
      </c>
      <c r="D32" s="31">
        <f t="shared" si="1"/>
        <v>3001.8140000000003</v>
      </c>
      <c r="E32" s="39"/>
      <c r="F32" s="39"/>
      <c r="G32" s="36" t="s">
        <v>29</v>
      </c>
      <c r="H32" s="36">
        <f>SUM(D20:D24)/5</f>
        <v>1742.6188000000002</v>
      </c>
      <c r="I32" s="39"/>
      <c r="J32" s="39"/>
    </row>
    <row r="33" spans="1:10" ht="13.5" customHeight="1">
      <c r="A33" s="67">
        <v>2013</v>
      </c>
      <c r="B33" s="31">
        <v>1771.9870000000001</v>
      </c>
      <c r="C33" s="31">
        <v>1282.5619999999999</v>
      </c>
      <c r="D33" s="31">
        <f t="shared" ref="D33:D39" si="2">+C33+B33</f>
        <v>3054.549</v>
      </c>
      <c r="E33" s="39"/>
      <c r="F33" s="39"/>
      <c r="G33" s="36" t="s">
        <v>30</v>
      </c>
      <c r="H33" s="36">
        <f>SUM(D25:D29)/5</f>
        <v>1910.7993999999999</v>
      </c>
      <c r="I33" s="39"/>
      <c r="J33" s="39"/>
    </row>
    <row r="34" spans="1:10" ht="13.5" customHeight="1">
      <c r="A34" s="67">
        <v>2014</v>
      </c>
      <c r="B34" s="31">
        <v>1915.7090000000001</v>
      </c>
      <c r="C34" s="31">
        <v>1452.6759999999999</v>
      </c>
      <c r="D34" s="31">
        <f t="shared" si="2"/>
        <v>3368.3850000000002</v>
      </c>
      <c r="E34" s="39"/>
      <c r="F34" s="39"/>
      <c r="G34" s="36"/>
      <c r="H34" s="36"/>
      <c r="I34" s="39"/>
      <c r="J34" s="39"/>
    </row>
    <row r="35" spans="1:10" ht="13.5" customHeight="1">
      <c r="A35" s="67">
        <v>2015</v>
      </c>
      <c r="B35" s="31">
        <v>1968.0540000000001</v>
      </c>
      <c r="C35" s="31">
        <v>1597.164</v>
      </c>
      <c r="D35" s="31">
        <f t="shared" si="2"/>
        <v>3565.2179999999998</v>
      </c>
      <c r="E35" s="39"/>
      <c r="F35" s="39"/>
      <c r="G35" s="36"/>
      <c r="H35" s="36"/>
      <c r="I35" s="39"/>
      <c r="J35" s="39"/>
    </row>
    <row r="36" spans="1:10" ht="13.5" customHeight="1">
      <c r="A36" s="67">
        <v>2016</v>
      </c>
      <c r="B36" s="31">
        <v>1993.1780000000001</v>
      </c>
      <c r="C36" s="31">
        <v>1607.1869999999999</v>
      </c>
      <c r="D36" s="31">
        <f t="shared" si="2"/>
        <v>3600.3649999999998</v>
      </c>
      <c r="E36" s="39"/>
      <c r="F36" s="39"/>
      <c r="G36" s="36"/>
      <c r="H36" s="36"/>
      <c r="I36" s="39"/>
      <c r="J36" s="39"/>
    </row>
    <row r="37" spans="1:10" ht="13.5" customHeight="1">
      <c r="A37" s="67">
        <v>2017</v>
      </c>
      <c r="B37" s="31">
        <v>1900.1489999999999</v>
      </c>
      <c r="C37" s="31">
        <v>2170.2750000000001</v>
      </c>
      <c r="D37" s="31">
        <f t="shared" si="2"/>
        <v>4070.424</v>
      </c>
      <c r="E37" s="39"/>
      <c r="F37" s="39"/>
      <c r="G37" s="36"/>
      <c r="H37" s="36"/>
      <c r="I37" s="39"/>
      <c r="J37" s="39"/>
    </row>
    <row r="38" spans="1:10" ht="13.5" customHeight="1">
      <c r="A38" s="67">
        <v>2018</v>
      </c>
      <c r="B38" s="31">
        <v>1581.12</v>
      </c>
      <c r="C38" s="31">
        <v>2513.4229999999998</v>
      </c>
      <c r="D38" s="31">
        <v>4100.7700000000004</v>
      </c>
      <c r="E38" s="39"/>
      <c r="F38" s="37"/>
      <c r="G38" s="37">
        <v>2010</v>
      </c>
      <c r="H38" s="38">
        <v>2345.1039999999998</v>
      </c>
      <c r="I38" s="40"/>
      <c r="J38" s="39"/>
    </row>
    <row r="39" spans="1:10" ht="13.5" customHeight="1">
      <c r="A39" s="76">
        <v>2019</v>
      </c>
      <c r="B39" s="32">
        <v>1381.9190000000001</v>
      </c>
      <c r="C39" s="32">
        <v>2606.9589999999998</v>
      </c>
      <c r="D39" s="32">
        <f t="shared" si="2"/>
        <v>3988.8779999999997</v>
      </c>
      <c r="E39" s="39"/>
      <c r="F39" s="37"/>
      <c r="G39" s="37"/>
      <c r="H39" s="38"/>
      <c r="I39" s="40"/>
      <c r="J39" s="39"/>
    </row>
    <row r="40" spans="1:10" ht="17.25">
      <c r="D40" s="22" t="s">
        <v>70</v>
      </c>
      <c r="E40" s="39"/>
      <c r="F40" s="37"/>
      <c r="G40" s="37">
        <v>2011</v>
      </c>
      <c r="H40" s="38">
        <v>2681.05</v>
      </c>
      <c r="I40" s="40"/>
      <c r="J40" s="39"/>
    </row>
    <row r="41" spans="1:10" ht="12.95" customHeight="1">
      <c r="E41" s="39"/>
      <c r="F41" s="37"/>
      <c r="G41" s="37">
        <v>2012</v>
      </c>
      <c r="H41" s="38">
        <v>3001.8140000000003</v>
      </c>
      <c r="I41" s="40"/>
      <c r="J41" s="39"/>
    </row>
    <row r="42" spans="1:10" ht="12.95" customHeight="1">
      <c r="E42" s="39"/>
      <c r="F42" s="37"/>
      <c r="G42" s="37">
        <v>2013</v>
      </c>
      <c r="H42" s="38">
        <v>3052.395</v>
      </c>
      <c r="I42" s="40"/>
      <c r="J42" s="39"/>
    </row>
    <row r="43" spans="1:10" ht="12.95" customHeight="1">
      <c r="E43" s="39"/>
      <c r="F43" s="37"/>
      <c r="G43" s="37">
        <v>2014</v>
      </c>
      <c r="H43" s="38">
        <v>3365.306</v>
      </c>
      <c r="I43" s="40"/>
      <c r="J43" s="39"/>
    </row>
    <row r="44" spans="1:10" ht="12.95" customHeight="1">
      <c r="E44" s="39"/>
      <c r="F44" s="40"/>
      <c r="I44" s="40"/>
      <c r="J44" s="39"/>
    </row>
    <row r="45" spans="1:10" ht="12.95" customHeight="1">
      <c r="E45" s="39"/>
      <c r="F45" s="40"/>
      <c r="G45" s="40"/>
      <c r="H45" s="40"/>
      <c r="I45" s="40"/>
      <c r="J45" s="39"/>
    </row>
    <row r="46" spans="1:10" ht="12.95" customHeight="1">
      <c r="E46" s="39"/>
      <c r="F46" s="39"/>
      <c r="G46" s="39"/>
      <c r="H46" s="39"/>
      <c r="I46" s="39"/>
      <c r="J46" s="39"/>
    </row>
  </sheetData>
  <phoneticPr fontId="19" type="noConversion"/>
  <pageMargins left="0.47244094488188981" right="0.31496062992125984" top="0.47244094488188981" bottom="0.70866141732283472" header="0.31496062992125984" footer="0.31496062992125984"/>
  <pageSetup paperSize="9" orientation="portrait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23.Messico</vt:lpstr>
      <vt:lpstr>Trend anni</vt:lpstr>
      <vt:lpstr>Grafico1</vt:lpstr>
      <vt:lpstr>'23.Messico'!Area_stampa</vt:lpstr>
      <vt:lpstr>'Trend anni'!Area_stampa</vt:lpstr>
      <vt:lpstr>'23.Messico'!Titoli_stampa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Laura Alberti</cp:lastModifiedBy>
  <cp:lastPrinted>2020-09-17T14:23:56Z</cp:lastPrinted>
  <dcterms:created xsi:type="dcterms:W3CDTF">2012-11-26T15:22:55Z</dcterms:created>
  <dcterms:modified xsi:type="dcterms:W3CDTF">2020-09-17T14:24:04Z</dcterms:modified>
</cp:coreProperties>
</file>