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24226"/>
  <mc:AlternateContent xmlns:mc="http://schemas.openxmlformats.org/markup-compatibility/2006">
    <mc:Choice Requires="x15">
      <x15ac:absPath xmlns:x15ac="http://schemas.microsoft.com/office/spreadsheetml/2010/11/ac" url="L:\MINI PORTALE AUTO IN CIFRE 2020\StatisticheEstere\ProdMondo\Aggiornati\"/>
    </mc:Choice>
  </mc:AlternateContent>
  <xr:revisionPtr revIDLastSave="0" documentId="13_ncr:1_{6E45EBBF-D375-4817-A825-1ED8E00DE30C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13.Francia" sheetId="1" r:id="rId1"/>
    <sheet name="Trend anni" sheetId="2" r:id="rId2"/>
    <sheet name="Grafico1" sheetId="3" r:id="rId3"/>
  </sheets>
  <externalReferences>
    <externalReference r:id="rId4"/>
  </externalReferences>
  <definedNames>
    <definedName name="_xlnm.Print_Area" localSheetId="0">'13.Francia'!$A$1:$U$121</definedName>
    <definedName name="_xlnm.Print_Area" localSheetId="1">'Trend anni'!$A$1:$D$94</definedName>
    <definedName name="Excel_BuiltIn_Print_Titles_12">'[1]12.autocaravan'!#REF!</definedName>
    <definedName name="Excel_BuiltIn_Print_Titles_13">#REF!</definedName>
    <definedName name="Excel_BuiltIn_Print_Titles_9">'[1]9.autovetture usate'!#REF!</definedName>
    <definedName name="_xlnm.Print_Titles" localSheetId="0">'13.Francia'!$1:$6</definedName>
    <definedName name="_xlnm.Print_Titles" localSheetId="1">'Trend anni'!$1:$7</definedName>
  </definedNames>
  <calcPr calcId="181029"/>
</workbook>
</file>

<file path=xl/calcChain.xml><?xml version="1.0" encoding="utf-8"?>
<calcChain xmlns="http://schemas.openxmlformats.org/spreadsheetml/2006/main">
  <c r="D91" i="2" l="1"/>
  <c r="U86" i="1"/>
  <c r="T86" i="1"/>
  <c r="U119" i="1"/>
  <c r="U113" i="1"/>
  <c r="U110" i="1"/>
  <c r="U109" i="1"/>
  <c r="U108" i="1"/>
  <c r="U105" i="1"/>
  <c r="U103" i="1"/>
  <c r="U102" i="1"/>
  <c r="U101" i="1"/>
  <c r="U100" i="1"/>
  <c r="U96" i="1"/>
  <c r="T119" i="1" l="1"/>
  <c r="D90" i="2"/>
  <c r="T113" i="1"/>
  <c r="S79" i="1"/>
  <c r="S86" i="1" s="1"/>
  <c r="T110" i="1"/>
  <c r="T109" i="1"/>
  <c r="T108" i="1"/>
  <c r="T105" i="1"/>
  <c r="T103" i="1"/>
  <c r="T102" i="1"/>
  <c r="T101" i="1"/>
  <c r="T100" i="1"/>
  <c r="T96" i="1"/>
  <c r="D88" i="2"/>
  <c r="N89" i="1"/>
  <c r="N96" i="1"/>
  <c r="N100" i="1"/>
  <c r="N101" i="1"/>
  <c r="N102" i="1"/>
  <c r="N103" i="1"/>
  <c r="N105" i="1"/>
  <c r="N106" i="1"/>
  <c r="N107" i="1"/>
  <c r="N108" i="1"/>
  <c r="N109" i="1"/>
  <c r="N110" i="1"/>
  <c r="N79" i="1"/>
  <c r="N86" i="1" s="1"/>
  <c r="O107" i="1"/>
  <c r="O96" i="1"/>
  <c r="O100" i="1"/>
  <c r="O101" i="1"/>
  <c r="O102" i="1"/>
  <c r="O103" i="1"/>
  <c r="O105" i="1"/>
  <c r="O106" i="1"/>
  <c r="O108" i="1"/>
  <c r="O109" i="1"/>
  <c r="O110" i="1"/>
  <c r="O89" i="1"/>
  <c r="O93" i="1" s="1"/>
  <c r="O79" i="1"/>
  <c r="O86" i="1" s="1"/>
  <c r="N74" i="1"/>
  <c r="O74" i="1"/>
  <c r="P106" i="1"/>
  <c r="P96" i="1"/>
  <c r="P100" i="1"/>
  <c r="P101" i="1"/>
  <c r="P102" i="1"/>
  <c r="P103" i="1"/>
  <c r="P105" i="1"/>
  <c r="P108" i="1"/>
  <c r="P109" i="1"/>
  <c r="P110" i="1"/>
  <c r="P89" i="1"/>
  <c r="P93" i="1"/>
  <c r="P79" i="1"/>
  <c r="P86" i="1"/>
  <c r="P74" i="1"/>
  <c r="Q110" i="1"/>
  <c r="Q109" i="1"/>
  <c r="Q108" i="1"/>
  <c r="Q105" i="1"/>
  <c r="Q103" i="1"/>
  <c r="Q102" i="1"/>
  <c r="Q101" i="1"/>
  <c r="Q100" i="1"/>
  <c r="Q96" i="1"/>
  <c r="R96" i="1"/>
  <c r="Q89" i="1"/>
  <c r="Q93" i="1" s="1"/>
  <c r="Q79" i="1"/>
  <c r="Q86" i="1" s="1"/>
  <c r="Q74" i="1"/>
  <c r="R100" i="1"/>
  <c r="R101" i="1"/>
  <c r="R102" i="1"/>
  <c r="R103" i="1"/>
  <c r="R105" i="1"/>
  <c r="R108" i="1"/>
  <c r="R109" i="1"/>
  <c r="R110" i="1"/>
  <c r="R89" i="1"/>
  <c r="R93" i="1" s="1"/>
  <c r="R79" i="1"/>
  <c r="R86" i="1" s="1"/>
  <c r="R74" i="1"/>
  <c r="S110" i="1"/>
  <c r="S108" i="1"/>
  <c r="S109" i="1"/>
  <c r="S105" i="1"/>
  <c r="S103" i="1"/>
  <c r="S102" i="1"/>
  <c r="S101" i="1"/>
  <c r="S100" i="1"/>
  <c r="S96" i="1"/>
  <c r="S89" i="1"/>
  <c r="S93" i="1" s="1"/>
  <c r="S119" i="1"/>
  <c r="D89" i="2"/>
  <c r="N93" i="1"/>
  <c r="N94" i="1" s="1"/>
  <c r="M93" i="1"/>
  <c r="M86" i="1"/>
  <c r="R119" i="1"/>
  <c r="C119" i="1"/>
  <c r="D119" i="1"/>
  <c r="E119" i="1"/>
  <c r="F119" i="1"/>
  <c r="G119" i="1"/>
  <c r="H119" i="1"/>
  <c r="I119" i="1"/>
  <c r="J119" i="1"/>
  <c r="K119" i="1"/>
  <c r="L119" i="1"/>
  <c r="M119" i="1"/>
  <c r="N119" i="1"/>
  <c r="O119" i="1"/>
  <c r="P119" i="1"/>
  <c r="Q119" i="1"/>
  <c r="B119" i="1"/>
  <c r="D87" i="2"/>
  <c r="D76" i="2"/>
  <c r="D86" i="2"/>
  <c r="D85" i="2"/>
  <c r="M27" i="1"/>
  <c r="M8" i="1" s="1"/>
  <c r="M9" i="1"/>
  <c r="L111" i="1"/>
  <c r="D81" i="2"/>
  <c r="D82" i="2"/>
  <c r="D83" i="2"/>
  <c r="D84" i="2"/>
  <c r="D8" i="2"/>
  <c r="D10" i="2"/>
  <c r="D11" i="2"/>
  <c r="D12" i="2"/>
  <c r="D13" i="2"/>
  <c r="D14" i="2"/>
  <c r="D15" i="2"/>
  <c r="D16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7" i="2"/>
  <c r="D78" i="2"/>
  <c r="D79" i="2"/>
  <c r="D80" i="2"/>
  <c r="L112" i="1"/>
  <c r="K112" i="1"/>
  <c r="J112" i="1"/>
  <c r="I112" i="1"/>
  <c r="H112" i="1"/>
  <c r="G112" i="1"/>
  <c r="F112" i="1"/>
  <c r="E112" i="1"/>
  <c r="D112" i="1"/>
  <c r="C112" i="1"/>
  <c r="B112" i="1"/>
  <c r="K111" i="1"/>
  <c r="J111" i="1"/>
  <c r="I111" i="1"/>
  <c r="H111" i="1"/>
  <c r="G111" i="1"/>
  <c r="F111" i="1"/>
  <c r="E111" i="1"/>
  <c r="D111" i="1"/>
  <c r="C111" i="1"/>
  <c r="B111" i="1"/>
  <c r="L110" i="1"/>
  <c r="K110" i="1"/>
  <c r="J110" i="1"/>
  <c r="I110" i="1"/>
  <c r="H110" i="1"/>
  <c r="G110" i="1"/>
  <c r="F110" i="1"/>
  <c r="E110" i="1"/>
  <c r="D110" i="1"/>
  <c r="C110" i="1"/>
  <c r="B110" i="1"/>
  <c r="L109" i="1"/>
  <c r="K109" i="1"/>
  <c r="J109" i="1"/>
  <c r="I109" i="1"/>
  <c r="H109" i="1"/>
  <c r="G109" i="1"/>
  <c r="F109" i="1"/>
  <c r="E109" i="1"/>
  <c r="D109" i="1"/>
  <c r="C109" i="1"/>
  <c r="B109" i="1"/>
  <c r="L108" i="1"/>
  <c r="K108" i="1"/>
  <c r="J108" i="1"/>
  <c r="I108" i="1"/>
  <c r="H108" i="1"/>
  <c r="G108" i="1"/>
  <c r="F108" i="1"/>
  <c r="E108" i="1"/>
  <c r="D108" i="1"/>
  <c r="C108" i="1"/>
  <c r="B108" i="1"/>
  <c r="L105" i="1"/>
  <c r="K105" i="1"/>
  <c r="J105" i="1"/>
  <c r="I105" i="1"/>
  <c r="H105" i="1"/>
  <c r="G105" i="1"/>
  <c r="F105" i="1"/>
  <c r="E105" i="1"/>
  <c r="D105" i="1"/>
  <c r="C105" i="1"/>
  <c r="B105" i="1"/>
  <c r="L104" i="1"/>
  <c r="K104" i="1"/>
  <c r="J104" i="1"/>
  <c r="F104" i="1"/>
  <c r="E104" i="1"/>
  <c r="D104" i="1"/>
  <c r="C104" i="1"/>
  <c r="B104" i="1"/>
  <c r="L103" i="1"/>
  <c r="K103" i="1"/>
  <c r="J103" i="1"/>
  <c r="I103" i="1"/>
  <c r="H103" i="1"/>
  <c r="G103" i="1"/>
  <c r="F103" i="1"/>
  <c r="E103" i="1"/>
  <c r="D103" i="1"/>
  <c r="C103" i="1"/>
  <c r="B103" i="1"/>
  <c r="L102" i="1"/>
  <c r="K102" i="1"/>
  <c r="J102" i="1"/>
  <c r="I102" i="1"/>
  <c r="H102" i="1"/>
  <c r="G102" i="1"/>
  <c r="F102" i="1"/>
  <c r="E102" i="1"/>
  <c r="D102" i="1"/>
  <c r="C102" i="1"/>
  <c r="B102" i="1"/>
  <c r="L101" i="1"/>
  <c r="K101" i="1"/>
  <c r="J101" i="1"/>
  <c r="F101" i="1"/>
  <c r="E101" i="1"/>
  <c r="D101" i="1"/>
  <c r="C101" i="1"/>
  <c r="B101" i="1"/>
  <c r="L89" i="1"/>
  <c r="L93" i="1" s="1"/>
  <c r="K89" i="1"/>
  <c r="K93" i="1" s="1"/>
  <c r="J89" i="1"/>
  <c r="J93" i="1" s="1"/>
  <c r="I89" i="1"/>
  <c r="I93" i="1" s="1"/>
  <c r="H89" i="1"/>
  <c r="H93" i="1" s="1"/>
  <c r="G89" i="1"/>
  <c r="G93" i="1" s="1"/>
  <c r="F89" i="1"/>
  <c r="F93" i="1" s="1"/>
  <c r="E89" i="1"/>
  <c r="E93" i="1" s="1"/>
  <c r="D89" i="1"/>
  <c r="D93" i="1" s="1"/>
  <c r="C89" i="1"/>
  <c r="C93" i="1" s="1"/>
  <c r="B89" i="1"/>
  <c r="B93" i="1"/>
  <c r="I82" i="1"/>
  <c r="I104" i="1" s="1"/>
  <c r="H82" i="1"/>
  <c r="H104" i="1"/>
  <c r="G82" i="1"/>
  <c r="G104" i="1" s="1"/>
  <c r="I81" i="1"/>
  <c r="I101" i="1"/>
  <c r="H81" i="1"/>
  <c r="H101" i="1" s="1"/>
  <c r="G81" i="1"/>
  <c r="G101" i="1" s="1"/>
  <c r="L79" i="1"/>
  <c r="K79" i="1"/>
  <c r="K86" i="1" s="1"/>
  <c r="J79" i="1"/>
  <c r="F79" i="1"/>
  <c r="E79" i="1"/>
  <c r="E86" i="1" s="1"/>
  <c r="D79" i="1"/>
  <c r="C79" i="1"/>
  <c r="B79" i="1"/>
  <c r="L76" i="1"/>
  <c r="K76" i="1"/>
  <c r="J76" i="1"/>
  <c r="I76" i="1"/>
  <c r="H76" i="1"/>
  <c r="G76" i="1"/>
  <c r="F76" i="1"/>
  <c r="E76" i="1"/>
  <c r="D76" i="1"/>
  <c r="D86" i="1" s="1"/>
  <c r="C76" i="1"/>
  <c r="B76" i="1"/>
  <c r="L63" i="1"/>
  <c r="K63" i="1"/>
  <c r="J63" i="1"/>
  <c r="I63" i="1"/>
  <c r="H63" i="1"/>
  <c r="G63" i="1"/>
  <c r="G106" i="1" s="1"/>
  <c r="F63" i="1"/>
  <c r="E63" i="1"/>
  <c r="E106" i="1" s="1"/>
  <c r="D63" i="1"/>
  <c r="C63" i="1"/>
  <c r="B63" i="1"/>
  <c r="L60" i="1"/>
  <c r="K60" i="1"/>
  <c r="J60" i="1"/>
  <c r="J106" i="1" s="1"/>
  <c r="I60" i="1"/>
  <c r="H60" i="1"/>
  <c r="H106" i="1" s="1"/>
  <c r="G60" i="1"/>
  <c r="F60" i="1"/>
  <c r="E60" i="1"/>
  <c r="D60" i="1"/>
  <c r="C60" i="1"/>
  <c r="B60" i="1"/>
  <c r="B106" i="1"/>
  <c r="L47" i="1"/>
  <c r="L100" i="1"/>
  <c r="K47" i="1"/>
  <c r="K100" i="1" s="1"/>
  <c r="K99" i="1" s="1"/>
  <c r="J47" i="1"/>
  <c r="J100" i="1" s="1"/>
  <c r="I47" i="1"/>
  <c r="I100" i="1" s="1"/>
  <c r="H47" i="1"/>
  <c r="H100" i="1" s="1"/>
  <c r="H99" i="1" s="1"/>
  <c r="G47" i="1"/>
  <c r="G100" i="1"/>
  <c r="F47" i="1"/>
  <c r="F100" i="1" s="1"/>
  <c r="E47" i="1"/>
  <c r="D47" i="1"/>
  <c r="D100" i="1"/>
  <c r="D99" i="1" s="1"/>
  <c r="C47" i="1"/>
  <c r="C100" i="1"/>
  <c r="B47" i="1"/>
  <c r="B100" i="1" s="1"/>
  <c r="L27" i="1"/>
  <c r="L98" i="1" s="1"/>
  <c r="K27" i="1"/>
  <c r="K98" i="1" s="1"/>
  <c r="J27" i="1"/>
  <c r="J98" i="1" s="1"/>
  <c r="I27" i="1"/>
  <c r="I98" i="1" s="1"/>
  <c r="H27" i="1"/>
  <c r="H98" i="1"/>
  <c r="G27" i="1"/>
  <c r="G98" i="1" s="1"/>
  <c r="F27" i="1"/>
  <c r="F98" i="1" s="1"/>
  <c r="E27" i="1"/>
  <c r="E98" i="1" s="1"/>
  <c r="D27" i="1"/>
  <c r="D98" i="1"/>
  <c r="C27" i="1"/>
  <c r="C98" i="1" s="1"/>
  <c r="B27" i="1"/>
  <c r="B98" i="1" s="1"/>
  <c r="L9" i="1"/>
  <c r="K9" i="1"/>
  <c r="K8" i="1" s="1"/>
  <c r="J9" i="1"/>
  <c r="J97" i="1" s="1"/>
  <c r="I9" i="1"/>
  <c r="I97" i="1" s="1"/>
  <c r="H9" i="1"/>
  <c r="H8" i="1" s="1"/>
  <c r="G9" i="1"/>
  <c r="G97" i="1" s="1"/>
  <c r="F9" i="1"/>
  <c r="F8" i="1" s="1"/>
  <c r="E9" i="1"/>
  <c r="E97" i="1" s="1"/>
  <c r="D9" i="1"/>
  <c r="D8" i="1" s="1"/>
  <c r="D97" i="1"/>
  <c r="D96" i="1"/>
  <c r="C9" i="1"/>
  <c r="C97" i="1" s="1"/>
  <c r="B9" i="1"/>
  <c r="B97" i="1" s="1"/>
  <c r="B96" i="1" s="1"/>
  <c r="G79" i="1"/>
  <c r="G86" i="1"/>
  <c r="I79" i="1"/>
  <c r="H20" i="2" l="1"/>
  <c r="G99" i="1"/>
  <c r="G8" i="1"/>
  <c r="F97" i="1"/>
  <c r="F96" i="1" s="1"/>
  <c r="C106" i="1"/>
  <c r="K74" i="1"/>
  <c r="H18" i="2"/>
  <c r="M94" i="1"/>
  <c r="I96" i="1"/>
  <c r="H16" i="2"/>
  <c r="K97" i="1"/>
  <c r="K96" i="1" s="1"/>
  <c r="H17" i="2"/>
  <c r="I8" i="1"/>
  <c r="F99" i="1"/>
  <c r="F106" i="1"/>
  <c r="F113" i="1" s="1"/>
  <c r="L106" i="1"/>
  <c r="L113" i="1" s="1"/>
  <c r="H19" i="2"/>
  <c r="D74" i="1"/>
  <c r="O94" i="1"/>
  <c r="E94" i="1"/>
  <c r="M74" i="1"/>
  <c r="M113" i="1" s="1"/>
  <c r="N113" i="1"/>
  <c r="P94" i="1"/>
  <c r="P113" i="1"/>
  <c r="G94" i="1"/>
  <c r="E96" i="1"/>
  <c r="I106" i="1"/>
  <c r="B86" i="1"/>
  <c r="I86" i="1"/>
  <c r="I94" i="1" s="1"/>
  <c r="H79" i="1"/>
  <c r="H86" i="1" s="1"/>
  <c r="H94" i="1" s="1"/>
  <c r="L8" i="1"/>
  <c r="B99" i="1"/>
  <c r="B113" i="1" s="1"/>
  <c r="I99" i="1"/>
  <c r="B74" i="1"/>
  <c r="F74" i="1"/>
  <c r="J74" i="1"/>
  <c r="C86" i="1"/>
  <c r="C94" i="1" s="1"/>
  <c r="F86" i="1"/>
  <c r="F94" i="1" s="1"/>
  <c r="B94" i="1"/>
  <c r="L97" i="1"/>
  <c r="L96" i="1" s="1"/>
  <c r="C96" i="1"/>
  <c r="J96" i="1"/>
  <c r="C99" i="1"/>
  <c r="E74" i="1"/>
  <c r="L99" i="1"/>
  <c r="C74" i="1"/>
  <c r="D94" i="1"/>
  <c r="J86" i="1"/>
  <c r="J94" i="1" s="1"/>
  <c r="K94" i="1"/>
  <c r="C8" i="1"/>
  <c r="G96" i="1"/>
  <c r="G113" i="1" s="1"/>
  <c r="J99" i="1"/>
  <c r="J113" i="1" s="1"/>
  <c r="K106" i="1"/>
  <c r="L74" i="1"/>
  <c r="L86" i="1"/>
  <c r="L94" i="1" s="1"/>
  <c r="O113" i="1"/>
  <c r="Q94" i="1"/>
  <c r="Q113" i="1"/>
  <c r="C113" i="1"/>
  <c r="K113" i="1"/>
  <c r="I113" i="1"/>
  <c r="S94" i="1"/>
  <c r="S113" i="1" s="1"/>
  <c r="R113" i="1"/>
  <c r="R94" i="1"/>
  <c r="I74" i="1"/>
  <c r="J8" i="1"/>
  <c r="E8" i="1"/>
  <c r="G74" i="1"/>
  <c r="D106" i="1"/>
  <c r="D113" i="1" s="1"/>
  <c r="H97" i="1"/>
  <c r="H96" i="1" s="1"/>
  <c r="H113" i="1" s="1"/>
  <c r="E100" i="1"/>
  <c r="E99" i="1" s="1"/>
  <c r="E113" i="1" s="1"/>
  <c r="H74" i="1"/>
</calcChain>
</file>

<file path=xl/sharedStrings.xml><?xml version="1.0" encoding="utf-8"?>
<sst xmlns="http://schemas.openxmlformats.org/spreadsheetml/2006/main" count="686" uniqueCount="108">
  <si>
    <r>
      <t>FRANCIA/</t>
    </r>
    <r>
      <rPr>
        <b/>
        <i/>
        <sz val="10"/>
        <rFont val="Trebuchet MS"/>
        <family val="2"/>
      </rPr>
      <t>FRANCE</t>
    </r>
  </si>
  <si>
    <r>
      <t>AUTOVETTURE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CARS</t>
    </r>
  </si>
  <si>
    <t>CITROEN</t>
  </si>
  <si>
    <t>C2</t>
  </si>
  <si>
    <t>-</t>
  </si>
  <si>
    <t>C3</t>
  </si>
  <si>
    <t>C4</t>
  </si>
  <si>
    <t>C5</t>
  </si>
  <si>
    <t>C6</t>
  </si>
  <si>
    <t>C8</t>
  </si>
  <si>
    <t>DS3</t>
  </si>
  <si>
    <t>DS4</t>
  </si>
  <si>
    <t>EVASION</t>
  </si>
  <si>
    <t>JUMPY</t>
  </si>
  <si>
    <t>SAXO</t>
  </si>
  <si>
    <t>XANTIA</t>
  </si>
  <si>
    <t>XM</t>
  </si>
  <si>
    <t>X6</t>
  </si>
  <si>
    <t>XSARA</t>
  </si>
  <si>
    <t>PEUGEOT</t>
  </si>
  <si>
    <t>EXPERT</t>
  </si>
  <si>
    <t>RENAULT</t>
  </si>
  <si>
    <t>AVANTIME</t>
  </si>
  <si>
    <t>CLIO</t>
  </si>
  <si>
    <t>ESPACE</t>
  </si>
  <si>
    <t>KANGOO</t>
  </si>
  <si>
    <t>LAGUNA</t>
  </si>
  <si>
    <t>MASTER</t>
  </si>
  <si>
    <t>MEGANE</t>
  </si>
  <si>
    <t>SAFRANE</t>
  </si>
  <si>
    <t>TWINGO</t>
  </si>
  <si>
    <t>VELSATIS</t>
  </si>
  <si>
    <t>VARIE</t>
  </si>
  <si>
    <t>FIAT</t>
  </si>
  <si>
    <t>ULYSSE</t>
  </si>
  <si>
    <t>LANCIA</t>
  </si>
  <si>
    <t>ZETA</t>
  </si>
  <si>
    <t>PHEDRA</t>
  </si>
  <si>
    <t>HEULIEZ OPEL</t>
  </si>
  <si>
    <t>SMART</t>
  </si>
  <si>
    <t>TOYOTA</t>
  </si>
  <si>
    <t>ALTRI</t>
  </si>
  <si>
    <t>TOTALE</t>
  </si>
  <si>
    <r>
      <t>AUTOCARRI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TRUCKS</t>
    </r>
  </si>
  <si>
    <t xml:space="preserve">PSA </t>
  </si>
  <si>
    <t xml:space="preserve">           CITROEN</t>
  </si>
  <si>
    <t xml:space="preserve">           PEUGEOT</t>
  </si>
  <si>
    <t xml:space="preserve">           RENAULT</t>
  </si>
  <si>
    <t xml:space="preserve">           RENAULT V.I.</t>
  </si>
  <si>
    <t>ETALMOBIL</t>
  </si>
  <si>
    <t xml:space="preserve">FIAT </t>
  </si>
  <si>
    <t>SCANIA</t>
  </si>
  <si>
    <r>
      <t>AUTOBUS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BUSES</t>
    </r>
  </si>
  <si>
    <t>EVOBUS</t>
  </si>
  <si>
    <t xml:space="preserve">RENAULT </t>
  </si>
  <si>
    <t xml:space="preserve">          RENAULT V.I.</t>
  </si>
  <si>
    <t xml:space="preserve">          IRISBUS-RENAULT</t>
  </si>
  <si>
    <t xml:space="preserve">          IRIBUS- HEULIEZ</t>
  </si>
  <si>
    <r>
      <t>TOTALE AUTOVEICOLI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MOTOR VEHICLE TOTAL</t>
    </r>
  </si>
  <si>
    <t xml:space="preserve">           IRISBUS RENAULT</t>
  </si>
  <si>
    <t xml:space="preserve">           IRISBUS HEULIEZ</t>
  </si>
  <si>
    <t>FIAT LANCIA</t>
  </si>
  <si>
    <t>HEULIEZ-OPEL</t>
  </si>
  <si>
    <t>ALTRE</t>
  </si>
  <si>
    <t>Fonte: CCFA</t>
  </si>
  <si>
    <t>. . .</t>
  </si>
  <si>
    <t>1939-45</t>
  </si>
  <si>
    <t xml:space="preserve"> . . .</t>
  </si>
  <si>
    <t>Total</t>
  </si>
  <si>
    <t>Commercial Vehicles</t>
  </si>
  <si>
    <t>Pass. Cars</t>
  </si>
  <si>
    <t>Year</t>
  </si>
  <si>
    <t>Totale</t>
  </si>
  <si>
    <t>Veicoli industriali</t>
  </si>
  <si>
    <t>Autovetture</t>
  </si>
  <si>
    <t>Anno</t>
  </si>
  <si>
    <t>PRODUCTION (000's)</t>
  </si>
  <si>
    <t>PRODUZIONE (migliaia di autoveicoli)</t>
  </si>
  <si>
    <t>2012*</t>
  </si>
  <si>
    <t>DS5</t>
  </si>
  <si>
    <t>2013*</t>
  </si>
  <si>
    <t>2011*</t>
  </si>
  <si>
    <t>1960-1969</t>
  </si>
  <si>
    <t>1970-1979</t>
  </si>
  <si>
    <t>1980-1989</t>
  </si>
  <si>
    <t>1990-1999</t>
  </si>
  <si>
    <t>2000-2009</t>
  </si>
  <si>
    <t>autoveicoli</t>
  </si>
  <si>
    <t>2014*</t>
  </si>
  <si>
    <t>2015*</t>
  </si>
  <si>
    <t>VLC / LCV &lt;=3500 kg</t>
  </si>
  <si>
    <t>Autocarri / Trucks &gt;3500 kg</t>
  </si>
  <si>
    <t>Autobus/Buses &gt;3500kg</t>
  </si>
  <si>
    <r>
      <t xml:space="preserve">Dettaglio per peso autocarri e bus / </t>
    </r>
    <r>
      <rPr>
        <sz val="9"/>
        <rFont val="Trebuchet MS"/>
        <family val="2"/>
      </rPr>
      <t>Detail for GVW of trucks and buses</t>
    </r>
  </si>
  <si>
    <t>* dati dettagliati non disponibili, totali pubblicati da OICA/detailed figures are not available, totals published by OICA</t>
  </si>
  <si>
    <t>TOTALE/TOTAL</t>
  </si>
  <si>
    <r>
      <t>TOTALE V.I. /</t>
    </r>
    <r>
      <rPr>
        <b/>
        <i/>
        <sz val="9"/>
        <rFont val="Trebuchet MS"/>
        <family val="2"/>
      </rPr>
      <t xml:space="preserve"> CV TOTAL</t>
    </r>
  </si>
  <si>
    <t>2016*</t>
  </si>
  <si>
    <t>2017*</t>
  </si>
  <si>
    <t>PEUGEOT/CITROEN</t>
  </si>
  <si>
    <t>IVECO</t>
  </si>
  <si>
    <t>2018*</t>
  </si>
  <si>
    <t>Fonte: CCFA/Altre fonti</t>
  </si>
  <si>
    <t>PRODUZIONE DOMESTICA PER MARCHE / DOMESTIC PRODUCTION BY MAKES</t>
  </si>
  <si>
    <t>stima</t>
  </si>
  <si>
    <r>
      <t>Nota -  Dal 1996 i dati, riferiti alle unità complete, escludono le parti staccate, inviate all'estero per il montaggio/</t>
    </r>
    <r>
      <rPr>
        <i/>
        <sz val="8"/>
        <rFont val="Trebuchet MS"/>
        <family val="2"/>
      </rPr>
      <t>Starting 1996 a new official census is used by  CCFA which avoids double countings.</t>
    </r>
  </si>
  <si>
    <t>2019*</t>
  </si>
  <si>
    <t>* Dal 2012 dati auto e VCL di fonte OICA e trucks&amp;bus di other sources/ From 2012 figures of cars and LCV published by OICA and trucks&amp;buses data of Ward's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</si>
</sst>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43" formatCode="_-* #,##0.00_-;\-* #,##0.00_-;_-* &quot;-&quot;??_-;_-@_-"/>
    <numFmt numFmtId="164" formatCode="#,##0_ ;[Red]\-#,##0\ "/>
    <numFmt numFmtId="165" formatCode="#,###,##0"/>
    <numFmt numFmtId="166" formatCode="_-* #,##0.00\ _F_-;\-* #,##0.00\ _F_-;_-* &quot;-&quot;??\ _F_-;_-@_-"/>
    <numFmt numFmtId="167" formatCode="#,##0.0_);\(#,##0.0\)"/>
    <numFmt numFmtId="168" formatCode="0.0"/>
    <numFmt numFmtId="169" formatCode="#,##0_ ;\-#,##0\ "/>
  </numFmts>
  <fonts count="25">
    <font>
      <sz val="11"/>
      <color theme="1"/>
      <name val="Calibri"/>
      <family val="2"/>
      <scheme val="minor"/>
    </font>
    <font>
      <sz val="10"/>
      <name val="Gill Sans"/>
    </font>
    <font>
      <b/>
      <sz val="10"/>
      <name val="Trebuchet MS"/>
      <family val="2"/>
    </font>
    <font>
      <b/>
      <i/>
      <sz val="10"/>
      <name val="Trebuchet MS"/>
      <family val="2"/>
    </font>
    <font>
      <sz val="10"/>
      <name val="Trebuchet MS"/>
      <family val="2"/>
    </font>
    <font>
      <i/>
      <sz val="10"/>
      <name val="Trebuchet MS"/>
      <family val="2"/>
    </font>
    <font>
      <i/>
      <sz val="9"/>
      <name val="Trebuchet MS"/>
      <family val="2"/>
    </font>
    <font>
      <sz val="9"/>
      <name val="Trebuchet MS"/>
      <family val="2"/>
    </font>
    <font>
      <b/>
      <sz val="9"/>
      <name val="Trebuchet MS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</font>
    <font>
      <sz val="10"/>
      <name val="Arial MT"/>
    </font>
    <font>
      <b/>
      <i/>
      <sz val="9"/>
      <name val="Trebuchet MS"/>
      <family val="2"/>
    </font>
    <font>
      <sz val="9"/>
      <color indexed="9"/>
      <name val="Trebuchet MS"/>
      <family val="2"/>
    </font>
    <font>
      <sz val="8"/>
      <name val="Calibri"/>
      <family val="2"/>
    </font>
    <font>
      <sz val="8"/>
      <name val="Trebuchet MS"/>
      <family val="2"/>
    </font>
    <font>
      <i/>
      <sz val="8"/>
      <name val="Trebuchet MS"/>
      <family val="2"/>
    </font>
    <font>
      <sz val="9"/>
      <color theme="1"/>
      <name val="Trebuchet MS"/>
      <family val="2"/>
    </font>
    <font>
      <i/>
      <sz val="9"/>
      <color theme="1"/>
      <name val="Trebuchet MS"/>
      <family val="2"/>
    </font>
    <font>
      <b/>
      <sz val="9"/>
      <color theme="1"/>
      <name val="Trebuchet MS"/>
      <family val="2"/>
    </font>
    <font>
      <b/>
      <i/>
      <sz val="9"/>
      <color theme="1"/>
      <name val="Trebuchet MS"/>
      <family val="2"/>
    </font>
    <font>
      <i/>
      <sz val="8"/>
      <color theme="1"/>
      <name val="Trebuchet MS"/>
      <family val="2"/>
    </font>
    <font>
      <sz val="8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165" fontId="9" fillId="2" borderId="0" applyNumberFormat="0" applyBorder="0">
      <alignment horizontal="right"/>
      <protection locked="0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2" fillId="0" borderId="0"/>
    <xf numFmtId="0" fontId="1" fillId="0" borderId="0"/>
    <xf numFmtId="0" fontId="11" fillId="0" borderId="0"/>
    <xf numFmtId="0" fontId="10" fillId="0" borderId="0"/>
    <xf numFmtId="0" fontId="10" fillId="0" borderId="0"/>
    <xf numFmtId="0" fontId="13" fillId="0" borderId="0"/>
    <xf numFmtId="165" fontId="9" fillId="2" borderId="0" applyNumberFormat="0" applyBorder="0">
      <alignment horizontal="left"/>
      <protection locked="0"/>
    </xf>
  </cellStyleXfs>
  <cellXfs count="158">
    <xf numFmtId="0" fontId="0" fillId="0" borderId="0" xfId="0"/>
    <xf numFmtId="0" fontId="2" fillId="0" borderId="0" xfId="7" applyFont="1"/>
    <xf numFmtId="0" fontId="4" fillId="0" borderId="0" xfId="7" applyFont="1"/>
    <xf numFmtId="0" fontId="6" fillId="0" borderId="0" xfId="7" applyFont="1"/>
    <xf numFmtId="0" fontId="7" fillId="0" borderId="0" xfId="7" applyFont="1"/>
    <xf numFmtId="0" fontId="2" fillId="3" borderId="1" xfId="7" applyFont="1" applyFill="1" applyBorder="1"/>
    <xf numFmtId="1" fontId="8" fillId="3" borderId="2" xfId="7" applyNumberFormat="1" applyFont="1" applyFill="1" applyBorder="1" applyAlignment="1">
      <alignment horizontal="right"/>
    </xf>
    <xf numFmtId="1" fontId="8" fillId="3" borderId="1" xfId="7" applyNumberFormat="1" applyFont="1" applyFill="1" applyBorder="1" applyAlignment="1">
      <alignment horizontal="right"/>
    </xf>
    <xf numFmtId="0" fontId="8" fillId="3" borderId="2" xfId="7" applyFont="1" applyFill="1" applyBorder="1"/>
    <xf numFmtId="0" fontId="8" fillId="0" borderId="2" xfId="7" applyFont="1" applyBorder="1"/>
    <xf numFmtId="164" fontId="8" fillId="0" borderId="2" xfId="2" applyNumberFormat="1" applyFont="1" applyBorder="1"/>
    <xf numFmtId="164" fontId="8" fillId="3" borderId="2" xfId="2" applyNumberFormat="1" applyFont="1" applyFill="1" applyBorder="1"/>
    <xf numFmtId="0" fontId="7" fillId="0" borderId="2" xfId="7" applyFont="1" applyBorder="1"/>
    <xf numFmtId="164" fontId="7" fillId="0" borderId="2" xfId="2" applyNumberFormat="1" applyFont="1" applyBorder="1" applyAlignment="1">
      <alignment horizontal="right"/>
    </xf>
    <xf numFmtId="164" fontId="7" fillId="0" borderId="2" xfId="2" applyNumberFormat="1" applyFont="1" applyBorder="1"/>
    <xf numFmtId="164" fontId="7" fillId="0" borderId="2" xfId="7" applyNumberFormat="1" applyFont="1" applyBorder="1"/>
    <xf numFmtId="164" fontId="7" fillId="3" borderId="2" xfId="7" applyNumberFormat="1" applyFont="1" applyFill="1" applyBorder="1"/>
    <xf numFmtId="164" fontId="7" fillId="3" borderId="2" xfId="7" applyNumberFormat="1" applyFont="1" applyFill="1" applyBorder="1" applyAlignment="1">
      <alignment horizontal="right"/>
    </xf>
    <xf numFmtId="0" fontId="8" fillId="0" borderId="0" xfId="7" applyFont="1"/>
    <xf numFmtId="164" fontId="7" fillId="0" borderId="2" xfId="7" applyNumberFormat="1" applyFont="1" applyBorder="1" applyAlignment="1"/>
    <xf numFmtId="164" fontId="7" fillId="0" borderId="2" xfId="3" applyNumberFormat="1" applyFont="1" applyBorder="1"/>
    <xf numFmtId="164" fontId="7" fillId="0" borderId="2" xfId="7" applyNumberFormat="1" applyFont="1" applyBorder="1" applyAlignment="1">
      <alignment horizontal="right"/>
    </xf>
    <xf numFmtId="164" fontId="7" fillId="3" borderId="2" xfId="2" applyNumberFormat="1" applyFont="1" applyFill="1" applyBorder="1" applyAlignment="1">
      <alignment horizontal="right"/>
    </xf>
    <xf numFmtId="0" fontId="7" fillId="0" borderId="2" xfId="7" applyFont="1" applyBorder="1" applyProtection="1"/>
    <xf numFmtId="0" fontId="7" fillId="0" borderId="0" xfId="7" applyFont="1" applyFill="1"/>
    <xf numFmtId="164" fontId="8" fillId="0" borderId="2" xfId="2" applyNumberFormat="1" applyFont="1" applyBorder="1" applyAlignment="1">
      <alignment horizontal="right"/>
    </xf>
    <xf numFmtId="164" fontId="8" fillId="3" borderId="2" xfId="2" applyNumberFormat="1" applyFont="1" applyFill="1" applyBorder="1" applyAlignment="1">
      <alignment horizontal="right"/>
    </xf>
    <xf numFmtId="0" fontId="6" fillId="0" borderId="0" xfId="7" applyFont="1" applyFill="1"/>
    <xf numFmtId="0" fontId="7" fillId="0" borderId="2" xfId="7" applyFont="1" applyBorder="1" applyAlignment="1">
      <alignment horizontal="left"/>
    </xf>
    <xf numFmtId="164" fontId="8" fillId="0" borderId="2" xfId="7" applyNumberFormat="1" applyFont="1" applyBorder="1"/>
    <xf numFmtId="164" fontId="8" fillId="3" borderId="2" xfId="7" applyNumberFormat="1" applyFont="1" applyFill="1" applyBorder="1"/>
    <xf numFmtId="164" fontId="8" fillId="3" borderId="2" xfId="7" applyNumberFormat="1" applyFont="1" applyFill="1" applyBorder="1" applyAlignment="1">
      <alignment horizontal="right"/>
    </xf>
    <xf numFmtId="164" fontId="8" fillId="0" borderId="2" xfId="7" applyNumberFormat="1" applyFont="1" applyBorder="1" applyAlignment="1">
      <alignment horizontal="right"/>
    </xf>
    <xf numFmtId="0" fontId="8" fillId="4" borderId="3" xfId="7" applyFont="1" applyFill="1" applyBorder="1"/>
    <xf numFmtId="164" fontId="8" fillId="4" borderId="3" xfId="2" applyNumberFormat="1" applyFont="1" applyFill="1" applyBorder="1"/>
    <xf numFmtId="0" fontId="2" fillId="0" borderId="4" xfId="7" applyFont="1" applyBorder="1"/>
    <xf numFmtId="164" fontId="8" fillId="3" borderId="5" xfId="7" applyNumberFormat="1" applyFont="1" applyFill="1" applyBorder="1"/>
    <xf numFmtId="164" fontId="8" fillId="3" borderId="4" xfId="7" applyNumberFormat="1" applyFont="1" applyFill="1" applyBorder="1"/>
    <xf numFmtId="0" fontId="7" fillId="3" borderId="0" xfId="7" applyFont="1" applyFill="1"/>
    <xf numFmtId="164" fontId="7" fillId="0" borderId="1" xfId="2" applyNumberFormat="1" applyFont="1" applyBorder="1"/>
    <xf numFmtId="164" fontId="7" fillId="3" borderId="2" xfId="2" applyNumberFormat="1" applyFont="1" applyFill="1" applyBorder="1"/>
    <xf numFmtId="0" fontId="6" fillId="0" borderId="2" xfId="7" applyFont="1" applyBorder="1" applyAlignment="1">
      <alignment horizontal="left"/>
    </xf>
    <xf numFmtId="164" fontId="6" fillId="0" borderId="2" xfId="2" applyNumberFormat="1" applyFont="1" applyBorder="1"/>
    <xf numFmtId="164" fontId="6" fillId="0" borderId="2" xfId="2" applyNumberFormat="1" applyFont="1" applyBorder="1" applyAlignment="1">
      <alignment horizontal="right"/>
    </xf>
    <xf numFmtId="164" fontId="6" fillId="0" borderId="2" xfId="7" applyNumberFormat="1" applyFont="1" applyBorder="1"/>
    <xf numFmtId="164" fontId="6" fillId="0" borderId="1" xfId="7" applyNumberFormat="1" applyFont="1" applyBorder="1"/>
    <xf numFmtId="164" fontId="6" fillId="3" borderId="2" xfId="7" applyNumberFormat="1" applyFont="1" applyFill="1" applyBorder="1"/>
    <xf numFmtId="164" fontId="7" fillId="0" borderId="1" xfId="7" applyNumberFormat="1" applyFont="1" applyBorder="1"/>
    <xf numFmtId="0" fontId="7" fillId="0" borderId="6" xfId="7" applyFont="1" applyBorder="1" applyAlignment="1">
      <alignment horizontal="left"/>
    </xf>
    <xf numFmtId="164" fontId="7" fillId="0" borderId="6" xfId="2" applyNumberFormat="1" applyFont="1" applyBorder="1"/>
    <xf numFmtId="164" fontId="7" fillId="0" borderId="6" xfId="7" applyNumberFormat="1" applyFont="1" applyBorder="1"/>
    <xf numFmtId="164" fontId="7" fillId="3" borderId="6" xfId="7" applyNumberFormat="1" applyFont="1" applyFill="1" applyBorder="1"/>
    <xf numFmtId="0" fontId="8" fillId="4" borderId="3" xfId="7" applyFont="1" applyFill="1" applyBorder="1" applyAlignment="1">
      <alignment horizontal="left" vertical="center"/>
    </xf>
    <xf numFmtId="164" fontId="8" fillId="4" borderId="3" xfId="2" applyNumberFormat="1" applyFont="1" applyFill="1" applyBorder="1" applyAlignment="1">
      <alignment horizontal="right"/>
    </xf>
    <xf numFmtId="164" fontId="8" fillId="4" borderId="7" xfId="2" applyNumberFormat="1" applyFont="1" applyFill="1" applyBorder="1" applyAlignment="1">
      <alignment horizontal="right"/>
    </xf>
    <xf numFmtId="0" fontId="7" fillId="0" borderId="2" xfId="7" applyFont="1" applyFill="1" applyBorder="1" applyAlignment="1">
      <alignment horizontal="left"/>
    </xf>
    <xf numFmtId="164" fontId="7" fillId="0" borderId="2" xfId="2" applyNumberFormat="1" applyFont="1" applyFill="1" applyBorder="1" applyAlignment="1">
      <alignment horizontal="right"/>
    </xf>
    <xf numFmtId="164" fontId="7" fillId="0" borderId="2" xfId="2" applyNumberFormat="1" applyFont="1" applyFill="1" applyBorder="1"/>
    <xf numFmtId="164" fontId="7" fillId="0" borderId="2" xfId="7" applyNumberFormat="1" applyFont="1" applyFill="1" applyBorder="1"/>
    <xf numFmtId="164" fontId="7" fillId="0" borderId="1" xfId="7" applyNumberFormat="1" applyFont="1" applyFill="1" applyBorder="1"/>
    <xf numFmtId="0" fontId="6" fillId="0" borderId="2" xfId="7" applyFont="1" applyFill="1" applyBorder="1" applyAlignment="1">
      <alignment horizontal="left"/>
    </xf>
    <xf numFmtId="164" fontId="6" fillId="0" borderId="2" xfId="2" applyNumberFormat="1" applyFont="1" applyFill="1" applyBorder="1" applyAlignment="1">
      <alignment horizontal="right"/>
    </xf>
    <xf numFmtId="164" fontId="6" fillId="0" borderId="2" xfId="7" applyNumberFormat="1" applyFont="1" applyFill="1" applyBorder="1" applyAlignment="1">
      <alignment horizontal="right"/>
    </xf>
    <xf numFmtId="164" fontId="6" fillId="0" borderId="1" xfId="7" applyNumberFormat="1" applyFont="1" applyFill="1" applyBorder="1" applyAlignment="1">
      <alignment horizontal="right"/>
    </xf>
    <xf numFmtId="164" fontId="6" fillId="3" borderId="2" xfId="7" applyNumberFormat="1" applyFont="1" applyFill="1" applyBorder="1" applyAlignment="1">
      <alignment horizontal="right"/>
    </xf>
    <xf numFmtId="164" fontId="6" fillId="0" borderId="2" xfId="2" applyNumberFormat="1" applyFont="1" applyFill="1" applyBorder="1"/>
    <xf numFmtId="164" fontId="6" fillId="0" borderId="2" xfId="7" applyNumberFormat="1" applyFont="1" applyFill="1" applyBorder="1"/>
    <xf numFmtId="164" fontId="6" fillId="0" borderId="1" xfId="7" applyNumberFormat="1" applyFont="1" applyFill="1" applyBorder="1"/>
    <xf numFmtId="0" fontId="6" fillId="0" borderId="2" xfId="7" applyFont="1" applyBorder="1"/>
    <xf numFmtId="164" fontId="6" fillId="0" borderId="6" xfId="7" applyNumberFormat="1" applyFont="1" applyBorder="1"/>
    <xf numFmtId="164" fontId="6" fillId="3" borderId="6" xfId="7" applyNumberFormat="1" applyFont="1" applyFill="1" applyBorder="1"/>
    <xf numFmtId="164" fontId="6" fillId="3" borderId="2" xfId="2" applyNumberFormat="1" applyFont="1" applyFill="1" applyBorder="1"/>
    <xf numFmtId="164" fontId="6" fillId="0" borderId="1" xfId="2" applyNumberFormat="1" applyFont="1" applyBorder="1"/>
    <xf numFmtId="0" fontId="7" fillId="0" borderId="6" xfId="7" applyFont="1" applyBorder="1"/>
    <xf numFmtId="164" fontId="7" fillId="0" borderId="6" xfId="2" applyNumberFormat="1" applyFont="1" applyBorder="1" applyAlignment="1">
      <alignment horizontal="right"/>
    </xf>
    <xf numFmtId="164" fontId="7" fillId="3" borderId="6" xfId="2" applyNumberFormat="1" applyFont="1" applyFill="1" applyBorder="1" applyAlignment="1">
      <alignment horizontal="right"/>
    </xf>
    <xf numFmtId="0" fontId="6" fillId="0" borderId="0" xfId="7" applyFont="1" applyAlignment="1">
      <alignment horizontal="right"/>
    </xf>
    <xf numFmtId="0" fontId="2" fillId="0" borderId="0" xfId="11" applyFont="1" applyAlignment="1">
      <alignment horizontal="left"/>
    </xf>
    <xf numFmtId="0" fontId="4" fillId="0" borderId="0" xfId="11" applyFont="1"/>
    <xf numFmtId="0" fontId="5" fillId="0" borderId="0" xfId="11" applyFont="1" applyAlignment="1">
      <alignment horizontal="left"/>
    </xf>
    <xf numFmtId="0" fontId="4" fillId="0" borderId="0" xfId="11" applyFont="1" applyAlignment="1">
      <alignment horizontal="left"/>
    </xf>
    <xf numFmtId="0" fontId="2" fillId="0" borderId="0" xfId="11" applyFont="1"/>
    <xf numFmtId="0" fontId="8" fillId="0" borderId="0" xfId="11" applyFont="1"/>
    <xf numFmtId="0" fontId="7" fillId="0" borderId="0" xfId="11" applyFont="1"/>
    <xf numFmtId="0" fontId="8" fillId="5" borderId="5" xfId="11" applyFont="1" applyFill="1" applyBorder="1" applyAlignment="1">
      <alignment horizontal="right"/>
    </xf>
    <xf numFmtId="0" fontId="14" fillId="5" borderId="6" xfId="11" applyFont="1" applyFill="1" applyBorder="1" applyAlignment="1">
      <alignment horizontal="right"/>
    </xf>
    <xf numFmtId="167" fontId="7" fillId="0" borderId="5" xfId="11" applyNumberFormat="1" applyFont="1" applyBorder="1" applyProtection="1"/>
    <xf numFmtId="167" fontId="7" fillId="0" borderId="2" xfId="11" applyNumberFormat="1" applyFont="1" applyBorder="1" applyAlignment="1" applyProtection="1">
      <alignment horizontal="right"/>
    </xf>
    <xf numFmtId="167" fontId="7" fillId="0" borderId="2" xfId="11" applyNumberFormat="1" applyFont="1" applyBorder="1" applyProtection="1"/>
    <xf numFmtId="167" fontId="7" fillId="0" borderId="0" xfId="11" applyNumberFormat="1" applyFont="1" applyBorder="1" applyProtection="1"/>
    <xf numFmtId="167" fontId="7" fillId="0" borderId="8" xfId="11" applyNumberFormat="1" applyFont="1" applyBorder="1" applyProtection="1"/>
    <xf numFmtId="167" fontId="7" fillId="0" borderId="6" xfId="11" applyNumberFormat="1" applyFont="1" applyBorder="1" applyProtection="1"/>
    <xf numFmtId="0" fontId="6" fillId="0" borderId="0" xfId="11" applyFont="1" applyAlignment="1">
      <alignment horizontal="right"/>
    </xf>
    <xf numFmtId="0" fontId="6" fillId="0" borderId="0" xfId="11" applyFont="1"/>
    <xf numFmtId="167" fontId="7" fillId="0" borderId="1" xfId="11" applyNumberFormat="1" applyFont="1" applyBorder="1" applyProtection="1"/>
    <xf numFmtId="0" fontId="8" fillId="5" borderId="3" xfId="7" applyFont="1" applyFill="1" applyBorder="1" applyAlignment="1">
      <alignment horizontal="left"/>
    </xf>
    <xf numFmtId="1" fontId="8" fillId="5" borderId="3" xfId="7" applyNumberFormat="1" applyFont="1" applyFill="1" applyBorder="1" applyAlignment="1">
      <alignment horizontal="right"/>
    </xf>
    <xf numFmtId="1" fontId="8" fillId="5" borderId="7" xfId="7" applyNumberFormat="1" applyFont="1" applyFill="1" applyBorder="1" applyAlignment="1">
      <alignment horizontal="right"/>
    </xf>
    <xf numFmtId="0" fontId="8" fillId="5" borderId="3" xfId="7" applyFont="1" applyFill="1" applyBorder="1"/>
    <xf numFmtId="0" fontId="15" fillId="0" borderId="0" xfId="11" applyFont="1"/>
    <xf numFmtId="168" fontId="15" fillId="0" borderId="0" xfId="11" applyNumberFormat="1" applyFont="1"/>
    <xf numFmtId="164" fontId="14" fillId="3" borderId="5" xfId="7" applyNumberFormat="1" applyFont="1" applyFill="1" applyBorder="1"/>
    <xf numFmtId="0" fontId="14" fillId="0" borderId="3" xfId="7" applyFont="1" applyFill="1" applyBorder="1" applyAlignment="1">
      <alignment horizontal="left" indent="3"/>
    </xf>
    <xf numFmtId="169" fontId="6" fillId="0" borderId="3" xfId="7" applyNumberFormat="1" applyFont="1" applyBorder="1"/>
    <xf numFmtId="41" fontId="6" fillId="0" borderId="3" xfId="7" applyNumberFormat="1" applyFont="1" applyBorder="1"/>
    <xf numFmtId="41" fontId="6" fillId="0" borderId="3" xfId="7" applyNumberFormat="1" applyFont="1" applyBorder="1" applyAlignment="1">
      <alignment vertical="center" wrapText="1"/>
    </xf>
    <xf numFmtId="41" fontId="7" fillId="0" borderId="0" xfId="7" applyNumberFormat="1" applyFont="1"/>
    <xf numFmtId="41" fontId="6" fillId="0" borderId="0" xfId="7" applyNumberFormat="1" applyFont="1" applyAlignment="1">
      <alignment horizontal="right"/>
    </xf>
    <xf numFmtId="0" fontId="19" fillId="0" borderId="0" xfId="7" applyFont="1"/>
    <xf numFmtId="169" fontId="7" fillId="0" borderId="0" xfId="7" applyNumberFormat="1" applyFont="1"/>
    <xf numFmtId="164" fontId="7" fillId="0" borderId="0" xfId="7" applyNumberFormat="1" applyFont="1"/>
    <xf numFmtId="169" fontId="14" fillId="0" borderId="3" xfId="7" applyNumberFormat="1" applyFont="1" applyBorder="1"/>
    <xf numFmtId="0" fontId="8" fillId="4" borderId="4" xfId="7" applyFont="1" applyFill="1" applyBorder="1" applyAlignment="1">
      <alignment horizontal="left" vertical="center"/>
    </xf>
    <xf numFmtId="164" fontId="8" fillId="4" borderId="5" xfId="2" applyNumberFormat="1" applyFont="1" applyFill="1" applyBorder="1"/>
    <xf numFmtId="0" fontId="21" fillId="5" borderId="3" xfId="7" applyFont="1" applyFill="1" applyBorder="1" applyAlignment="1">
      <alignment horizontal="right"/>
    </xf>
    <xf numFmtId="0" fontId="8" fillId="0" borderId="2" xfId="7" applyFont="1" applyBorder="1" applyAlignment="1">
      <alignment horizontal="left"/>
    </xf>
    <xf numFmtId="169" fontId="8" fillId="0" borderId="0" xfId="7" applyNumberFormat="1" applyFont="1"/>
    <xf numFmtId="164" fontId="8" fillId="0" borderId="0" xfId="7" applyNumberFormat="1" applyFont="1"/>
    <xf numFmtId="0" fontId="8" fillId="0" borderId="0" xfId="7" applyFont="1" applyAlignment="1">
      <alignment horizontal="right"/>
    </xf>
    <xf numFmtId="41" fontId="8" fillId="0" borderId="0" xfId="7" applyNumberFormat="1" applyFont="1" applyAlignment="1">
      <alignment horizontal="right"/>
    </xf>
    <xf numFmtId="164" fontId="8" fillId="3" borderId="6" xfId="7" applyNumberFormat="1" applyFont="1" applyFill="1" applyBorder="1" applyAlignment="1">
      <alignment horizontal="right"/>
    </xf>
    <xf numFmtId="164" fontId="21" fillId="6" borderId="3" xfId="2" applyNumberFormat="1" applyFont="1" applyFill="1" applyBorder="1"/>
    <xf numFmtId="164" fontId="8" fillId="6" borderId="3" xfId="2" applyNumberFormat="1" applyFont="1" applyFill="1" applyBorder="1" applyAlignment="1">
      <alignment horizontal="right"/>
    </xf>
    <xf numFmtId="164" fontId="21" fillId="6" borderId="3" xfId="2" applyNumberFormat="1" applyFont="1" applyFill="1" applyBorder="1" applyAlignment="1">
      <alignment horizontal="right"/>
    </xf>
    <xf numFmtId="164" fontId="21" fillId="6" borderId="3" xfId="2" applyNumberFormat="1" applyFont="1" applyFill="1" applyBorder="1" applyAlignment="1"/>
    <xf numFmtId="0" fontId="8" fillId="5" borderId="3" xfId="7" applyFont="1" applyFill="1" applyBorder="1" applyAlignment="1">
      <alignment horizontal="right"/>
    </xf>
    <xf numFmtId="169" fontId="14" fillId="7" borderId="3" xfId="7" applyNumberFormat="1" applyFont="1" applyFill="1" applyBorder="1"/>
    <xf numFmtId="164" fontId="14" fillId="4" borderId="3" xfId="2" applyNumberFormat="1" applyFont="1" applyFill="1" applyBorder="1" applyAlignment="1">
      <alignment horizontal="right"/>
    </xf>
    <xf numFmtId="164" fontId="14" fillId="6" borderId="5" xfId="2" applyNumberFormat="1" applyFont="1" applyFill="1" applyBorder="1"/>
    <xf numFmtId="164" fontId="14" fillId="6" borderId="3" xfId="2" applyNumberFormat="1" applyFont="1" applyFill="1" applyBorder="1" applyAlignment="1">
      <alignment horizontal="right"/>
    </xf>
    <xf numFmtId="169" fontId="6" fillId="8" borderId="3" xfId="7" applyNumberFormat="1" applyFont="1" applyFill="1" applyBorder="1"/>
    <xf numFmtId="164" fontId="22" fillId="6" borderId="3" xfId="2" applyNumberFormat="1" applyFont="1" applyFill="1" applyBorder="1" applyAlignment="1">
      <alignment horizontal="right"/>
    </xf>
    <xf numFmtId="41" fontId="6" fillId="7" borderId="3" xfId="7" applyNumberFormat="1" applyFont="1" applyFill="1" applyBorder="1" applyAlignment="1">
      <alignment vertical="center" wrapText="1"/>
    </xf>
    <xf numFmtId="169" fontId="6" fillId="7" borderId="3" xfId="7" applyNumberFormat="1" applyFont="1" applyFill="1" applyBorder="1"/>
    <xf numFmtId="167" fontId="6" fillId="0" borderId="6" xfId="11" applyNumberFormat="1" applyFont="1" applyBorder="1" applyProtection="1"/>
    <xf numFmtId="0" fontId="7" fillId="7" borderId="3" xfId="7" applyFont="1" applyFill="1" applyBorder="1"/>
    <xf numFmtId="169" fontId="14" fillId="0" borderId="0" xfId="7" applyNumberFormat="1" applyFont="1" applyBorder="1"/>
    <xf numFmtId="0" fontId="14" fillId="0" borderId="9" xfId="7" applyFont="1" applyFill="1" applyBorder="1" applyAlignment="1">
      <alignment horizontal="left" indent="3"/>
    </xf>
    <xf numFmtId="0" fontId="7" fillId="0" borderId="0" xfId="7" applyFont="1" applyBorder="1"/>
    <xf numFmtId="169" fontId="14" fillId="8" borderId="0" xfId="7" applyNumberFormat="1" applyFont="1" applyFill="1" applyBorder="1"/>
    <xf numFmtId="0" fontId="2" fillId="0" borderId="0" xfId="7" applyFont="1" applyAlignment="1">
      <alignment horizontal="left"/>
    </xf>
    <xf numFmtId="0" fontId="4" fillId="0" borderId="0" xfId="11" applyFont="1" applyAlignment="1">
      <alignment horizontal="center"/>
    </xf>
    <xf numFmtId="0" fontId="2" fillId="0" borderId="0" xfId="11" applyFont="1" applyAlignment="1">
      <alignment horizontal="center"/>
    </xf>
    <xf numFmtId="0" fontId="7" fillId="0" borderId="0" xfId="11" applyFont="1" applyAlignment="1">
      <alignment horizontal="center"/>
    </xf>
    <xf numFmtId="0" fontId="8" fillId="5" borderId="5" xfId="11" applyFont="1" applyFill="1" applyBorder="1" applyAlignment="1">
      <alignment horizontal="center" vertical="center"/>
    </xf>
    <xf numFmtId="0" fontId="8" fillId="5" borderId="6" xfId="11" applyFont="1" applyFill="1" applyBorder="1" applyAlignment="1">
      <alignment horizontal="center" vertical="center"/>
    </xf>
    <xf numFmtId="0" fontId="6" fillId="0" borderId="5" xfId="11" applyFont="1" applyBorder="1" applyAlignment="1">
      <alignment horizontal="center"/>
    </xf>
    <xf numFmtId="0" fontId="6" fillId="0" borderId="2" xfId="11" applyFont="1" applyBorder="1" applyAlignment="1">
      <alignment horizontal="center"/>
    </xf>
    <xf numFmtId="0" fontId="6" fillId="0" borderId="1" xfId="11" applyFont="1" applyBorder="1" applyAlignment="1">
      <alignment horizontal="center"/>
    </xf>
    <xf numFmtId="0" fontId="20" fillId="0" borderId="1" xfId="11" applyFont="1" applyBorder="1" applyAlignment="1">
      <alignment horizontal="center"/>
    </xf>
    <xf numFmtId="0" fontId="20" fillId="0" borderId="2" xfId="11" applyFont="1" applyBorder="1" applyAlignment="1">
      <alignment horizontal="center"/>
    </xf>
    <xf numFmtId="0" fontId="20" fillId="0" borderId="6" xfId="11" applyFont="1" applyBorder="1" applyAlignment="1">
      <alignment horizontal="center"/>
    </xf>
    <xf numFmtId="0" fontId="6" fillId="0" borderId="0" xfId="11" applyFont="1" applyBorder="1" applyAlignment="1">
      <alignment horizontal="center"/>
    </xf>
    <xf numFmtId="0" fontId="18" fillId="0" borderId="0" xfId="11" applyFont="1" applyAlignment="1">
      <alignment horizontal="center"/>
    </xf>
    <xf numFmtId="167" fontId="6" fillId="0" borderId="2" xfId="11" applyNumberFormat="1" applyFont="1" applyBorder="1" applyProtection="1"/>
    <xf numFmtId="0" fontId="23" fillId="0" borderId="0" xfId="11" applyFont="1" applyBorder="1" applyAlignment="1">
      <alignment horizontal="left" vertical="top" wrapText="1"/>
    </xf>
    <xf numFmtId="0" fontId="24" fillId="0" borderId="0" xfId="0" applyFont="1" applyAlignment="1">
      <alignment vertical="top" wrapText="1"/>
    </xf>
    <xf numFmtId="0" fontId="17" fillId="0" borderId="0" xfId="11" applyFont="1" applyAlignment="1">
      <alignment horizontal="left" vertical="top" wrapText="1"/>
    </xf>
  </cellXfs>
  <cellStyles count="13">
    <cellStyle name="Ligne détail" xfId="1" xr:uid="{00000000-0005-0000-0000-000000000000}"/>
    <cellStyle name="Migliaia [0] 2" xfId="2" xr:uid="{00000000-0005-0000-0000-000001000000}"/>
    <cellStyle name="Migliaia 2" xfId="3" xr:uid="{00000000-0005-0000-0000-000002000000}"/>
    <cellStyle name="Migliaia 3" xfId="4" xr:uid="{00000000-0005-0000-0000-000003000000}"/>
    <cellStyle name="Milliers_Classement2005-r" xfId="5" xr:uid="{00000000-0005-0000-0000-000004000000}"/>
    <cellStyle name="Normal_USTRK" xfId="6" xr:uid="{00000000-0005-0000-0000-000005000000}"/>
    <cellStyle name="Normale" xfId="0" builtinId="0"/>
    <cellStyle name="Normale 2" xfId="7" xr:uid="{00000000-0005-0000-0000-000007000000}"/>
    <cellStyle name="Normale 2 2 2" xfId="8" xr:uid="{00000000-0005-0000-0000-000008000000}"/>
    <cellStyle name="Normale 2_EXPORT_IMPORT" xfId="9" xr:uid="{00000000-0005-0000-0000-000009000000}"/>
    <cellStyle name="Normale 3" xfId="10" xr:uid="{00000000-0005-0000-0000-00000A000000}"/>
    <cellStyle name="Normale 4" xfId="11" xr:uid="{00000000-0005-0000-0000-00000B000000}"/>
    <cellStyle name="Titre lignes" xfId="12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chartsheet" Target="chartsheets/sheet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1965103487203256E-2"/>
          <c:y val="0.18830873082571681"/>
          <c:w val="0.86680997486301059"/>
          <c:h val="0.64885496309541102"/>
        </c:manualLayout>
      </c:layout>
      <c:areaChart>
        <c:grouping val="standard"/>
        <c:varyColors val="0"/>
        <c:ser>
          <c:idx val="0"/>
          <c:order val="0"/>
          <c:spPr>
            <a:solidFill>
              <a:schemeClr val="accent1"/>
            </a:solidFill>
          </c:spPr>
          <c:cat>
            <c:strRef>
              <c:f>'Trend anni'!$A$32:$A$91</c:f>
              <c:strCache>
                <c:ptCount val="60"/>
                <c:pt idx="0">
                  <c:v>1960</c:v>
                </c:pt>
                <c:pt idx="1">
                  <c:v>1961</c:v>
                </c:pt>
                <c:pt idx="2">
                  <c:v>1962</c:v>
                </c:pt>
                <c:pt idx="3">
                  <c:v>1963</c:v>
                </c:pt>
                <c:pt idx="4">
                  <c:v>1964</c:v>
                </c:pt>
                <c:pt idx="5">
                  <c:v>1965</c:v>
                </c:pt>
                <c:pt idx="6">
                  <c:v>1966</c:v>
                </c:pt>
                <c:pt idx="7">
                  <c:v>1967</c:v>
                </c:pt>
                <c:pt idx="8">
                  <c:v>1968</c:v>
                </c:pt>
                <c:pt idx="9">
                  <c:v>1969</c:v>
                </c:pt>
                <c:pt idx="10">
                  <c:v>1970</c:v>
                </c:pt>
                <c:pt idx="11">
                  <c:v>1971</c:v>
                </c:pt>
                <c:pt idx="12">
                  <c:v>1972</c:v>
                </c:pt>
                <c:pt idx="13">
                  <c:v>1973</c:v>
                </c:pt>
                <c:pt idx="14">
                  <c:v>1974</c:v>
                </c:pt>
                <c:pt idx="15">
                  <c:v>1975</c:v>
                </c:pt>
                <c:pt idx="16">
                  <c:v>1976</c:v>
                </c:pt>
                <c:pt idx="17">
                  <c:v>1977</c:v>
                </c:pt>
                <c:pt idx="18">
                  <c:v>1978</c:v>
                </c:pt>
                <c:pt idx="19">
                  <c:v>1979</c:v>
                </c:pt>
                <c:pt idx="20">
                  <c:v>1980</c:v>
                </c:pt>
                <c:pt idx="21">
                  <c:v>1981</c:v>
                </c:pt>
                <c:pt idx="22">
                  <c:v>1982</c:v>
                </c:pt>
                <c:pt idx="23">
                  <c:v>1983</c:v>
                </c:pt>
                <c:pt idx="24">
                  <c:v>1984</c:v>
                </c:pt>
                <c:pt idx="25">
                  <c:v>1985</c:v>
                </c:pt>
                <c:pt idx="26">
                  <c:v>1986</c:v>
                </c:pt>
                <c:pt idx="27">
                  <c:v>1987</c:v>
                </c:pt>
                <c:pt idx="28">
                  <c:v>1988</c:v>
                </c:pt>
                <c:pt idx="29">
                  <c:v>1989</c:v>
                </c:pt>
                <c:pt idx="30">
                  <c:v>1990</c:v>
                </c:pt>
                <c:pt idx="31">
                  <c:v>1991</c:v>
                </c:pt>
                <c:pt idx="32">
                  <c:v>1992</c:v>
                </c:pt>
                <c:pt idx="33">
                  <c:v>1993</c:v>
                </c:pt>
                <c:pt idx="34">
                  <c:v>1994</c:v>
                </c:pt>
                <c:pt idx="35">
                  <c:v>1995</c:v>
                </c:pt>
                <c:pt idx="36">
                  <c:v>1996</c:v>
                </c:pt>
                <c:pt idx="37">
                  <c:v>1997</c:v>
                </c:pt>
                <c:pt idx="38">
                  <c:v>1998</c:v>
                </c:pt>
                <c:pt idx="39">
                  <c:v>1999</c:v>
                </c:pt>
                <c:pt idx="40">
                  <c:v>2000</c:v>
                </c:pt>
                <c:pt idx="41">
                  <c:v>2001</c:v>
                </c:pt>
                <c:pt idx="42">
                  <c:v>2002</c:v>
                </c:pt>
                <c:pt idx="43">
                  <c:v>2003</c:v>
                </c:pt>
                <c:pt idx="44">
                  <c:v>2004</c:v>
                </c:pt>
                <c:pt idx="45">
                  <c:v>2005</c:v>
                </c:pt>
                <c:pt idx="46">
                  <c:v>2006</c:v>
                </c:pt>
                <c:pt idx="47">
                  <c:v>2007</c:v>
                </c:pt>
                <c:pt idx="48">
                  <c:v>2008</c:v>
                </c:pt>
                <c:pt idx="49">
                  <c:v>2009</c:v>
                </c:pt>
                <c:pt idx="50">
                  <c:v>2010</c:v>
                </c:pt>
                <c:pt idx="51">
                  <c:v>2011</c:v>
                </c:pt>
                <c:pt idx="52">
                  <c:v>2012*</c:v>
                </c:pt>
                <c:pt idx="53">
                  <c:v>2013*</c:v>
                </c:pt>
                <c:pt idx="54">
                  <c:v>2014*</c:v>
                </c:pt>
                <c:pt idx="55">
                  <c:v>2015*</c:v>
                </c:pt>
                <c:pt idx="56">
                  <c:v>2016*</c:v>
                </c:pt>
                <c:pt idx="57">
                  <c:v>2017*</c:v>
                </c:pt>
                <c:pt idx="58">
                  <c:v>2018*</c:v>
                </c:pt>
                <c:pt idx="59">
                  <c:v>2019*</c:v>
                </c:pt>
              </c:strCache>
            </c:strRef>
          </c:cat>
          <c:val>
            <c:numRef>
              <c:f>'Trend anni'!$D$32:$D$91</c:f>
              <c:numCache>
                <c:formatCode>#,##0.0_);\(#,##0.0\)</c:formatCode>
                <c:ptCount val="60"/>
                <c:pt idx="0">
                  <c:v>1369.2</c:v>
                </c:pt>
                <c:pt idx="1">
                  <c:v>1244.3</c:v>
                </c:pt>
                <c:pt idx="2">
                  <c:v>1536.1</c:v>
                </c:pt>
                <c:pt idx="3">
                  <c:v>1737</c:v>
                </c:pt>
                <c:pt idx="4">
                  <c:v>1640.8</c:v>
                </c:pt>
                <c:pt idx="5">
                  <c:v>1641.6</c:v>
                </c:pt>
                <c:pt idx="6">
                  <c:v>2024.2</c:v>
                </c:pt>
                <c:pt idx="7">
                  <c:v>2009.7</c:v>
                </c:pt>
                <c:pt idx="8">
                  <c:v>2075.6</c:v>
                </c:pt>
                <c:pt idx="9">
                  <c:v>2459.1</c:v>
                </c:pt>
                <c:pt idx="10">
                  <c:v>2750.0479999999998</c:v>
                </c:pt>
                <c:pt idx="11">
                  <c:v>3010.3049999999998</c:v>
                </c:pt>
                <c:pt idx="12">
                  <c:v>3328.3199999999997</c:v>
                </c:pt>
                <c:pt idx="13">
                  <c:v>3217.8209999999999</c:v>
                </c:pt>
                <c:pt idx="14">
                  <c:v>3075.0880000000002</c:v>
                </c:pt>
                <c:pt idx="15">
                  <c:v>2861.3519999999999</c:v>
                </c:pt>
                <c:pt idx="16">
                  <c:v>3402.7559999999999</c:v>
                </c:pt>
                <c:pt idx="17">
                  <c:v>3507.8420000000001</c:v>
                </c:pt>
                <c:pt idx="18">
                  <c:v>3507.9500000000003</c:v>
                </c:pt>
                <c:pt idx="19">
                  <c:v>3613.4639999999999</c:v>
                </c:pt>
                <c:pt idx="20">
                  <c:v>3378.4519999999998</c:v>
                </c:pt>
                <c:pt idx="21">
                  <c:v>3019.4059999999999</c:v>
                </c:pt>
                <c:pt idx="22">
                  <c:v>3148.7820000000002</c:v>
                </c:pt>
                <c:pt idx="23">
                  <c:v>3335.8389999999999</c:v>
                </c:pt>
                <c:pt idx="24">
                  <c:v>3062.152</c:v>
                </c:pt>
                <c:pt idx="25">
                  <c:v>3016.1400000000003</c:v>
                </c:pt>
                <c:pt idx="26">
                  <c:v>3194.6210000000001</c:v>
                </c:pt>
                <c:pt idx="27">
                  <c:v>3493.1800000000003</c:v>
                </c:pt>
                <c:pt idx="28">
                  <c:v>3698.4780000000001</c:v>
                </c:pt>
                <c:pt idx="29">
                  <c:v>3919.759</c:v>
                </c:pt>
                <c:pt idx="30">
                  <c:v>3768.9780000000001</c:v>
                </c:pt>
                <c:pt idx="31">
                  <c:v>3610.6009999999997</c:v>
                </c:pt>
                <c:pt idx="32">
                  <c:v>3767.81</c:v>
                </c:pt>
                <c:pt idx="33">
                  <c:v>3155.7370000000001</c:v>
                </c:pt>
                <c:pt idx="34">
                  <c:v>3558.4249999999997</c:v>
                </c:pt>
                <c:pt idx="35">
                  <c:v>3474.6759999999999</c:v>
                </c:pt>
                <c:pt idx="36">
                  <c:v>2390.616</c:v>
                </c:pt>
                <c:pt idx="37">
                  <c:v>2581.1600000000003</c:v>
                </c:pt>
                <c:pt idx="38">
                  <c:v>2954.2249999999999</c:v>
                </c:pt>
                <c:pt idx="39">
                  <c:v>3180.5240000000003</c:v>
                </c:pt>
                <c:pt idx="40">
                  <c:v>3348.3609999999999</c:v>
                </c:pt>
                <c:pt idx="41">
                  <c:v>3628.4180000000001</c:v>
                </c:pt>
                <c:pt idx="42">
                  <c:v>3692.848</c:v>
                </c:pt>
                <c:pt idx="43">
                  <c:v>3620.056</c:v>
                </c:pt>
                <c:pt idx="44">
                  <c:v>3665.9900000000002</c:v>
                </c:pt>
                <c:pt idx="45">
                  <c:v>3549.0079999999998</c:v>
                </c:pt>
                <c:pt idx="46">
                  <c:v>3169.2190000000001</c:v>
                </c:pt>
                <c:pt idx="47">
                  <c:v>3015.8540000000003</c:v>
                </c:pt>
                <c:pt idx="48">
                  <c:v>2568.9780000000001</c:v>
                </c:pt>
                <c:pt idx="49">
                  <c:v>2047.693</c:v>
                </c:pt>
                <c:pt idx="50">
                  <c:v>2229.4210000000003</c:v>
                </c:pt>
                <c:pt idx="51">
                  <c:v>2294.8879999999999</c:v>
                </c:pt>
                <c:pt idx="52">
                  <c:v>2010.5030000000002</c:v>
                </c:pt>
                <c:pt idx="53">
                  <c:v>1779.298</c:v>
                </c:pt>
                <c:pt idx="54">
                  <c:v>1850.501</c:v>
                </c:pt>
                <c:pt idx="55">
                  <c:v>2017.08</c:v>
                </c:pt>
                <c:pt idx="56">
                  <c:v>2130.8090000000002</c:v>
                </c:pt>
                <c:pt idx="57">
                  <c:v>2285.1800000000003</c:v>
                </c:pt>
                <c:pt idx="58">
                  <c:v>2316.8310000000001</c:v>
                </c:pt>
                <c:pt idx="59">
                  <c:v>2253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D-456D-8FA1-433ECD7F01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>
              <a:solidFill>
                <a:schemeClr val="bg2"/>
              </a:solidFill>
            </a:ln>
          </c:spPr>
        </c:dropLines>
        <c:axId val="482873880"/>
        <c:axId val="1"/>
      </c:areaChart>
      <c:catAx>
        <c:axId val="482873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900" b="0">
                <a:solidFill>
                  <a:sysClr val="windowText" lastClr="000000"/>
                </a:solidFill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#,##0.0_);\(#,##0.0\)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>
                <a:solidFill>
                  <a:sysClr val="windowText" lastClr="000000"/>
                </a:solidFill>
              </a:defRPr>
            </a:pPr>
            <a:endParaRPr lang="it-IT"/>
          </a:p>
        </c:txPr>
        <c:crossAx val="482873880"/>
        <c:crosses val="autoZero"/>
        <c:crossBetween val="midCat"/>
      </c:valAx>
      <c:spPr>
        <a:ln>
          <a:solidFill>
            <a:schemeClr val="bg1">
              <a:lumMod val="50000"/>
            </a:schemeClr>
          </a:solidFill>
        </a:ln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200" b="0" i="0" u="none" strike="noStrike" baseline="0">
          <a:solidFill>
            <a:srgbClr val="333399"/>
          </a:solidFill>
          <a:latin typeface="Trebuchet MS" panose="020B0603020202020204" pitchFamily="34" charset="0"/>
          <a:ea typeface="Tahoma"/>
          <a:cs typeface="Tahoma"/>
        </a:defRPr>
      </a:pPr>
      <a:endParaRPr lang="it-IT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zoomScale="68" workbookViewId="0"/>
  </sheetViews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&amp;L&amp;"Trebuchet MS,Grassetto"&amp;10Statistiche estere - PRODUZIONE MONDIALE
Automobile in cifre&amp;C&amp;"Trebuchet MS,Grassetto"&amp;9&amp;P/&amp;N&amp;R&amp;"Trebuchet MS,Grassetto"&amp;10ANFIA - Studi e statistiche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158750</xdr:colOff>
      <xdr:row>0</xdr:row>
      <xdr:rowOff>133350</xdr:rowOff>
    </xdr:from>
    <xdr:to>
      <xdr:col>0</xdr:col>
      <xdr:colOff>1022350</xdr:colOff>
      <xdr:row>3</xdr:row>
      <xdr:rowOff>162975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5476149B-00AD-4914-B3E4-B92E46BA4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0" y="133350"/>
          <a:ext cx="863600" cy="505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31750</xdr:colOff>
      <xdr:row>0</xdr:row>
      <xdr:rowOff>88901</xdr:rowOff>
    </xdr:from>
    <xdr:to>
      <xdr:col>0</xdr:col>
      <xdr:colOff>779734</xdr:colOff>
      <xdr:row>3</xdr:row>
      <xdr:rowOff>12701</xdr:rowOff>
    </xdr:to>
    <xdr:pic>
      <xdr:nvPicPr>
        <xdr:cNvPr id="3" name="Picture 5" descr="Logo ANFIA PANTONE">
          <a:extLst>
            <a:ext uri="{FF2B5EF4-FFF2-40B4-BE49-F238E27FC236}">
              <a16:creationId xmlns:a16="http://schemas.microsoft.com/office/drawing/2014/main" id="{DECFD39F-60D7-464F-A918-24F56C96E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50" y="88901"/>
          <a:ext cx="747984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82206" cy="6079191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21FBBB1-2B39-4F81-BD8A-C981448391F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0.01361</cdr:x>
      <cdr:y>0.01844</cdr:y>
    </cdr:from>
    <cdr:to>
      <cdr:x>0.90692</cdr:x>
      <cdr:y>0.12476</cdr:y>
    </cdr:to>
    <cdr:sp macro="" textlink="">
      <cdr:nvSpPr>
        <cdr:cNvPr id="5" name="CasellaDiTesto 1"/>
        <cdr:cNvSpPr txBox="1"/>
      </cdr:nvSpPr>
      <cdr:spPr>
        <a:xfrm xmlns:a="http://schemas.openxmlformats.org/drawingml/2006/main">
          <a:off x="125971" y="111646"/>
          <a:ext cx="8269094" cy="64375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lnSpc>
              <a:spcPts val="1800"/>
            </a:lnSpc>
            <a:defRPr sz="1000"/>
          </a:pPr>
          <a:r>
            <a:rPr lang="it-IT" sz="1400" b="1" i="0" u="none" strike="noStrike" baseline="0">
              <a:solidFill>
                <a:sysClr val="windowText" lastClr="000000"/>
              </a:solidFill>
              <a:latin typeface="Trebuchet MS" panose="020B0603020202020204" pitchFamily="34" charset="0"/>
              <a:ea typeface="Tahoma"/>
              <a:cs typeface="Tahoma"/>
            </a:rPr>
            <a:t>FRANCIA</a:t>
          </a:r>
          <a:r>
            <a:rPr lang="it-IT" sz="1400" b="1" i="0" u="none" strike="noStrike" baseline="0">
              <a:solidFill>
                <a:srgbClr val="003366"/>
              </a:solidFill>
              <a:latin typeface="Trebuchet MS" panose="020B0603020202020204" pitchFamily="34" charset="0"/>
              <a:ea typeface="Tahoma"/>
              <a:cs typeface="Tahoma"/>
            </a:rPr>
            <a:t> - Produzione Autoveicoli - Trend 1960-2019, (.000 unità)</a:t>
          </a:r>
        </a:p>
        <a:p xmlns:a="http://schemas.openxmlformats.org/drawingml/2006/main">
          <a:pPr algn="l" rtl="0">
            <a:lnSpc>
              <a:spcPts val="1700"/>
            </a:lnSpc>
            <a:defRPr sz="1000"/>
          </a:pPr>
          <a:r>
            <a:rPr lang="it-IT" sz="1400" b="1" i="0" u="none" strike="noStrike" baseline="0">
              <a:solidFill>
                <a:srgbClr val="003366"/>
              </a:solidFill>
              <a:latin typeface="Trebuchet MS" panose="020B0603020202020204" pitchFamily="34" charset="0"/>
              <a:ea typeface="Tahoma"/>
              <a:cs typeface="Tahoma"/>
            </a:rPr>
            <a:t>ANFIA su dati CCFA e Ward's</a:t>
          </a:r>
        </a:p>
        <a:p xmlns:a="http://schemas.openxmlformats.org/drawingml/2006/main">
          <a:pPr algn="l" rtl="0">
            <a:lnSpc>
              <a:spcPts val="1800"/>
            </a:lnSpc>
            <a:defRPr sz="1000"/>
          </a:pPr>
          <a:endParaRPr lang="it-IT" sz="1400" b="1" i="0" u="none" strike="noStrike" baseline="0">
            <a:solidFill>
              <a:srgbClr val="003366"/>
            </a:solidFill>
            <a:latin typeface="Trebuchet MS" panose="020B0603020202020204" pitchFamily="34" charset="0"/>
            <a:ea typeface="Tahoma"/>
            <a:cs typeface="Tahoma"/>
          </a:endParaRPr>
        </a:p>
        <a:p xmlns:a="http://schemas.openxmlformats.org/drawingml/2006/main">
          <a:pPr algn="l" rtl="0">
            <a:lnSpc>
              <a:spcPts val="1600"/>
            </a:lnSpc>
            <a:defRPr sz="1000"/>
          </a:pPr>
          <a:endParaRPr lang="it-IT" sz="1400" b="1" i="0" u="none" strike="noStrike" baseline="0">
            <a:solidFill>
              <a:srgbClr val="003366"/>
            </a:solidFill>
            <a:latin typeface="Trebuchet MS" panose="020B0603020202020204" pitchFamily="34" charset="0"/>
            <a:ea typeface="Tahoma"/>
            <a:cs typeface="Tahoma"/>
          </a:endParaRPr>
        </a:p>
      </cdr:txBody>
    </cdr:sp>
  </cdr:relSizeAnchor>
  <cdr:relSizeAnchor xmlns:cdr="http://schemas.openxmlformats.org/drawingml/2006/chartDrawing">
    <cdr:from>
      <cdr:x>0.44407</cdr:x>
      <cdr:y>0.18325</cdr:y>
    </cdr:from>
    <cdr:to>
      <cdr:x>0.62644</cdr:x>
      <cdr:y>0.27004</cdr:y>
    </cdr:to>
    <cdr:sp macro="" textlink="">
      <cdr:nvSpPr>
        <cdr:cNvPr id="6" name="CasellaDiTesto 1"/>
        <cdr:cNvSpPr txBox="1"/>
      </cdr:nvSpPr>
      <cdr:spPr>
        <a:xfrm xmlns:a="http://schemas.openxmlformats.org/drawingml/2006/main">
          <a:off x="4106173" y="1120868"/>
          <a:ext cx="1693397" cy="519883"/>
        </a:xfrm>
        <a:prstGeom xmlns:a="http://schemas.openxmlformats.org/drawingml/2006/main" prst="rect">
          <a:avLst/>
        </a:prstGeom>
        <a:solidFill xmlns:a="http://schemas.openxmlformats.org/drawingml/2006/main">
          <a:srgbClr val="C00000"/>
        </a:solidFill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it-IT" sz="1100" b="1">
              <a:solidFill>
                <a:schemeClr val="bg1"/>
              </a:solidFill>
              <a:latin typeface="Trebuchet MS" panose="020B0603020202020204" pitchFamily="34" charset="0"/>
              <a:ea typeface="Tahoma" panose="020B0604030504040204" pitchFamily="34" charset="0"/>
              <a:cs typeface="Tahoma" panose="020B0604030504040204" pitchFamily="34" charset="0"/>
            </a:rPr>
            <a:t>anno record 1989:</a:t>
          </a:r>
          <a:r>
            <a:rPr lang="it-IT" sz="1100" b="1" baseline="0">
              <a:solidFill>
                <a:schemeClr val="bg1"/>
              </a:solidFill>
              <a:latin typeface="Trebuchet MS" panose="020B0603020202020204" pitchFamily="34" charset="0"/>
              <a:ea typeface="Tahoma" panose="020B0604030504040204" pitchFamily="34" charset="0"/>
              <a:cs typeface="Tahoma" panose="020B0604030504040204" pitchFamily="34" charset="0"/>
            </a:rPr>
            <a:t> </a:t>
          </a:r>
        </a:p>
        <a:p xmlns:a="http://schemas.openxmlformats.org/drawingml/2006/main">
          <a:pPr algn="ctr"/>
          <a:r>
            <a:rPr lang="it-IT" sz="1100" b="1" baseline="0">
              <a:solidFill>
                <a:schemeClr val="bg1"/>
              </a:solidFill>
              <a:latin typeface="Trebuchet MS" panose="020B0603020202020204" pitchFamily="34" charset="0"/>
              <a:ea typeface="Tahoma" panose="020B0604030504040204" pitchFamily="34" charset="0"/>
              <a:cs typeface="Tahoma" panose="020B0604030504040204" pitchFamily="34" charset="0"/>
            </a:rPr>
            <a:t>3.919.800 unità</a:t>
          </a:r>
          <a:endParaRPr lang="it-IT" sz="1100" b="1">
            <a:solidFill>
              <a:schemeClr val="bg1"/>
            </a:solidFill>
            <a:latin typeface="Trebuchet MS" panose="020B0603020202020204" pitchFamily="34" charset="0"/>
            <a:ea typeface="Tahoma" panose="020B0604030504040204" pitchFamily="34" charset="0"/>
            <a:cs typeface="Tahoma" panose="020B0604030504040204" pitchFamily="34" charset="0"/>
          </a:endParaRPr>
        </a:p>
      </cdr:txBody>
    </cdr:sp>
  </cdr:relSizeAnchor>
  <cdr:relSizeAnchor xmlns:cdr="http://schemas.openxmlformats.org/drawingml/2006/chartDrawing">
    <cdr:from>
      <cdr:x>0.8695</cdr:x>
      <cdr:y>0.03139</cdr:y>
    </cdr:from>
    <cdr:to>
      <cdr:x>0.97229</cdr:x>
      <cdr:y>0.12845</cdr:y>
    </cdr:to>
    <cdr:pic>
      <cdr:nvPicPr>
        <cdr:cNvPr id="7" name="Picture 5" descr="Logo ANFIA PANTONE">
          <a:extLst xmlns:a="http://schemas.openxmlformats.org/drawingml/2006/main">
            <a:ext uri="{FF2B5EF4-FFF2-40B4-BE49-F238E27FC236}">
              <a16:creationId xmlns:a16="http://schemas.microsoft.com/office/drawing/2014/main" id="{C2F378C0-6FCA-412C-8E34-8F413CCAF25D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8046434" y="190321"/>
          <a:ext cx="960105" cy="5931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</cdr:pic>
  </cdr:relSizeAnchor>
  <cdr:relSizeAnchor xmlns:cdr="http://schemas.openxmlformats.org/drawingml/2006/chartDrawing">
    <cdr:from>
      <cdr:x>0.01389</cdr:x>
      <cdr:y>0.91832</cdr:y>
    </cdr:from>
    <cdr:to>
      <cdr:x>0.39098</cdr:x>
      <cdr:y>0.97641</cdr:y>
    </cdr:to>
    <cdr:sp macro="" textlink="">
      <cdr:nvSpPr>
        <cdr:cNvPr id="2" name="CasellaDiTesto 1"/>
        <cdr:cNvSpPr txBox="1"/>
      </cdr:nvSpPr>
      <cdr:spPr>
        <a:xfrm xmlns:a="http://schemas.openxmlformats.org/drawingml/2006/main">
          <a:off x="128789" y="5559380"/>
          <a:ext cx="3466563" cy="34343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it-IT" sz="900">
              <a:solidFill>
                <a:sysClr val="windowText" lastClr="000000"/>
              </a:solidFill>
              <a:latin typeface="Trebuchet MS" panose="020B0603020202020204" pitchFamily="34" charset="0"/>
            </a:rPr>
            <a:t>*dati Wards</a:t>
          </a:r>
          <a:r>
            <a:rPr lang="it-IT" sz="900" baseline="0">
              <a:solidFill>
                <a:sysClr val="windowText" lastClr="000000"/>
              </a:solidFill>
              <a:latin typeface="Trebuchet MS" panose="020B0603020202020204" pitchFamily="34" charset="0"/>
            </a:rPr>
            <a:t> for CV</a:t>
          </a:r>
        </a:p>
        <a:p xmlns:a="http://schemas.openxmlformats.org/drawingml/2006/main">
          <a:endParaRPr lang="it-IT" sz="900">
            <a:solidFill>
              <a:sysClr val="windowText" lastClr="000000"/>
            </a:solidFill>
            <a:latin typeface="Trebuchet MS" panose="020B0603020202020204" pitchFamily="34" charset="0"/>
          </a:endParaRP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INI%20PORTALE%20AUTO%20IN%20CIFRE%202012\area%20riservata\statistiche%20italia\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U125"/>
  <sheetViews>
    <sheetView showGridLines="0" tabSelected="1" zoomScaleNormal="100" zoomScaleSheetLayoutView="55" workbookViewId="0">
      <pane ySplit="6" topLeftCell="A7" activePane="bottomLeft" state="frozen"/>
      <selection pane="bottomLeft" activeCell="U1" sqref="U1"/>
    </sheetView>
  </sheetViews>
  <sheetFormatPr defaultColWidth="9.1796875" defaultRowHeight="12"/>
  <cols>
    <col min="1" max="1" width="25.453125" style="4" customWidth="1"/>
    <col min="2" max="8" width="9.81640625" style="4" hidden="1" customWidth="1"/>
    <col min="9" max="11" width="10" style="4" hidden="1" customWidth="1"/>
    <col min="12" max="18" width="10" style="4" customWidth="1"/>
    <col min="19" max="21" width="10" style="18" customWidth="1"/>
    <col min="22" max="16384" width="9.1796875" style="4"/>
  </cols>
  <sheetData>
    <row r="3" spans="1:21" s="2" customFormat="1" ht="13.5">
      <c r="B3" s="140" t="s">
        <v>0</v>
      </c>
      <c r="L3" s="140" t="s">
        <v>0</v>
      </c>
      <c r="S3" s="1"/>
      <c r="T3" s="1"/>
      <c r="U3" s="1"/>
    </row>
    <row r="4" spans="1:21" s="2" customFormat="1" ht="13.5">
      <c r="B4" s="140" t="s">
        <v>103</v>
      </c>
      <c r="L4" s="140" t="s">
        <v>103</v>
      </c>
      <c r="S4" s="1"/>
      <c r="T4" s="1"/>
      <c r="U4" s="1"/>
    </row>
    <row r="5" spans="1:21">
      <c r="A5" s="3"/>
    </row>
    <row r="6" spans="1:21">
      <c r="A6" s="95"/>
      <c r="B6" s="96">
        <v>2000</v>
      </c>
      <c r="C6" s="96">
        <v>2001</v>
      </c>
      <c r="D6" s="97">
        <v>2002</v>
      </c>
      <c r="E6" s="96">
        <v>2003</v>
      </c>
      <c r="F6" s="96">
        <v>2004</v>
      </c>
      <c r="G6" s="96">
        <v>2005</v>
      </c>
      <c r="H6" s="96">
        <v>2006</v>
      </c>
      <c r="I6" s="96">
        <v>2007</v>
      </c>
      <c r="J6" s="98">
        <v>2008</v>
      </c>
      <c r="K6" s="98">
        <v>2009</v>
      </c>
      <c r="L6" s="98">
        <v>2010</v>
      </c>
      <c r="M6" s="125" t="s">
        <v>81</v>
      </c>
      <c r="N6" s="114" t="s">
        <v>78</v>
      </c>
      <c r="O6" s="114" t="s">
        <v>80</v>
      </c>
      <c r="P6" s="114" t="s">
        <v>88</v>
      </c>
      <c r="Q6" s="114" t="s">
        <v>89</v>
      </c>
      <c r="R6" s="114" t="s">
        <v>97</v>
      </c>
      <c r="S6" s="114" t="s">
        <v>98</v>
      </c>
      <c r="T6" s="114" t="s">
        <v>101</v>
      </c>
      <c r="U6" s="114" t="s">
        <v>106</v>
      </c>
    </row>
    <row r="7" spans="1:21" ht="13.5">
      <c r="A7" s="5" t="s">
        <v>1</v>
      </c>
      <c r="B7" s="6"/>
      <c r="C7" s="6"/>
      <c r="D7" s="7"/>
      <c r="E7" s="6"/>
      <c r="F7" s="6"/>
      <c r="G7" s="6"/>
      <c r="H7" s="6"/>
      <c r="I7" s="6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</row>
    <row r="8" spans="1:21">
      <c r="A8" s="115" t="s">
        <v>99</v>
      </c>
      <c r="B8" s="14"/>
      <c r="C8" s="26">
        <f t="shared" ref="C8:L8" si="0">+C9+C27</f>
        <v>1812369</v>
      </c>
      <c r="D8" s="26">
        <f t="shared" si="0"/>
        <v>1883293</v>
      </c>
      <c r="E8" s="26">
        <f t="shared" si="0"/>
        <v>1806391</v>
      </c>
      <c r="F8" s="26">
        <f t="shared" si="0"/>
        <v>1808258</v>
      </c>
      <c r="G8" s="26">
        <f t="shared" si="0"/>
        <v>1761280</v>
      </c>
      <c r="H8" s="26">
        <f t="shared" si="0"/>
        <v>1490797</v>
      </c>
      <c r="I8" s="26">
        <f t="shared" si="0"/>
        <v>1375338</v>
      </c>
      <c r="J8" s="26">
        <f t="shared" si="0"/>
        <v>1228778</v>
      </c>
      <c r="K8" s="26">
        <f t="shared" si="0"/>
        <v>1061275</v>
      </c>
      <c r="L8" s="26">
        <f t="shared" si="0"/>
        <v>1190612</v>
      </c>
      <c r="M8" s="26">
        <f>+M9+M27</f>
        <v>1233455</v>
      </c>
      <c r="N8" s="26">
        <v>1017436</v>
      </c>
      <c r="O8" s="26">
        <v>827726</v>
      </c>
      <c r="P8" s="26">
        <v>843917</v>
      </c>
      <c r="Q8" s="26">
        <v>843349</v>
      </c>
      <c r="R8" s="26">
        <v>829419</v>
      </c>
      <c r="S8" s="26">
        <v>968500</v>
      </c>
      <c r="T8" s="26"/>
      <c r="U8" s="26"/>
    </row>
    <row r="9" spans="1:21">
      <c r="A9" s="9" t="s">
        <v>2</v>
      </c>
      <c r="B9" s="10">
        <f>SUM(B11:B25)</f>
        <v>504323</v>
      </c>
      <c r="C9" s="10">
        <f>SUM(C11:C25)</f>
        <v>558073</v>
      </c>
      <c r="D9" s="10">
        <f>SUM(D11:D25)</f>
        <v>579034</v>
      </c>
      <c r="E9" s="10">
        <f t="shared" ref="E9:M9" si="1">SUM(E10:E25)</f>
        <v>597930</v>
      </c>
      <c r="F9" s="10">
        <f t="shared" si="1"/>
        <v>594896</v>
      </c>
      <c r="G9" s="10">
        <f t="shared" si="1"/>
        <v>605988</v>
      </c>
      <c r="H9" s="10">
        <f t="shared" si="1"/>
        <v>583919</v>
      </c>
      <c r="I9" s="10">
        <f t="shared" si="1"/>
        <v>540171</v>
      </c>
      <c r="J9" s="10">
        <f t="shared" si="1"/>
        <v>520319</v>
      </c>
      <c r="K9" s="11">
        <f t="shared" si="1"/>
        <v>404049</v>
      </c>
      <c r="L9" s="11">
        <f t="shared" si="1"/>
        <v>468398</v>
      </c>
      <c r="M9" s="11">
        <f t="shared" si="1"/>
        <v>516994</v>
      </c>
      <c r="N9" s="31" t="s">
        <v>4</v>
      </c>
      <c r="O9" s="31" t="s">
        <v>4</v>
      </c>
      <c r="P9" s="31" t="s">
        <v>4</v>
      </c>
      <c r="Q9" s="31" t="s">
        <v>4</v>
      </c>
      <c r="R9" s="31" t="s">
        <v>4</v>
      </c>
      <c r="S9" s="31" t="s">
        <v>4</v>
      </c>
      <c r="T9" s="31" t="s">
        <v>4</v>
      </c>
      <c r="U9" s="31" t="s">
        <v>4</v>
      </c>
    </row>
    <row r="10" spans="1:21" s="18" customFormat="1">
      <c r="A10" s="12" t="s">
        <v>3</v>
      </c>
      <c r="B10" s="13" t="s">
        <v>4</v>
      </c>
      <c r="C10" s="13" t="s">
        <v>4</v>
      </c>
      <c r="D10" s="13" t="s">
        <v>4</v>
      </c>
      <c r="E10" s="14">
        <v>70024</v>
      </c>
      <c r="F10" s="14">
        <v>139753</v>
      </c>
      <c r="G10" s="14">
        <v>115727</v>
      </c>
      <c r="H10" s="14">
        <v>91597</v>
      </c>
      <c r="I10" s="14">
        <v>66345</v>
      </c>
      <c r="J10" s="15">
        <v>53099</v>
      </c>
      <c r="K10" s="16">
        <v>41391</v>
      </c>
      <c r="L10" s="17" t="s">
        <v>4</v>
      </c>
      <c r="M10" s="17" t="s">
        <v>4</v>
      </c>
      <c r="N10" s="17"/>
      <c r="O10" s="17"/>
      <c r="P10" s="17"/>
      <c r="Q10" s="17"/>
      <c r="R10" s="17"/>
      <c r="S10" s="31"/>
      <c r="T10" s="31"/>
      <c r="U10" s="31"/>
    </row>
    <row r="11" spans="1:21">
      <c r="A11" s="12" t="s">
        <v>5</v>
      </c>
      <c r="B11" s="13" t="s">
        <v>4</v>
      </c>
      <c r="C11" s="13">
        <v>285</v>
      </c>
      <c r="D11" s="13">
        <v>153703</v>
      </c>
      <c r="E11" s="19">
        <v>233695</v>
      </c>
      <c r="F11" s="14">
        <v>253418</v>
      </c>
      <c r="G11" s="14">
        <v>145908</v>
      </c>
      <c r="H11" s="14">
        <v>185322</v>
      </c>
      <c r="I11" s="14">
        <v>214110</v>
      </c>
      <c r="J11" s="15">
        <v>174175</v>
      </c>
      <c r="K11" s="16">
        <v>169503</v>
      </c>
      <c r="L11" s="16">
        <v>224406</v>
      </c>
      <c r="M11" s="17">
        <v>193702</v>
      </c>
      <c r="N11" s="17"/>
      <c r="O11" s="17"/>
      <c r="P11" s="17"/>
      <c r="Q11" s="17"/>
      <c r="R11" s="17"/>
      <c r="S11" s="31"/>
      <c r="T11" s="31"/>
      <c r="U11" s="31"/>
    </row>
    <row r="12" spans="1:21">
      <c r="A12" s="12" t="s">
        <v>6</v>
      </c>
      <c r="B12" s="13" t="s">
        <v>4</v>
      </c>
      <c r="C12" s="13" t="s">
        <v>4</v>
      </c>
      <c r="D12" s="13" t="s">
        <v>4</v>
      </c>
      <c r="E12" s="13" t="s">
        <v>4</v>
      </c>
      <c r="F12" s="14">
        <v>51924</v>
      </c>
      <c r="G12" s="14">
        <v>239707</v>
      </c>
      <c r="H12" s="14">
        <v>208860</v>
      </c>
      <c r="I12" s="14">
        <v>178345</v>
      </c>
      <c r="J12" s="15">
        <v>136482</v>
      </c>
      <c r="K12" s="16">
        <v>99460</v>
      </c>
      <c r="L12" s="16">
        <v>89623</v>
      </c>
      <c r="M12" s="17">
        <v>134620</v>
      </c>
      <c r="N12" s="17"/>
      <c r="O12" s="17"/>
      <c r="P12" s="17"/>
      <c r="Q12" s="17"/>
      <c r="R12" s="17"/>
      <c r="S12" s="31"/>
      <c r="T12" s="31"/>
      <c r="U12" s="31"/>
    </row>
    <row r="13" spans="1:21">
      <c r="A13" s="12" t="s">
        <v>7</v>
      </c>
      <c r="B13" s="13">
        <v>828</v>
      </c>
      <c r="C13" s="13">
        <v>157112</v>
      </c>
      <c r="D13" s="13">
        <v>157106</v>
      </c>
      <c r="E13" s="19">
        <v>110712</v>
      </c>
      <c r="F13" s="14">
        <v>100553</v>
      </c>
      <c r="G13" s="14">
        <v>80915</v>
      </c>
      <c r="H13" s="14">
        <v>68967</v>
      </c>
      <c r="I13" s="14">
        <v>49909</v>
      </c>
      <c r="J13" s="15">
        <v>98602</v>
      </c>
      <c r="K13" s="16">
        <v>79987</v>
      </c>
      <c r="L13" s="16">
        <v>79106</v>
      </c>
      <c r="M13" s="17">
        <v>65726</v>
      </c>
      <c r="N13" s="17"/>
      <c r="O13" s="17"/>
      <c r="P13" s="17"/>
      <c r="Q13" s="17"/>
      <c r="R13" s="17"/>
      <c r="S13" s="31"/>
      <c r="T13" s="31"/>
      <c r="U13" s="31"/>
    </row>
    <row r="14" spans="1:21">
      <c r="A14" s="12" t="s">
        <v>8</v>
      </c>
      <c r="B14" s="13" t="s">
        <v>4</v>
      </c>
      <c r="C14" s="13" t="s">
        <v>4</v>
      </c>
      <c r="D14" s="13" t="s">
        <v>4</v>
      </c>
      <c r="E14" s="13" t="s">
        <v>4</v>
      </c>
      <c r="F14" s="13" t="s">
        <v>4</v>
      </c>
      <c r="G14" s="14">
        <v>733</v>
      </c>
      <c r="H14" s="14">
        <v>9135</v>
      </c>
      <c r="I14" s="14">
        <v>7343</v>
      </c>
      <c r="J14" s="15">
        <v>1667</v>
      </c>
      <c r="K14" s="16">
        <v>982</v>
      </c>
      <c r="L14" s="16">
        <v>1114</v>
      </c>
      <c r="M14" s="17">
        <v>1029</v>
      </c>
      <c r="N14" s="17"/>
      <c r="O14" s="17"/>
      <c r="P14" s="17"/>
      <c r="Q14" s="17"/>
      <c r="R14" s="17"/>
      <c r="S14" s="31"/>
      <c r="T14" s="31"/>
      <c r="U14" s="31"/>
    </row>
    <row r="15" spans="1:21">
      <c r="A15" s="12" t="s">
        <v>9</v>
      </c>
      <c r="B15" s="13" t="s">
        <v>4</v>
      </c>
      <c r="C15" s="13" t="s">
        <v>4</v>
      </c>
      <c r="D15" s="20">
        <v>11970</v>
      </c>
      <c r="E15" s="19">
        <v>27728</v>
      </c>
      <c r="F15" s="14">
        <v>24049</v>
      </c>
      <c r="G15" s="14">
        <v>22998</v>
      </c>
      <c r="H15" s="14">
        <v>20038</v>
      </c>
      <c r="I15" s="14">
        <v>11976</v>
      </c>
      <c r="J15" s="15">
        <v>8448</v>
      </c>
      <c r="K15" s="16">
        <v>5298</v>
      </c>
      <c r="L15" s="16">
        <v>5525</v>
      </c>
      <c r="M15" s="17">
        <v>5731</v>
      </c>
      <c r="N15" s="17"/>
      <c r="O15" s="17"/>
      <c r="P15" s="17"/>
      <c r="Q15" s="17"/>
      <c r="R15" s="17"/>
      <c r="S15" s="31"/>
      <c r="T15" s="31"/>
      <c r="U15" s="31"/>
    </row>
    <row r="16" spans="1:21">
      <c r="A16" s="12" t="s">
        <v>10</v>
      </c>
      <c r="B16" s="13" t="s">
        <v>4</v>
      </c>
      <c r="C16" s="13" t="s">
        <v>4</v>
      </c>
      <c r="D16" s="21" t="s">
        <v>4</v>
      </c>
      <c r="E16" s="13" t="s">
        <v>4</v>
      </c>
      <c r="F16" s="13" t="s">
        <v>4</v>
      </c>
      <c r="G16" s="13" t="s">
        <v>4</v>
      </c>
      <c r="H16" s="13" t="s">
        <v>4</v>
      </c>
      <c r="I16" s="13" t="s">
        <v>4</v>
      </c>
      <c r="J16" s="13" t="s">
        <v>4</v>
      </c>
      <c r="K16" s="16">
        <v>1486</v>
      </c>
      <c r="L16" s="16">
        <v>68391</v>
      </c>
      <c r="M16" s="17">
        <v>77169</v>
      </c>
      <c r="N16" s="17"/>
      <c r="O16" s="17"/>
      <c r="P16" s="17"/>
      <c r="Q16" s="17"/>
      <c r="R16" s="17"/>
      <c r="S16" s="31"/>
      <c r="T16" s="31"/>
      <c r="U16" s="31"/>
    </row>
    <row r="17" spans="1:21">
      <c r="A17" s="12" t="s">
        <v>11</v>
      </c>
      <c r="B17" s="13" t="s">
        <v>4</v>
      </c>
      <c r="C17" s="13" t="s">
        <v>4</v>
      </c>
      <c r="D17" s="13" t="s">
        <v>4</v>
      </c>
      <c r="E17" s="13" t="s">
        <v>4</v>
      </c>
      <c r="F17" s="13" t="s">
        <v>4</v>
      </c>
      <c r="G17" s="13" t="s">
        <v>4</v>
      </c>
      <c r="H17" s="13" t="s">
        <v>4</v>
      </c>
      <c r="I17" s="13" t="s">
        <v>4</v>
      </c>
      <c r="J17" s="13" t="s">
        <v>4</v>
      </c>
      <c r="K17" s="22" t="s">
        <v>4</v>
      </c>
      <c r="L17" s="16">
        <v>233</v>
      </c>
      <c r="M17" s="17">
        <v>34593</v>
      </c>
      <c r="N17" s="17"/>
      <c r="O17" s="17"/>
      <c r="P17" s="17"/>
      <c r="Q17" s="17"/>
      <c r="R17" s="17"/>
      <c r="S17" s="31"/>
      <c r="T17" s="31"/>
      <c r="U17" s="31"/>
    </row>
    <row r="18" spans="1:21">
      <c r="A18" s="12" t="s">
        <v>79</v>
      </c>
      <c r="B18" s="13" t="s">
        <v>4</v>
      </c>
      <c r="C18" s="13" t="s">
        <v>4</v>
      </c>
      <c r="D18" s="13" t="s">
        <v>4</v>
      </c>
      <c r="E18" s="13" t="s">
        <v>4</v>
      </c>
      <c r="F18" s="13" t="s">
        <v>4</v>
      </c>
      <c r="G18" s="13" t="s">
        <v>4</v>
      </c>
      <c r="H18" s="13" t="s">
        <v>4</v>
      </c>
      <c r="I18" s="13" t="s">
        <v>4</v>
      </c>
      <c r="J18" s="13" t="s">
        <v>4</v>
      </c>
      <c r="K18" s="13" t="s">
        <v>4</v>
      </c>
      <c r="L18" s="13" t="s">
        <v>4</v>
      </c>
      <c r="M18" s="17">
        <v>4424</v>
      </c>
      <c r="N18" s="17"/>
      <c r="O18" s="17"/>
      <c r="P18" s="17"/>
      <c r="Q18" s="17"/>
      <c r="R18" s="17"/>
      <c r="S18" s="31"/>
      <c r="T18" s="31"/>
      <c r="U18" s="31"/>
    </row>
    <row r="19" spans="1:21">
      <c r="A19" s="12" t="s">
        <v>12</v>
      </c>
      <c r="B19" s="14">
        <v>17451</v>
      </c>
      <c r="C19" s="14">
        <v>17512</v>
      </c>
      <c r="D19" s="13" t="s">
        <v>4</v>
      </c>
      <c r="E19" s="21" t="s">
        <v>4</v>
      </c>
      <c r="F19" s="13" t="s">
        <v>4</v>
      </c>
      <c r="G19" s="13" t="s">
        <v>4</v>
      </c>
      <c r="H19" s="13" t="s">
        <v>4</v>
      </c>
      <c r="I19" s="13" t="s">
        <v>4</v>
      </c>
      <c r="J19" s="13" t="s">
        <v>4</v>
      </c>
      <c r="K19" s="22" t="s">
        <v>4</v>
      </c>
      <c r="L19" s="22" t="s">
        <v>4</v>
      </c>
      <c r="M19" s="17" t="s">
        <v>4</v>
      </c>
      <c r="N19" s="17"/>
      <c r="O19" s="17"/>
      <c r="P19" s="17"/>
      <c r="Q19" s="17"/>
      <c r="R19" s="17"/>
      <c r="S19" s="31"/>
      <c r="T19" s="31"/>
      <c r="U19" s="31"/>
    </row>
    <row r="20" spans="1:21">
      <c r="A20" s="12" t="s">
        <v>13</v>
      </c>
      <c r="B20" s="13" t="s">
        <v>4</v>
      </c>
      <c r="C20" s="14">
        <v>2008</v>
      </c>
      <c r="D20" s="13" t="s">
        <v>4</v>
      </c>
      <c r="E20" s="21" t="s">
        <v>4</v>
      </c>
      <c r="F20" s="13" t="s">
        <v>4</v>
      </c>
      <c r="G20" s="13" t="s">
        <v>4</v>
      </c>
      <c r="H20" s="13" t="s">
        <v>4</v>
      </c>
      <c r="I20" s="13" t="s">
        <v>4</v>
      </c>
      <c r="J20" s="13" t="s">
        <v>4</v>
      </c>
      <c r="K20" s="22" t="s">
        <v>4</v>
      </c>
      <c r="L20" s="22" t="s">
        <v>4</v>
      </c>
      <c r="M20" s="17" t="s">
        <v>4</v>
      </c>
      <c r="N20" s="17"/>
      <c r="O20" s="17"/>
      <c r="P20" s="17"/>
      <c r="Q20" s="17"/>
      <c r="R20" s="17"/>
      <c r="S20" s="31"/>
      <c r="T20" s="31"/>
      <c r="U20" s="31"/>
    </row>
    <row r="21" spans="1:21">
      <c r="A21" s="12" t="s">
        <v>14</v>
      </c>
      <c r="B21" s="14">
        <v>242703</v>
      </c>
      <c r="C21" s="14">
        <v>226821</v>
      </c>
      <c r="D21" s="14">
        <v>145817</v>
      </c>
      <c r="E21" s="21">
        <v>55120</v>
      </c>
      <c r="F21" s="13" t="s">
        <v>4</v>
      </c>
      <c r="G21" s="13" t="s">
        <v>4</v>
      </c>
      <c r="H21" s="13" t="s">
        <v>4</v>
      </c>
      <c r="I21" s="13" t="s">
        <v>4</v>
      </c>
      <c r="J21" s="13" t="s">
        <v>4</v>
      </c>
      <c r="K21" s="22" t="s">
        <v>4</v>
      </c>
      <c r="L21" s="22" t="s">
        <v>4</v>
      </c>
      <c r="M21" s="17" t="s">
        <v>4</v>
      </c>
      <c r="N21" s="17"/>
      <c r="O21" s="17"/>
      <c r="P21" s="17"/>
      <c r="Q21" s="17"/>
      <c r="R21" s="17"/>
      <c r="S21" s="31"/>
      <c r="T21" s="31"/>
      <c r="U21" s="31"/>
    </row>
    <row r="22" spans="1:21">
      <c r="A22" s="12" t="s">
        <v>15</v>
      </c>
      <c r="B22" s="14">
        <v>77908</v>
      </c>
      <c r="C22" s="14">
        <v>15781</v>
      </c>
      <c r="D22" s="13" t="s">
        <v>4</v>
      </c>
      <c r="E22" s="21" t="s">
        <v>4</v>
      </c>
      <c r="F22" s="13" t="s">
        <v>4</v>
      </c>
      <c r="G22" s="13" t="s">
        <v>4</v>
      </c>
      <c r="H22" s="13" t="s">
        <v>4</v>
      </c>
      <c r="I22" s="13" t="s">
        <v>4</v>
      </c>
      <c r="J22" s="13" t="s">
        <v>4</v>
      </c>
      <c r="K22" s="22" t="s">
        <v>4</v>
      </c>
      <c r="L22" s="22" t="s">
        <v>4</v>
      </c>
      <c r="M22" s="17" t="s">
        <v>4</v>
      </c>
      <c r="N22" s="17"/>
      <c r="O22" s="17"/>
      <c r="P22" s="17"/>
      <c r="Q22" s="17"/>
      <c r="R22" s="17"/>
      <c r="S22" s="31"/>
      <c r="T22" s="31"/>
      <c r="U22" s="31"/>
    </row>
    <row r="23" spans="1:21">
      <c r="A23" s="12" t="s">
        <v>16</v>
      </c>
      <c r="B23" s="14">
        <v>2346</v>
      </c>
      <c r="C23" s="13" t="s">
        <v>4</v>
      </c>
      <c r="D23" s="13" t="s">
        <v>4</v>
      </c>
      <c r="E23" s="21" t="s">
        <v>4</v>
      </c>
      <c r="F23" s="13" t="s">
        <v>4</v>
      </c>
      <c r="G23" s="13" t="s">
        <v>4</v>
      </c>
      <c r="H23" s="13" t="s">
        <v>4</v>
      </c>
      <c r="I23" s="13" t="s">
        <v>4</v>
      </c>
      <c r="J23" s="13" t="s">
        <v>4</v>
      </c>
      <c r="K23" s="22" t="s">
        <v>4</v>
      </c>
      <c r="L23" s="22" t="s">
        <v>4</v>
      </c>
      <c r="M23" s="17" t="s">
        <v>4</v>
      </c>
      <c r="N23" s="17"/>
      <c r="O23" s="17"/>
      <c r="P23" s="17"/>
      <c r="Q23" s="17"/>
      <c r="R23" s="17"/>
      <c r="S23" s="31"/>
      <c r="T23" s="31"/>
      <c r="U23" s="31"/>
    </row>
    <row r="24" spans="1:21">
      <c r="A24" s="12" t="s">
        <v>17</v>
      </c>
      <c r="B24" s="13" t="s">
        <v>4</v>
      </c>
      <c r="C24" s="13" t="s">
        <v>4</v>
      </c>
      <c r="D24" s="13" t="s">
        <v>4</v>
      </c>
      <c r="E24" s="13" t="s">
        <v>4</v>
      </c>
      <c r="F24" s="14">
        <v>1</v>
      </c>
      <c r="G24" s="13" t="s">
        <v>4</v>
      </c>
      <c r="H24" s="13" t="s">
        <v>4</v>
      </c>
      <c r="I24" s="13" t="s">
        <v>4</v>
      </c>
      <c r="J24" s="13" t="s">
        <v>4</v>
      </c>
      <c r="K24" s="22" t="s">
        <v>4</v>
      </c>
      <c r="L24" s="22" t="s">
        <v>4</v>
      </c>
      <c r="M24" s="17" t="s">
        <v>4</v>
      </c>
      <c r="N24" s="17"/>
      <c r="O24" s="17"/>
      <c r="P24" s="17"/>
      <c r="Q24" s="17"/>
      <c r="R24" s="17"/>
      <c r="S24" s="31"/>
      <c r="T24" s="31"/>
      <c r="U24" s="31"/>
    </row>
    <row r="25" spans="1:21" s="18" customFormat="1">
      <c r="A25" s="23" t="s">
        <v>18</v>
      </c>
      <c r="B25" s="14">
        <v>163087</v>
      </c>
      <c r="C25" s="14">
        <v>138554</v>
      </c>
      <c r="D25" s="14">
        <v>110438</v>
      </c>
      <c r="E25" s="21">
        <v>100651</v>
      </c>
      <c r="F25" s="14">
        <v>25198</v>
      </c>
      <c r="G25" s="13" t="s">
        <v>4</v>
      </c>
      <c r="H25" s="13" t="s">
        <v>4</v>
      </c>
      <c r="I25" s="13">
        <v>12143</v>
      </c>
      <c r="J25" s="15">
        <v>47846</v>
      </c>
      <c r="K25" s="16">
        <v>5942</v>
      </c>
      <c r="L25" s="22" t="s">
        <v>4</v>
      </c>
      <c r="M25" s="22" t="s">
        <v>4</v>
      </c>
      <c r="N25" s="22"/>
      <c r="O25" s="22"/>
      <c r="P25" s="22"/>
      <c r="Q25" s="22"/>
      <c r="R25" s="22"/>
      <c r="S25" s="26"/>
      <c r="T25" s="26"/>
      <c r="U25" s="26"/>
    </row>
    <row r="26" spans="1:21" s="24" customFormat="1">
      <c r="A26" s="12"/>
      <c r="B26" s="14"/>
      <c r="C26" s="14"/>
      <c r="D26" s="14"/>
      <c r="E26" s="21"/>
      <c r="F26" s="14"/>
      <c r="G26" s="14"/>
      <c r="H26" s="14"/>
      <c r="I26" s="14"/>
      <c r="J26" s="15"/>
      <c r="K26" s="16"/>
      <c r="L26" s="16"/>
      <c r="M26" s="16"/>
      <c r="N26" s="16"/>
      <c r="O26" s="16"/>
      <c r="P26" s="16"/>
      <c r="Q26" s="16"/>
      <c r="R26" s="16"/>
      <c r="S26" s="30"/>
      <c r="T26" s="30"/>
      <c r="U26" s="30"/>
    </row>
    <row r="27" spans="1:21" s="27" customFormat="1">
      <c r="A27" s="9" t="s">
        <v>19</v>
      </c>
      <c r="B27" s="10">
        <f t="shared" ref="B27:K27" si="2">SUM(B28:B45)</f>
        <v>1094756</v>
      </c>
      <c r="C27" s="10">
        <f t="shared" si="2"/>
        <v>1254296</v>
      </c>
      <c r="D27" s="10">
        <f t="shared" si="2"/>
        <v>1304259</v>
      </c>
      <c r="E27" s="25">
        <f t="shared" si="2"/>
        <v>1208461</v>
      </c>
      <c r="F27" s="25">
        <f t="shared" si="2"/>
        <v>1213362</v>
      </c>
      <c r="G27" s="25">
        <f t="shared" si="2"/>
        <v>1155292</v>
      </c>
      <c r="H27" s="10">
        <f t="shared" si="2"/>
        <v>906878</v>
      </c>
      <c r="I27" s="25">
        <f t="shared" si="2"/>
        <v>835167</v>
      </c>
      <c r="J27" s="25">
        <f>SUM(J28:J45)</f>
        <v>708459</v>
      </c>
      <c r="K27" s="26">
        <f t="shared" si="2"/>
        <v>657226</v>
      </c>
      <c r="L27" s="26">
        <f>SUM(L28:L45)</f>
        <v>722214</v>
      </c>
      <c r="M27" s="26">
        <f>SUM(M28:M45)</f>
        <v>716461</v>
      </c>
      <c r="N27" s="31" t="s">
        <v>4</v>
      </c>
      <c r="O27" s="31" t="s">
        <v>4</v>
      </c>
      <c r="P27" s="31" t="s">
        <v>4</v>
      </c>
      <c r="Q27" s="31" t="s">
        <v>4</v>
      </c>
      <c r="R27" s="31" t="s">
        <v>4</v>
      </c>
      <c r="S27" s="31" t="s">
        <v>4</v>
      </c>
      <c r="T27" s="31" t="s">
        <v>4</v>
      </c>
      <c r="U27" s="31" t="s">
        <v>4</v>
      </c>
    </row>
    <row r="28" spans="1:21" s="24" customFormat="1">
      <c r="A28" s="28">
        <v>106</v>
      </c>
      <c r="B28" s="14">
        <v>132470</v>
      </c>
      <c r="C28" s="14">
        <v>108816</v>
      </c>
      <c r="D28" s="14">
        <v>67176</v>
      </c>
      <c r="E28" s="21">
        <v>34584</v>
      </c>
      <c r="F28" s="13" t="s">
        <v>4</v>
      </c>
      <c r="G28" s="13" t="s">
        <v>4</v>
      </c>
      <c r="H28" s="13" t="s">
        <v>4</v>
      </c>
      <c r="I28" s="13" t="s">
        <v>4</v>
      </c>
      <c r="J28" s="13" t="s">
        <v>4</v>
      </c>
      <c r="K28" s="22" t="s">
        <v>4</v>
      </c>
      <c r="L28" s="22" t="s">
        <v>4</v>
      </c>
      <c r="M28" s="22" t="s">
        <v>4</v>
      </c>
      <c r="N28" s="22"/>
      <c r="O28" s="22"/>
      <c r="P28" s="22"/>
      <c r="Q28" s="22"/>
      <c r="R28" s="22"/>
      <c r="S28" s="26"/>
      <c r="T28" s="26"/>
      <c r="U28" s="26"/>
    </row>
    <row r="29" spans="1:21" s="3" customFormat="1">
      <c r="A29" s="28">
        <v>206</v>
      </c>
      <c r="B29" s="14">
        <v>488357</v>
      </c>
      <c r="C29" s="14">
        <v>559735</v>
      </c>
      <c r="D29" s="14">
        <v>549000</v>
      </c>
      <c r="E29" s="21">
        <v>459733</v>
      </c>
      <c r="F29" s="14">
        <v>431239</v>
      </c>
      <c r="G29" s="14">
        <v>323752</v>
      </c>
      <c r="H29" s="13">
        <v>167707</v>
      </c>
      <c r="I29" s="13">
        <v>103213</v>
      </c>
      <c r="J29" s="15">
        <v>75602</v>
      </c>
      <c r="K29" s="16">
        <v>129027</v>
      </c>
      <c r="L29" s="16">
        <v>127080</v>
      </c>
      <c r="M29" s="22">
        <v>92939</v>
      </c>
      <c r="N29" s="22"/>
      <c r="O29" s="22"/>
      <c r="P29" s="22"/>
      <c r="Q29" s="22"/>
      <c r="R29" s="22"/>
      <c r="S29" s="26"/>
      <c r="T29" s="26"/>
      <c r="U29" s="26"/>
    </row>
    <row r="30" spans="1:21">
      <c r="A30" s="28">
        <v>207</v>
      </c>
      <c r="B30" s="13" t="s">
        <v>4</v>
      </c>
      <c r="C30" s="13" t="s">
        <v>4</v>
      </c>
      <c r="D30" s="13" t="s">
        <v>4</v>
      </c>
      <c r="E30" s="13" t="s">
        <v>4</v>
      </c>
      <c r="F30" s="13" t="s">
        <v>4</v>
      </c>
      <c r="G30" s="14">
        <v>973</v>
      </c>
      <c r="H30" s="13">
        <v>177979</v>
      </c>
      <c r="I30" s="13">
        <v>213041</v>
      </c>
      <c r="J30" s="15">
        <v>187794</v>
      </c>
      <c r="K30" s="16">
        <v>166103</v>
      </c>
      <c r="L30" s="16">
        <v>128322</v>
      </c>
      <c r="M30" s="22">
        <v>88725</v>
      </c>
      <c r="N30" s="22"/>
      <c r="O30" s="22"/>
      <c r="P30" s="22"/>
      <c r="Q30" s="22"/>
      <c r="R30" s="22"/>
      <c r="S30" s="26"/>
      <c r="T30" s="26"/>
      <c r="U30" s="26"/>
    </row>
    <row r="31" spans="1:21">
      <c r="A31" s="28">
        <v>208</v>
      </c>
      <c r="B31" s="13" t="s">
        <v>4</v>
      </c>
      <c r="C31" s="13" t="s">
        <v>4</v>
      </c>
      <c r="D31" s="13" t="s">
        <v>4</v>
      </c>
      <c r="E31" s="13" t="s">
        <v>4</v>
      </c>
      <c r="F31" s="13" t="s">
        <v>4</v>
      </c>
      <c r="G31" s="13" t="s">
        <v>4</v>
      </c>
      <c r="H31" s="13" t="s">
        <v>4</v>
      </c>
      <c r="I31" s="13" t="s">
        <v>4</v>
      </c>
      <c r="J31" s="13" t="s">
        <v>4</v>
      </c>
      <c r="K31" s="13" t="s">
        <v>4</v>
      </c>
      <c r="L31" s="13" t="s">
        <v>4</v>
      </c>
      <c r="M31" s="22">
        <v>578</v>
      </c>
      <c r="N31" s="22"/>
      <c r="O31" s="22"/>
      <c r="P31" s="22"/>
      <c r="Q31" s="22"/>
      <c r="R31" s="22"/>
      <c r="S31" s="26"/>
      <c r="T31" s="26"/>
      <c r="U31" s="26"/>
    </row>
    <row r="32" spans="1:21">
      <c r="A32" s="28">
        <v>306</v>
      </c>
      <c r="B32" s="14">
        <v>186090</v>
      </c>
      <c r="C32" s="14">
        <v>48733</v>
      </c>
      <c r="D32" s="14">
        <v>6026</v>
      </c>
      <c r="E32" s="21" t="s">
        <v>4</v>
      </c>
      <c r="F32" s="13" t="s">
        <v>4</v>
      </c>
      <c r="G32" s="13" t="s">
        <v>4</v>
      </c>
      <c r="H32" s="13" t="s">
        <v>4</v>
      </c>
      <c r="I32" s="13" t="s">
        <v>4</v>
      </c>
      <c r="J32" s="13" t="s">
        <v>4</v>
      </c>
      <c r="K32" s="22" t="s">
        <v>4</v>
      </c>
      <c r="L32" s="22" t="s">
        <v>4</v>
      </c>
      <c r="M32" s="22" t="s">
        <v>4</v>
      </c>
      <c r="N32" s="22"/>
      <c r="O32" s="22"/>
      <c r="P32" s="22"/>
      <c r="Q32" s="22"/>
      <c r="R32" s="22"/>
      <c r="S32" s="26"/>
      <c r="T32" s="26"/>
      <c r="U32" s="26"/>
    </row>
    <row r="33" spans="1:21">
      <c r="A33" s="28">
        <v>307</v>
      </c>
      <c r="B33" s="13" t="s">
        <v>4</v>
      </c>
      <c r="C33" s="14">
        <v>307869</v>
      </c>
      <c r="D33" s="14">
        <v>528956</v>
      </c>
      <c r="E33" s="21">
        <v>565690</v>
      </c>
      <c r="F33" s="14">
        <v>548321</v>
      </c>
      <c r="G33" s="14">
        <v>451117</v>
      </c>
      <c r="H33" s="13">
        <v>347252</v>
      </c>
      <c r="I33" s="13">
        <v>247332</v>
      </c>
      <c r="J33" s="15">
        <v>33903</v>
      </c>
      <c r="K33" s="16">
        <v>32</v>
      </c>
      <c r="L33" s="22" t="s">
        <v>4</v>
      </c>
      <c r="M33" s="22" t="s">
        <v>4</v>
      </c>
      <c r="N33" s="22"/>
      <c r="O33" s="22"/>
      <c r="P33" s="22"/>
      <c r="Q33" s="22"/>
      <c r="R33" s="22"/>
      <c r="S33" s="26"/>
      <c r="T33" s="26"/>
      <c r="U33" s="26"/>
    </row>
    <row r="34" spans="1:21">
      <c r="A34" s="28">
        <v>3008</v>
      </c>
      <c r="B34" s="13" t="s">
        <v>4</v>
      </c>
      <c r="C34" s="13" t="s">
        <v>4</v>
      </c>
      <c r="D34" s="13" t="s">
        <v>4</v>
      </c>
      <c r="E34" s="13" t="s">
        <v>4</v>
      </c>
      <c r="F34" s="13" t="s">
        <v>4</v>
      </c>
      <c r="G34" s="13" t="s">
        <v>4</v>
      </c>
      <c r="H34" s="13" t="s">
        <v>4</v>
      </c>
      <c r="I34" s="13" t="s">
        <v>4</v>
      </c>
      <c r="J34" s="13" t="s">
        <v>4</v>
      </c>
      <c r="K34" s="13" t="s">
        <v>4</v>
      </c>
      <c r="L34" s="13" t="s">
        <v>4</v>
      </c>
      <c r="M34" s="22">
        <v>139827</v>
      </c>
      <c r="N34" s="22"/>
      <c r="O34" s="22"/>
      <c r="P34" s="22"/>
      <c r="Q34" s="22"/>
      <c r="R34" s="22"/>
      <c r="S34" s="26"/>
      <c r="T34" s="26"/>
      <c r="U34" s="26"/>
    </row>
    <row r="35" spans="1:21">
      <c r="A35" s="28">
        <v>308</v>
      </c>
      <c r="B35" s="13" t="s">
        <v>4</v>
      </c>
      <c r="C35" s="13" t="s">
        <v>4</v>
      </c>
      <c r="D35" s="13" t="s">
        <v>4</v>
      </c>
      <c r="E35" s="13" t="s">
        <v>4</v>
      </c>
      <c r="F35" s="13" t="s">
        <v>4</v>
      </c>
      <c r="G35" s="13" t="s">
        <v>4</v>
      </c>
      <c r="H35" s="13" t="s">
        <v>4</v>
      </c>
      <c r="I35" s="13">
        <v>106054</v>
      </c>
      <c r="J35" s="15">
        <v>300653</v>
      </c>
      <c r="K35" s="16">
        <v>230341</v>
      </c>
      <c r="L35" s="16">
        <v>222946</v>
      </c>
      <c r="M35" s="22">
        <v>198045</v>
      </c>
      <c r="N35" s="22"/>
      <c r="O35" s="22"/>
      <c r="P35" s="22"/>
      <c r="Q35" s="22"/>
      <c r="R35" s="22"/>
      <c r="S35" s="26"/>
      <c r="T35" s="26"/>
      <c r="U35" s="26"/>
    </row>
    <row r="36" spans="1:21">
      <c r="A36" s="28">
        <v>406</v>
      </c>
      <c r="B36" s="14">
        <v>240561</v>
      </c>
      <c r="C36" s="14">
        <v>170129</v>
      </c>
      <c r="D36" s="14">
        <v>111007</v>
      </c>
      <c r="E36" s="21">
        <v>91217</v>
      </c>
      <c r="F36" s="14">
        <v>18409</v>
      </c>
      <c r="G36" s="13" t="s">
        <v>4</v>
      </c>
      <c r="H36" s="13" t="s">
        <v>4</v>
      </c>
      <c r="I36" s="13" t="s">
        <v>4</v>
      </c>
      <c r="J36" s="13" t="s">
        <v>4</v>
      </c>
      <c r="K36" s="22" t="s">
        <v>4</v>
      </c>
      <c r="L36" s="22" t="s">
        <v>4</v>
      </c>
      <c r="M36" s="22" t="s">
        <v>4</v>
      </c>
      <c r="N36" s="22"/>
      <c r="O36" s="22"/>
      <c r="P36" s="22"/>
      <c r="Q36" s="22"/>
      <c r="R36" s="22"/>
      <c r="S36" s="26"/>
      <c r="T36" s="26"/>
      <c r="U36" s="26"/>
    </row>
    <row r="37" spans="1:21" s="3" customFormat="1">
      <c r="A37" s="28">
        <v>407</v>
      </c>
      <c r="B37" s="13" t="s">
        <v>4</v>
      </c>
      <c r="C37" s="13" t="s">
        <v>4</v>
      </c>
      <c r="D37" s="13" t="s">
        <v>4</v>
      </c>
      <c r="E37" s="21">
        <v>679</v>
      </c>
      <c r="F37" s="14">
        <v>164969</v>
      </c>
      <c r="G37" s="14">
        <v>258795</v>
      </c>
      <c r="H37" s="13">
        <v>157715</v>
      </c>
      <c r="I37" s="13">
        <v>127930</v>
      </c>
      <c r="J37" s="15">
        <v>81756</v>
      </c>
      <c r="K37" s="16">
        <v>33247</v>
      </c>
      <c r="L37" s="16">
        <v>28898</v>
      </c>
      <c r="M37" s="22">
        <v>734</v>
      </c>
      <c r="N37" s="22"/>
      <c r="O37" s="22"/>
      <c r="P37" s="22"/>
      <c r="Q37" s="22"/>
      <c r="R37" s="22"/>
      <c r="S37" s="26"/>
      <c r="T37" s="26"/>
      <c r="U37" s="26"/>
    </row>
    <row r="38" spans="1:21" s="3" customFormat="1">
      <c r="A38" s="28">
        <v>508</v>
      </c>
      <c r="B38" s="13" t="s">
        <v>4</v>
      </c>
      <c r="C38" s="13" t="s">
        <v>4</v>
      </c>
      <c r="D38" s="13" t="s">
        <v>4</v>
      </c>
      <c r="E38" s="21" t="s">
        <v>4</v>
      </c>
      <c r="F38" s="13" t="s">
        <v>4</v>
      </c>
      <c r="G38" s="13" t="s">
        <v>4</v>
      </c>
      <c r="H38" s="13" t="s">
        <v>4</v>
      </c>
      <c r="I38" s="13" t="s">
        <v>4</v>
      </c>
      <c r="J38" s="13" t="s">
        <v>4</v>
      </c>
      <c r="K38" s="22" t="s">
        <v>4</v>
      </c>
      <c r="L38" s="22">
        <v>6385</v>
      </c>
      <c r="M38" s="22">
        <v>74469</v>
      </c>
      <c r="N38" s="22"/>
      <c r="O38" s="22"/>
      <c r="P38" s="22"/>
      <c r="Q38" s="22"/>
      <c r="R38" s="22"/>
      <c r="S38" s="26"/>
      <c r="T38" s="26"/>
      <c r="U38" s="26"/>
    </row>
    <row r="39" spans="1:21">
      <c r="A39" s="28">
        <v>607</v>
      </c>
      <c r="B39" s="14">
        <v>23509</v>
      </c>
      <c r="C39" s="14">
        <v>37790</v>
      </c>
      <c r="D39" s="14">
        <v>27161</v>
      </c>
      <c r="E39" s="21">
        <v>21528</v>
      </c>
      <c r="F39" s="14">
        <v>18076</v>
      </c>
      <c r="G39" s="14">
        <v>18771</v>
      </c>
      <c r="H39" s="13">
        <v>9627</v>
      </c>
      <c r="I39" s="13">
        <v>5983</v>
      </c>
      <c r="J39" s="15">
        <v>4565</v>
      </c>
      <c r="K39" s="16">
        <v>909</v>
      </c>
      <c r="L39" s="16">
        <v>956</v>
      </c>
      <c r="M39" s="4">
        <v>114768</v>
      </c>
      <c r="N39" s="22"/>
      <c r="O39" s="22"/>
      <c r="P39" s="22"/>
      <c r="Q39" s="22"/>
      <c r="R39" s="22"/>
      <c r="S39" s="26"/>
      <c r="T39" s="26"/>
      <c r="U39" s="26"/>
    </row>
    <row r="40" spans="1:21">
      <c r="A40" s="28">
        <v>806</v>
      </c>
      <c r="B40" s="14">
        <v>22406</v>
      </c>
      <c r="C40" s="14">
        <v>19972</v>
      </c>
      <c r="D40" s="13" t="s">
        <v>4</v>
      </c>
      <c r="E40" s="21" t="s">
        <v>4</v>
      </c>
      <c r="F40" s="13" t="s">
        <v>4</v>
      </c>
      <c r="G40" s="13" t="s">
        <v>4</v>
      </c>
      <c r="H40" s="13" t="s">
        <v>4</v>
      </c>
      <c r="I40" s="13" t="s">
        <v>4</v>
      </c>
      <c r="J40" s="13" t="s">
        <v>4</v>
      </c>
      <c r="K40" s="22" t="s">
        <v>4</v>
      </c>
      <c r="L40" s="22" t="s">
        <v>4</v>
      </c>
      <c r="M40" s="22" t="s">
        <v>4</v>
      </c>
      <c r="N40" s="22"/>
      <c r="O40" s="22"/>
      <c r="P40" s="22"/>
      <c r="Q40" s="22"/>
      <c r="R40" s="22"/>
      <c r="S40" s="26"/>
      <c r="T40" s="26"/>
      <c r="U40" s="26"/>
    </row>
    <row r="41" spans="1:21">
      <c r="A41" s="28">
        <v>807</v>
      </c>
      <c r="B41" s="13" t="s">
        <v>4</v>
      </c>
      <c r="C41" s="13" t="s">
        <v>4</v>
      </c>
      <c r="D41" s="20">
        <v>14933</v>
      </c>
      <c r="E41" s="21">
        <v>35030</v>
      </c>
      <c r="F41" s="14">
        <v>31178</v>
      </c>
      <c r="G41" s="14">
        <v>28057</v>
      </c>
      <c r="H41" s="13">
        <v>23985</v>
      </c>
      <c r="I41" s="13">
        <v>20223</v>
      </c>
      <c r="J41" s="15">
        <v>13384</v>
      </c>
      <c r="K41" s="16">
        <v>6185</v>
      </c>
      <c r="L41" s="16">
        <v>5724</v>
      </c>
      <c r="M41" s="22">
        <v>6376</v>
      </c>
      <c r="N41" s="22"/>
      <c r="O41" s="22"/>
      <c r="P41" s="22"/>
      <c r="Q41" s="22"/>
      <c r="R41" s="22"/>
      <c r="S41" s="26"/>
      <c r="T41" s="26"/>
      <c r="U41" s="26"/>
    </row>
    <row r="42" spans="1:21" s="3" customFormat="1">
      <c r="A42" s="28">
        <v>1007</v>
      </c>
      <c r="B42" s="13" t="s">
        <v>4</v>
      </c>
      <c r="C42" s="13" t="s">
        <v>4</v>
      </c>
      <c r="D42" s="13" t="s">
        <v>4</v>
      </c>
      <c r="E42" s="13" t="s">
        <v>4</v>
      </c>
      <c r="F42" s="14">
        <v>1170</v>
      </c>
      <c r="G42" s="14">
        <v>73827</v>
      </c>
      <c r="H42" s="13">
        <v>22613</v>
      </c>
      <c r="I42" s="13">
        <v>11391</v>
      </c>
      <c r="J42" s="15">
        <v>10396</v>
      </c>
      <c r="K42" s="16">
        <v>4788</v>
      </c>
      <c r="L42" s="16">
        <v>15</v>
      </c>
      <c r="M42" s="22" t="s">
        <v>4</v>
      </c>
      <c r="N42" s="22"/>
      <c r="O42" s="22"/>
      <c r="P42" s="22"/>
      <c r="Q42" s="22"/>
      <c r="R42" s="22"/>
      <c r="S42" s="26"/>
      <c r="T42" s="26"/>
      <c r="U42" s="26"/>
    </row>
    <row r="43" spans="1:21" s="3" customFormat="1">
      <c r="A43" s="28">
        <v>3008</v>
      </c>
      <c r="B43" s="13" t="s">
        <v>4</v>
      </c>
      <c r="C43" s="13" t="s">
        <v>4</v>
      </c>
      <c r="D43" s="13" t="s">
        <v>4</v>
      </c>
      <c r="E43" s="13" t="s">
        <v>4</v>
      </c>
      <c r="F43" s="13" t="s">
        <v>4</v>
      </c>
      <c r="G43" s="13" t="s">
        <v>4</v>
      </c>
      <c r="H43" s="13" t="s">
        <v>4</v>
      </c>
      <c r="I43" s="13" t="s">
        <v>4</v>
      </c>
      <c r="J43" s="15">
        <v>406</v>
      </c>
      <c r="K43" s="16">
        <v>64671</v>
      </c>
      <c r="L43" s="16">
        <v>132543</v>
      </c>
      <c r="M43" s="22" t="s">
        <v>4</v>
      </c>
      <c r="N43" s="22"/>
      <c r="O43" s="22"/>
      <c r="P43" s="22"/>
      <c r="Q43" s="22"/>
      <c r="R43" s="22"/>
      <c r="S43" s="26"/>
      <c r="T43" s="26"/>
      <c r="U43" s="26"/>
    </row>
    <row r="44" spans="1:21">
      <c r="A44" s="28">
        <v>5008</v>
      </c>
      <c r="B44" s="13" t="s">
        <v>4</v>
      </c>
      <c r="C44" s="13" t="s">
        <v>4</v>
      </c>
      <c r="D44" s="21" t="s">
        <v>4</v>
      </c>
      <c r="E44" s="13" t="s">
        <v>4</v>
      </c>
      <c r="F44" s="13" t="s">
        <v>4</v>
      </c>
      <c r="G44" s="13" t="s">
        <v>4</v>
      </c>
      <c r="H44" s="13" t="s">
        <v>4</v>
      </c>
      <c r="I44" s="13" t="s">
        <v>4</v>
      </c>
      <c r="J44" s="13" t="s">
        <v>4</v>
      </c>
      <c r="K44" s="16">
        <v>21923</v>
      </c>
      <c r="L44" s="16">
        <v>69345</v>
      </c>
      <c r="M44" s="22" t="s">
        <v>4</v>
      </c>
      <c r="N44" s="22"/>
      <c r="O44" s="22"/>
      <c r="P44" s="22"/>
      <c r="Q44" s="22"/>
      <c r="R44" s="22"/>
      <c r="S44" s="26"/>
      <c r="T44" s="26"/>
      <c r="U44" s="26"/>
    </row>
    <row r="45" spans="1:21">
      <c r="A45" s="28" t="s">
        <v>20</v>
      </c>
      <c r="B45" s="14">
        <v>1363</v>
      </c>
      <c r="C45" s="14">
        <v>1252</v>
      </c>
      <c r="D45" s="13" t="s">
        <v>4</v>
      </c>
      <c r="E45" s="21" t="s">
        <v>4</v>
      </c>
      <c r="F45" s="13" t="s">
        <v>4</v>
      </c>
      <c r="G45" s="13" t="s">
        <v>4</v>
      </c>
      <c r="H45" s="13" t="s">
        <v>4</v>
      </c>
      <c r="I45" s="13" t="s">
        <v>4</v>
      </c>
      <c r="J45" s="13" t="s">
        <v>4</v>
      </c>
      <c r="K45" s="22" t="s">
        <v>4</v>
      </c>
      <c r="L45" s="22" t="s">
        <v>4</v>
      </c>
      <c r="M45" s="22" t="s">
        <v>4</v>
      </c>
      <c r="N45" s="22"/>
      <c r="O45" s="22"/>
      <c r="P45" s="22"/>
      <c r="Q45" s="22"/>
      <c r="R45" s="22"/>
      <c r="S45" s="26"/>
      <c r="T45" s="26"/>
      <c r="U45" s="26"/>
    </row>
    <row r="46" spans="1:21">
      <c r="A46" s="28"/>
      <c r="B46" s="14"/>
      <c r="C46" s="14"/>
      <c r="D46" s="13"/>
      <c r="E46" s="21"/>
      <c r="F46" s="13"/>
      <c r="G46" s="13"/>
      <c r="H46" s="13"/>
      <c r="I46" s="13"/>
      <c r="J46" s="13"/>
      <c r="K46" s="22"/>
      <c r="L46" s="22"/>
      <c r="M46" s="22"/>
      <c r="N46" s="22"/>
      <c r="O46" s="22"/>
      <c r="P46" s="22"/>
      <c r="Q46" s="22"/>
      <c r="R46" s="22"/>
      <c r="S46" s="26"/>
      <c r="T46" s="26"/>
      <c r="U46" s="26"/>
    </row>
    <row r="47" spans="1:21">
      <c r="A47" s="9" t="s">
        <v>21</v>
      </c>
      <c r="B47" s="10">
        <f>SUM(B49:B57)</f>
        <v>1166724</v>
      </c>
      <c r="C47" s="10">
        <f t="shared" ref="C47:K47" si="3">SUM(C48:C57)</f>
        <v>1178374</v>
      </c>
      <c r="D47" s="10">
        <f t="shared" si="3"/>
        <v>1125355</v>
      </c>
      <c r="E47" s="25">
        <f t="shared" si="3"/>
        <v>1076945</v>
      </c>
      <c r="F47" s="25">
        <f t="shared" si="3"/>
        <v>1083848</v>
      </c>
      <c r="G47" s="25">
        <f t="shared" si="3"/>
        <v>1042611</v>
      </c>
      <c r="H47" s="10">
        <f t="shared" si="3"/>
        <v>889177</v>
      </c>
      <c r="I47" s="25">
        <f t="shared" si="3"/>
        <v>790046</v>
      </c>
      <c r="J47" s="25">
        <f t="shared" si="3"/>
        <v>529001</v>
      </c>
      <c r="K47" s="26">
        <f t="shared" si="3"/>
        <v>428328</v>
      </c>
      <c r="L47" s="26">
        <f>SUM(L48:L58)</f>
        <v>475185</v>
      </c>
      <c r="M47" s="26">
        <v>444862</v>
      </c>
      <c r="N47" s="26">
        <v>359532</v>
      </c>
      <c r="O47" s="26">
        <v>336537</v>
      </c>
      <c r="P47" s="26">
        <v>340667</v>
      </c>
      <c r="Q47" s="26">
        <v>405518</v>
      </c>
      <c r="R47" s="26">
        <v>467856</v>
      </c>
      <c r="S47" s="26">
        <v>467332</v>
      </c>
      <c r="T47" s="26"/>
      <c r="U47" s="26"/>
    </row>
    <row r="48" spans="1:21">
      <c r="A48" s="12" t="s">
        <v>22</v>
      </c>
      <c r="B48" s="13" t="s">
        <v>4</v>
      </c>
      <c r="C48" s="14">
        <v>1350</v>
      </c>
      <c r="D48" s="14">
        <v>5522</v>
      </c>
      <c r="E48" s="21">
        <v>1399</v>
      </c>
      <c r="F48" s="13" t="s">
        <v>4</v>
      </c>
      <c r="G48" s="13" t="s">
        <v>4</v>
      </c>
      <c r="H48" s="13" t="s">
        <v>4</v>
      </c>
      <c r="I48" s="13" t="s">
        <v>4</v>
      </c>
      <c r="J48" s="13" t="s">
        <v>4</v>
      </c>
      <c r="K48" s="22" t="s">
        <v>4</v>
      </c>
      <c r="L48" s="22" t="s">
        <v>4</v>
      </c>
      <c r="M48" s="22" t="s">
        <v>4</v>
      </c>
      <c r="N48" s="22"/>
      <c r="O48" s="22"/>
      <c r="P48" s="22"/>
      <c r="Q48" s="22"/>
      <c r="R48" s="22"/>
      <c r="S48" s="26"/>
      <c r="T48" s="26"/>
      <c r="U48" s="26"/>
    </row>
    <row r="49" spans="1:21">
      <c r="A49" s="12" t="s">
        <v>23</v>
      </c>
      <c r="B49" s="14">
        <v>191281</v>
      </c>
      <c r="C49" s="14">
        <v>211583</v>
      </c>
      <c r="D49" s="14">
        <v>194111</v>
      </c>
      <c r="E49" s="21">
        <v>191248</v>
      </c>
      <c r="F49" s="14">
        <v>268027</v>
      </c>
      <c r="G49" s="14">
        <v>255635</v>
      </c>
      <c r="H49" s="13">
        <v>289634</v>
      </c>
      <c r="I49" s="14">
        <v>207917</v>
      </c>
      <c r="J49" s="15">
        <v>160056</v>
      </c>
      <c r="K49" s="16">
        <v>139228</v>
      </c>
      <c r="L49" s="16">
        <v>145732</v>
      </c>
      <c r="M49" s="22">
        <v>136832</v>
      </c>
      <c r="N49" s="22"/>
      <c r="O49" s="22"/>
      <c r="P49" s="22"/>
      <c r="Q49" s="22"/>
      <c r="R49" s="22"/>
      <c r="S49" s="26"/>
      <c r="T49" s="26"/>
      <c r="U49" s="26"/>
    </row>
    <row r="50" spans="1:21">
      <c r="A50" s="12" t="s">
        <v>24</v>
      </c>
      <c r="B50" s="14">
        <v>68471</v>
      </c>
      <c r="C50" s="14">
        <v>59462</v>
      </c>
      <c r="D50" s="14">
        <v>45524</v>
      </c>
      <c r="E50" s="21">
        <v>66553</v>
      </c>
      <c r="F50" s="14">
        <v>64429</v>
      </c>
      <c r="G50" s="14">
        <v>50521</v>
      </c>
      <c r="H50" s="13">
        <v>41424</v>
      </c>
      <c r="I50" s="14">
        <v>40675</v>
      </c>
      <c r="J50" s="15">
        <v>21668</v>
      </c>
      <c r="K50" s="16">
        <v>15214</v>
      </c>
      <c r="L50" s="16">
        <v>16876</v>
      </c>
      <c r="M50" s="22">
        <v>14674</v>
      </c>
      <c r="N50" s="22"/>
      <c r="O50" s="22"/>
      <c r="P50" s="22"/>
      <c r="Q50" s="22"/>
      <c r="R50" s="22"/>
      <c r="S50" s="26"/>
      <c r="T50" s="26"/>
      <c r="U50" s="26"/>
    </row>
    <row r="51" spans="1:21">
      <c r="A51" s="12" t="s">
        <v>25</v>
      </c>
      <c r="B51" s="14">
        <v>113726</v>
      </c>
      <c r="C51" s="14">
        <v>105768</v>
      </c>
      <c r="D51" s="14">
        <v>101764</v>
      </c>
      <c r="E51" s="21">
        <v>112108</v>
      </c>
      <c r="F51" s="14">
        <v>122860</v>
      </c>
      <c r="G51" s="14">
        <v>114587</v>
      </c>
      <c r="H51" s="13">
        <v>96270</v>
      </c>
      <c r="I51" s="14">
        <v>89596</v>
      </c>
      <c r="J51" s="15">
        <v>88832</v>
      </c>
      <c r="K51" s="16">
        <v>57085</v>
      </c>
      <c r="L51" s="16">
        <v>64189</v>
      </c>
      <c r="M51" s="22">
        <v>64147</v>
      </c>
      <c r="N51" s="22"/>
      <c r="O51" s="22"/>
      <c r="P51" s="22"/>
      <c r="Q51" s="22"/>
      <c r="R51" s="22"/>
      <c r="S51" s="26"/>
      <c r="T51" s="26"/>
      <c r="U51" s="26"/>
    </row>
    <row r="52" spans="1:21">
      <c r="A52" s="12" t="s">
        <v>26</v>
      </c>
      <c r="B52" s="14">
        <v>174305</v>
      </c>
      <c r="C52" s="14">
        <v>275757</v>
      </c>
      <c r="D52" s="14">
        <v>258983</v>
      </c>
      <c r="E52" s="21">
        <v>192470</v>
      </c>
      <c r="F52" s="14">
        <v>144358</v>
      </c>
      <c r="G52" s="14">
        <v>112365</v>
      </c>
      <c r="H52" s="13">
        <v>73064</v>
      </c>
      <c r="I52" s="14">
        <v>99514</v>
      </c>
      <c r="J52" s="15">
        <v>81311</v>
      </c>
      <c r="K52" s="16">
        <v>46907</v>
      </c>
      <c r="L52" s="16">
        <v>52267</v>
      </c>
      <c r="M52" s="22">
        <v>50232</v>
      </c>
      <c r="N52" s="22"/>
      <c r="O52" s="22"/>
      <c r="P52" s="22"/>
      <c r="Q52" s="22"/>
      <c r="R52" s="22"/>
      <c r="S52" s="26"/>
      <c r="T52" s="26"/>
      <c r="U52" s="26"/>
    </row>
    <row r="53" spans="1:21">
      <c r="A53" s="12" t="s">
        <v>27</v>
      </c>
      <c r="B53" s="13" t="s">
        <v>4</v>
      </c>
      <c r="C53" s="13" t="s">
        <v>4</v>
      </c>
      <c r="D53" s="13" t="s">
        <v>4</v>
      </c>
      <c r="E53" s="13" t="s">
        <v>4</v>
      </c>
      <c r="F53" s="13" t="s">
        <v>4</v>
      </c>
      <c r="G53" s="13" t="s">
        <v>4</v>
      </c>
      <c r="H53" s="13">
        <v>1028</v>
      </c>
      <c r="I53" s="14">
        <v>6170</v>
      </c>
      <c r="J53" s="15">
        <v>4527</v>
      </c>
      <c r="K53" s="16">
        <v>2820</v>
      </c>
      <c r="L53" s="16">
        <v>1915</v>
      </c>
      <c r="M53" s="22">
        <v>2027</v>
      </c>
      <c r="N53" s="22"/>
      <c r="O53" s="22"/>
      <c r="P53" s="22"/>
      <c r="Q53" s="22"/>
      <c r="R53" s="22"/>
      <c r="S53" s="26"/>
      <c r="T53" s="26"/>
      <c r="U53" s="26"/>
    </row>
    <row r="54" spans="1:21">
      <c r="A54" s="12" t="s">
        <v>28</v>
      </c>
      <c r="B54" s="14">
        <v>418234</v>
      </c>
      <c r="C54" s="14">
        <v>363018</v>
      </c>
      <c r="D54" s="14">
        <v>354201</v>
      </c>
      <c r="E54" s="21">
        <v>382720</v>
      </c>
      <c r="F54" s="14">
        <v>475813</v>
      </c>
      <c r="G54" s="14">
        <v>421860</v>
      </c>
      <c r="H54" s="13">
        <v>331935</v>
      </c>
      <c r="I54" s="14">
        <v>314896</v>
      </c>
      <c r="J54" s="15">
        <v>170912</v>
      </c>
      <c r="K54" s="16">
        <v>165894</v>
      </c>
      <c r="L54" s="16">
        <v>194191</v>
      </c>
      <c r="M54" s="22">
        <v>177400</v>
      </c>
      <c r="N54" s="22"/>
      <c r="O54" s="22"/>
      <c r="P54" s="22"/>
      <c r="Q54" s="22"/>
      <c r="R54" s="22"/>
      <c r="S54" s="26"/>
      <c r="T54" s="26"/>
      <c r="U54" s="26"/>
    </row>
    <row r="55" spans="1:21">
      <c r="A55" s="12" t="s">
        <v>29</v>
      </c>
      <c r="B55" s="14">
        <v>12365</v>
      </c>
      <c r="C55" s="14">
        <v>2</v>
      </c>
      <c r="D55" s="13" t="s">
        <v>4</v>
      </c>
      <c r="E55" s="21" t="s">
        <v>4</v>
      </c>
      <c r="F55" s="13" t="s">
        <v>4</v>
      </c>
      <c r="G55" s="13" t="s">
        <v>4</v>
      </c>
      <c r="H55" s="13" t="s">
        <v>4</v>
      </c>
      <c r="I55" s="13" t="s">
        <v>4</v>
      </c>
      <c r="J55" s="13" t="s">
        <v>4</v>
      </c>
      <c r="K55" s="13" t="s">
        <v>4</v>
      </c>
      <c r="L55" s="22" t="s">
        <v>4</v>
      </c>
      <c r="M55" s="22" t="s">
        <v>4</v>
      </c>
      <c r="N55" s="22"/>
      <c r="O55" s="22"/>
      <c r="P55" s="22"/>
      <c r="Q55" s="22"/>
      <c r="R55" s="22"/>
      <c r="S55" s="26"/>
      <c r="T55" s="26"/>
      <c r="U55" s="26"/>
    </row>
    <row r="56" spans="1:21">
      <c r="A56" s="12" t="s">
        <v>30</v>
      </c>
      <c r="B56" s="14">
        <v>188342</v>
      </c>
      <c r="C56" s="14">
        <v>161022</v>
      </c>
      <c r="D56" s="14">
        <v>143305</v>
      </c>
      <c r="E56" s="21">
        <v>117320</v>
      </c>
      <c r="F56" s="13" t="s">
        <v>4</v>
      </c>
      <c r="G56" s="14">
        <v>80034</v>
      </c>
      <c r="H56" s="13">
        <v>51139</v>
      </c>
      <c r="I56" s="14">
        <v>28466</v>
      </c>
      <c r="J56" s="15">
        <v>2</v>
      </c>
      <c r="K56" s="21" t="s">
        <v>4</v>
      </c>
      <c r="L56" s="17" t="s">
        <v>4</v>
      </c>
      <c r="M56" s="22" t="s">
        <v>4</v>
      </c>
      <c r="N56" s="22"/>
      <c r="O56" s="22"/>
      <c r="P56" s="22"/>
      <c r="Q56" s="22"/>
      <c r="R56" s="22"/>
      <c r="S56" s="26"/>
      <c r="T56" s="26"/>
      <c r="U56" s="26"/>
    </row>
    <row r="57" spans="1:21">
      <c r="A57" s="12" t="s">
        <v>31</v>
      </c>
      <c r="B57" s="13" t="s">
        <v>4</v>
      </c>
      <c r="C57" s="14">
        <v>412</v>
      </c>
      <c r="D57" s="14">
        <v>21945</v>
      </c>
      <c r="E57" s="21">
        <v>13127</v>
      </c>
      <c r="F57" s="14">
        <v>8361</v>
      </c>
      <c r="G57" s="14">
        <v>7609</v>
      </c>
      <c r="H57" s="13">
        <v>4683</v>
      </c>
      <c r="I57" s="14">
        <v>2812</v>
      </c>
      <c r="J57" s="15">
        <v>1693</v>
      </c>
      <c r="K57" s="15">
        <v>1180</v>
      </c>
      <c r="L57" s="17" t="s">
        <v>4</v>
      </c>
      <c r="M57" s="22" t="s">
        <v>4</v>
      </c>
      <c r="N57" s="22"/>
      <c r="O57" s="22"/>
      <c r="P57" s="22"/>
      <c r="Q57" s="22"/>
      <c r="R57" s="22"/>
      <c r="S57" s="26"/>
      <c r="T57" s="26"/>
      <c r="U57" s="26"/>
    </row>
    <row r="58" spans="1:21">
      <c r="A58" s="12" t="s">
        <v>32</v>
      </c>
      <c r="B58" s="13" t="s">
        <v>4</v>
      </c>
      <c r="C58" s="13" t="s">
        <v>4</v>
      </c>
      <c r="D58" s="13" t="s">
        <v>4</v>
      </c>
      <c r="E58" s="21" t="s">
        <v>4</v>
      </c>
      <c r="F58" s="13" t="s">
        <v>4</v>
      </c>
      <c r="G58" s="13" t="s">
        <v>4</v>
      </c>
      <c r="H58" s="13" t="s">
        <v>4</v>
      </c>
      <c r="I58" s="13" t="s">
        <v>4</v>
      </c>
      <c r="J58" s="13" t="s">
        <v>4</v>
      </c>
      <c r="K58" s="13" t="s">
        <v>4</v>
      </c>
      <c r="L58" s="22">
        <v>15</v>
      </c>
      <c r="M58" s="22" t="s">
        <v>4</v>
      </c>
      <c r="N58" s="22"/>
      <c r="O58" s="22"/>
      <c r="P58" s="22"/>
      <c r="Q58" s="22"/>
      <c r="R58" s="22"/>
      <c r="S58" s="26"/>
      <c r="T58" s="26"/>
      <c r="U58" s="26"/>
    </row>
    <row r="59" spans="1:21">
      <c r="A59" s="12"/>
      <c r="B59" s="14"/>
      <c r="C59" s="14"/>
      <c r="D59" s="14"/>
      <c r="E59" s="21"/>
      <c r="F59" s="14"/>
      <c r="G59" s="14"/>
      <c r="H59" s="14"/>
      <c r="I59" s="14"/>
      <c r="J59" s="15"/>
      <c r="K59" s="15"/>
      <c r="L59" s="16"/>
      <c r="M59" s="16"/>
      <c r="N59" s="16"/>
      <c r="O59" s="16"/>
      <c r="P59" s="16"/>
      <c r="Q59" s="16"/>
      <c r="R59" s="16"/>
      <c r="S59" s="30"/>
      <c r="T59" s="30"/>
      <c r="U59" s="30"/>
    </row>
    <row r="60" spans="1:21">
      <c r="A60" s="9" t="s">
        <v>33</v>
      </c>
      <c r="B60" s="10">
        <f t="shared" ref="B60:L60" si="4">B61</f>
        <v>10377</v>
      </c>
      <c r="C60" s="10">
        <f t="shared" si="4"/>
        <v>6945</v>
      </c>
      <c r="D60" s="10">
        <f t="shared" si="4"/>
        <v>9063</v>
      </c>
      <c r="E60" s="25">
        <f t="shared" si="4"/>
        <v>14730</v>
      </c>
      <c r="F60" s="25">
        <f t="shared" si="4"/>
        <v>13433</v>
      </c>
      <c r="G60" s="25">
        <f t="shared" si="4"/>
        <v>8304</v>
      </c>
      <c r="H60" s="10">
        <f t="shared" si="4"/>
        <v>5321</v>
      </c>
      <c r="I60" s="25">
        <f t="shared" si="4"/>
        <v>4504</v>
      </c>
      <c r="J60" s="25">
        <f t="shared" si="4"/>
        <v>2688</v>
      </c>
      <c r="K60" s="26">
        <f t="shared" si="4"/>
        <v>1717</v>
      </c>
      <c r="L60" s="26">
        <f t="shared" si="4"/>
        <v>888</v>
      </c>
      <c r="M60" s="31" t="s">
        <v>4</v>
      </c>
      <c r="N60" s="31" t="s">
        <v>4</v>
      </c>
      <c r="O60" s="31" t="s">
        <v>4</v>
      </c>
      <c r="P60" s="31" t="s">
        <v>4</v>
      </c>
      <c r="Q60" s="31" t="s">
        <v>4</v>
      </c>
      <c r="R60" s="31" t="s">
        <v>4</v>
      </c>
      <c r="S60" s="31" t="s">
        <v>4</v>
      </c>
      <c r="T60" s="31" t="s">
        <v>4</v>
      </c>
      <c r="U60" s="31" t="s">
        <v>4</v>
      </c>
    </row>
    <row r="61" spans="1:21">
      <c r="A61" s="12" t="s">
        <v>34</v>
      </c>
      <c r="B61" s="14">
        <v>10377</v>
      </c>
      <c r="C61" s="14">
        <v>6945</v>
      </c>
      <c r="D61" s="14">
        <v>9063</v>
      </c>
      <c r="E61" s="21">
        <v>14730</v>
      </c>
      <c r="F61" s="14">
        <v>13433</v>
      </c>
      <c r="G61" s="14">
        <v>8304</v>
      </c>
      <c r="H61" s="14">
        <v>5321</v>
      </c>
      <c r="I61" s="14">
        <v>4504</v>
      </c>
      <c r="J61" s="15">
        <v>2688</v>
      </c>
      <c r="K61" s="16">
        <v>1717</v>
      </c>
      <c r="L61" s="16">
        <v>888</v>
      </c>
      <c r="M61" s="31" t="s">
        <v>4</v>
      </c>
      <c r="N61" s="31" t="s">
        <v>4</v>
      </c>
      <c r="O61" s="31" t="s">
        <v>4</v>
      </c>
      <c r="P61" s="31" t="s">
        <v>4</v>
      </c>
      <c r="Q61" s="31" t="s">
        <v>4</v>
      </c>
      <c r="R61" s="31" t="s">
        <v>4</v>
      </c>
      <c r="S61" s="31" t="s">
        <v>4</v>
      </c>
      <c r="T61" s="31" t="s">
        <v>4</v>
      </c>
      <c r="U61" s="31" t="s">
        <v>4</v>
      </c>
    </row>
    <row r="62" spans="1:21">
      <c r="A62" s="12"/>
      <c r="B62" s="14"/>
      <c r="C62" s="14"/>
      <c r="D62" s="14"/>
      <c r="E62" s="21"/>
      <c r="F62" s="14"/>
      <c r="G62" s="14"/>
      <c r="H62" s="14"/>
      <c r="I62" s="14"/>
      <c r="J62" s="15"/>
      <c r="K62" s="16"/>
      <c r="L62" s="16"/>
      <c r="M62" s="31"/>
      <c r="N62" s="31"/>
      <c r="O62" s="31"/>
      <c r="P62" s="31"/>
      <c r="Q62" s="31"/>
      <c r="R62" s="31"/>
      <c r="S62" s="31"/>
      <c r="T62" s="31"/>
      <c r="U62" s="31"/>
    </row>
    <row r="63" spans="1:21">
      <c r="A63" s="9" t="s">
        <v>35</v>
      </c>
      <c r="B63" s="10">
        <f>B64</f>
        <v>2265</v>
      </c>
      <c r="C63" s="10">
        <f>C64</f>
        <v>1852</v>
      </c>
      <c r="D63" s="10">
        <f t="shared" ref="D63:K63" si="5">SUM(D64:D65)</f>
        <v>5232</v>
      </c>
      <c r="E63" s="25">
        <f t="shared" si="5"/>
        <v>10192</v>
      </c>
      <c r="F63" s="25">
        <f t="shared" si="5"/>
        <v>7594</v>
      </c>
      <c r="G63" s="25">
        <f t="shared" si="5"/>
        <v>5713</v>
      </c>
      <c r="H63" s="10">
        <f t="shared" si="5"/>
        <v>4825</v>
      </c>
      <c r="I63" s="25">
        <f t="shared" si="5"/>
        <v>4238</v>
      </c>
      <c r="J63" s="25">
        <f>SUM(J64:J65)</f>
        <v>4068</v>
      </c>
      <c r="K63" s="26">
        <f t="shared" si="5"/>
        <v>1996</v>
      </c>
      <c r="L63" s="26">
        <f>SUM(L64:L65)</f>
        <v>1561</v>
      </c>
      <c r="M63" s="31" t="s">
        <v>4</v>
      </c>
      <c r="N63" s="31" t="s">
        <v>4</v>
      </c>
      <c r="O63" s="31" t="s">
        <v>4</v>
      </c>
      <c r="P63" s="31" t="s">
        <v>4</v>
      </c>
      <c r="Q63" s="31" t="s">
        <v>4</v>
      </c>
      <c r="R63" s="31" t="s">
        <v>4</v>
      </c>
      <c r="S63" s="31" t="s">
        <v>4</v>
      </c>
      <c r="T63" s="31" t="s">
        <v>4</v>
      </c>
      <c r="U63" s="31" t="s">
        <v>4</v>
      </c>
    </row>
    <row r="64" spans="1:21">
      <c r="A64" s="12" t="s">
        <v>36</v>
      </c>
      <c r="B64" s="14">
        <v>2265</v>
      </c>
      <c r="C64" s="14">
        <v>1852</v>
      </c>
      <c r="D64" s="13" t="s">
        <v>4</v>
      </c>
      <c r="E64" s="21" t="s">
        <v>4</v>
      </c>
      <c r="F64" s="13" t="s">
        <v>4</v>
      </c>
      <c r="G64" s="13" t="s">
        <v>4</v>
      </c>
      <c r="H64" s="13" t="s">
        <v>4</v>
      </c>
      <c r="I64" s="13" t="s">
        <v>4</v>
      </c>
      <c r="J64" s="13" t="s">
        <v>4</v>
      </c>
      <c r="K64" s="22" t="s">
        <v>4</v>
      </c>
      <c r="L64" s="22" t="s">
        <v>4</v>
      </c>
      <c r="M64" s="31" t="s">
        <v>4</v>
      </c>
      <c r="N64" s="31" t="s">
        <v>4</v>
      </c>
      <c r="O64" s="31" t="s">
        <v>4</v>
      </c>
      <c r="P64" s="31" t="s">
        <v>4</v>
      </c>
      <c r="Q64" s="31" t="s">
        <v>4</v>
      </c>
      <c r="R64" s="31" t="s">
        <v>4</v>
      </c>
      <c r="S64" s="31" t="s">
        <v>4</v>
      </c>
      <c r="T64" s="31" t="s">
        <v>4</v>
      </c>
      <c r="U64" s="31" t="s">
        <v>4</v>
      </c>
    </row>
    <row r="65" spans="1:21">
      <c r="A65" s="12" t="s">
        <v>37</v>
      </c>
      <c r="B65" s="13" t="s">
        <v>4</v>
      </c>
      <c r="C65" s="13" t="s">
        <v>4</v>
      </c>
      <c r="D65" s="14">
        <v>5232</v>
      </c>
      <c r="E65" s="21">
        <v>10192</v>
      </c>
      <c r="F65" s="14">
        <v>7594</v>
      </c>
      <c r="G65" s="14">
        <v>5713</v>
      </c>
      <c r="H65" s="14">
        <v>4825</v>
      </c>
      <c r="I65" s="14">
        <v>4238</v>
      </c>
      <c r="J65" s="15">
        <v>4068</v>
      </c>
      <c r="K65" s="16">
        <v>1996</v>
      </c>
      <c r="L65" s="16">
        <v>1561</v>
      </c>
      <c r="M65" s="31" t="s">
        <v>4</v>
      </c>
      <c r="N65" s="31" t="s">
        <v>4</v>
      </c>
      <c r="O65" s="31" t="s">
        <v>4</v>
      </c>
      <c r="P65" s="31" t="s">
        <v>4</v>
      </c>
      <c r="Q65" s="31" t="s">
        <v>4</v>
      </c>
      <c r="R65" s="31" t="s">
        <v>4</v>
      </c>
      <c r="S65" s="31" t="s">
        <v>4</v>
      </c>
      <c r="T65" s="31" t="s">
        <v>4</v>
      </c>
      <c r="U65" s="31" t="s">
        <v>4</v>
      </c>
    </row>
    <row r="66" spans="1:21">
      <c r="A66" s="12"/>
      <c r="B66" s="13"/>
      <c r="C66" s="13"/>
      <c r="D66" s="14"/>
      <c r="E66" s="21"/>
      <c r="F66" s="14"/>
      <c r="G66" s="14"/>
      <c r="H66" s="14"/>
      <c r="I66" s="14"/>
      <c r="J66" s="15"/>
      <c r="K66" s="16"/>
      <c r="L66" s="16"/>
      <c r="M66" s="31"/>
      <c r="N66" s="31"/>
      <c r="O66" s="31"/>
      <c r="P66" s="31"/>
      <c r="Q66" s="31"/>
      <c r="R66" s="31"/>
      <c r="S66" s="31"/>
      <c r="T66" s="31"/>
      <c r="U66" s="31"/>
    </row>
    <row r="67" spans="1:21">
      <c r="A67" s="9" t="s">
        <v>38</v>
      </c>
      <c r="B67" s="13" t="s">
        <v>4</v>
      </c>
      <c r="C67" s="13" t="s">
        <v>4</v>
      </c>
      <c r="D67" s="13" t="s">
        <v>4</v>
      </c>
      <c r="E67" s="13" t="s">
        <v>4</v>
      </c>
      <c r="F67" s="10">
        <v>14904</v>
      </c>
      <c r="G67" s="10">
        <v>37390</v>
      </c>
      <c r="H67" s="10">
        <v>14470</v>
      </c>
      <c r="I67" s="10">
        <v>11770</v>
      </c>
      <c r="J67" s="29">
        <v>8840</v>
      </c>
      <c r="K67" s="30">
        <v>3218</v>
      </c>
      <c r="L67" s="31" t="s">
        <v>4</v>
      </c>
      <c r="M67" s="31" t="s">
        <v>4</v>
      </c>
      <c r="N67" s="31" t="s">
        <v>4</v>
      </c>
      <c r="O67" s="31" t="s">
        <v>4</v>
      </c>
      <c r="P67" s="31" t="s">
        <v>4</v>
      </c>
      <c r="Q67" s="31" t="s">
        <v>4</v>
      </c>
      <c r="R67" s="31" t="s">
        <v>4</v>
      </c>
      <c r="S67" s="31" t="s">
        <v>4</v>
      </c>
      <c r="T67" s="31" t="s">
        <v>4</v>
      </c>
      <c r="U67" s="31" t="s">
        <v>4</v>
      </c>
    </row>
    <row r="68" spans="1:21">
      <c r="A68" s="12"/>
      <c r="B68" s="14"/>
      <c r="C68" s="14"/>
      <c r="D68" s="14"/>
      <c r="E68" s="21"/>
      <c r="F68" s="14"/>
      <c r="G68" s="10"/>
      <c r="H68" s="14"/>
      <c r="I68" s="10"/>
      <c r="J68" s="15"/>
      <c r="K68" s="16"/>
      <c r="L68" s="16"/>
      <c r="M68" s="16"/>
      <c r="N68" s="16"/>
      <c r="O68" s="16"/>
      <c r="P68" s="16"/>
      <c r="Q68" s="16"/>
      <c r="R68" s="16"/>
      <c r="S68" s="30"/>
      <c r="T68" s="30"/>
      <c r="U68" s="30"/>
    </row>
    <row r="69" spans="1:21">
      <c r="A69" s="9" t="s">
        <v>39</v>
      </c>
      <c r="B69" s="10">
        <v>101365</v>
      </c>
      <c r="C69" s="10">
        <v>119853</v>
      </c>
      <c r="D69" s="10">
        <v>122943</v>
      </c>
      <c r="E69" s="32">
        <v>128339</v>
      </c>
      <c r="F69" s="25">
        <v>95666</v>
      </c>
      <c r="G69" s="10">
        <v>77020</v>
      </c>
      <c r="H69" s="10">
        <v>68672</v>
      </c>
      <c r="I69" s="10">
        <v>102588</v>
      </c>
      <c r="J69" s="29">
        <v>140072</v>
      </c>
      <c r="K69" s="30">
        <v>115469</v>
      </c>
      <c r="L69" s="30">
        <v>97373</v>
      </c>
      <c r="M69" s="26">
        <v>103560</v>
      </c>
      <c r="N69" s="26">
        <v>104154</v>
      </c>
      <c r="O69" s="26">
        <v>98239</v>
      </c>
      <c r="P69" s="26">
        <v>87195</v>
      </c>
      <c r="Q69" s="26">
        <v>86457</v>
      </c>
      <c r="R69" s="26">
        <v>90725</v>
      </c>
      <c r="S69" s="26">
        <v>84368</v>
      </c>
      <c r="T69" s="26"/>
      <c r="U69" s="26"/>
    </row>
    <row r="70" spans="1:21">
      <c r="A70" s="9"/>
      <c r="B70" s="10"/>
      <c r="C70" s="10"/>
      <c r="D70" s="10"/>
      <c r="E70" s="21"/>
      <c r="F70" s="14"/>
      <c r="G70" s="10"/>
      <c r="H70" s="14"/>
      <c r="I70" s="10"/>
      <c r="J70" s="15"/>
      <c r="K70" s="16"/>
      <c r="L70" s="16"/>
      <c r="M70" s="16"/>
      <c r="N70" s="16"/>
      <c r="O70" s="16"/>
      <c r="P70" s="16"/>
      <c r="Q70" s="16"/>
      <c r="R70" s="16"/>
      <c r="S70" s="30"/>
      <c r="T70" s="30"/>
      <c r="U70" s="30"/>
    </row>
    <row r="71" spans="1:21">
      <c r="A71" s="9" t="s">
        <v>40</v>
      </c>
      <c r="B71" s="25" t="s">
        <v>4</v>
      </c>
      <c r="C71" s="10">
        <v>62156</v>
      </c>
      <c r="D71" s="10">
        <v>137889</v>
      </c>
      <c r="E71" s="32">
        <v>183732</v>
      </c>
      <c r="F71" s="10">
        <v>203713</v>
      </c>
      <c r="G71" s="10">
        <v>180643</v>
      </c>
      <c r="H71" s="10">
        <v>249934</v>
      </c>
      <c r="I71" s="10">
        <v>262313</v>
      </c>
      <c r="J71" s="29">
        <v>232406</v>
      </c>
      <c r="K71" s="30">
        <v>207456</v>
      </c>
      <c r="L71" s="30">
        <v>158512</v>
      </c>
      <c r="M71" s="26">
        <v>149153</v>
      </c>
      <c r="N71" s="26">
        <v>201692</v>
      </c>
      <c r="O71" s="26">
        <v>198000</v>
      </c>
      <c r="P71" s="26">
        <v>231600</v>
      </c>
      <c r="Q71" s="26">
        <v>228300</v>
      </c>
      <c r="R71" s="26">
        <v>238000</v>
      </c>
      <c r="S71" s="26">
        <v>234000</v>
      </c>
      <c r="T71" s="26"/>
      <c r="U71" s="26"/>
    </row>
    <row r="72" spans="1:21">
      <c r="A72" s="9"/>
      <c r="B72" s="14"/>
      <c r="C72" s="14"/>
      <c r="D72" s="14"/>
      <c r="E72" s="21"/>
      <c r="F72" s="14"/>
      <c r="G72" s="14"/>
      <c r="H72" s="14"/>
      <c r="I72" s="10"/>
      <c r="J72" s="15"/>
      <c r="K72" s="16"/>
      <c r="L72" s="16"/>
      <c r="M72" s="16"/>
      <c r="N72" s="16"/>
      <c r="O72" s="16"/>
      <c r="P72" s="16"/>
      <c r="Q72" s="16"/>
      <c r="R72" s="16"/>
      <c r="S72" s="30"/>
      <c r="T72" s="30"/>
      <c r="U72" s="30"/>
    </row>
    <row r="73" spans="1:21">
      <c r="A73" s="9" t="s">
        <v>41</v>
      </c>
      <c r="B73" s="25" t="s">
        <v>4</v>
      </c>
      <c r="C73" s="25" t="s">
        <v>4</v>
      </c>
      <c r="D73" s="25" t="s">
        <v>4</v>
      </c>
      <c r="E73" s="32" t="s">
        <v>4</v>
      </c>
      <c r="F73" s="25" t="s">
        <v>4</v>
      </c>
      <c r="G73" s="25" t="s">
        <v>4</v>
      </c>
      <c r="H73" s="25" t="s">
        <v>4</v>
      </c>
      <c r="I73" s="10">
        <v>72</v>
      </c>
      <c r="J73" s="29">
        <v>82</v>
      </c>
      <c r="K73" s="30">
        <v>38</v>
      </c>
      <c r="L73" s="31">
        <v>40</v>
      </c>
      <c r="M73" s="31" t="s">
        <v>4</v>
      </c>
      <c r="N73" s="31" t="s">
        <v>4</v>
      </c>
      <c r="O73" s="31" t="s">
        <v>4</v>
      </c>
      <c r="P73" s="31" t="s">
        <v>4</v>
      </c>
      <c r="Q73" s="31" t="s">
        <v>4</v>
      </c>
      <c r="R73" s="31" t="s">
        <v>4</v>
      </c>
      <c r="S73" s="31" t="s">
        <v>4</v>
      </c>
      <c r="T73" s="31" t="s">
        <v>4</v>
      </c>
      <c r="U73" s="31" t="s">
        <v>4</v>
      </c>
    </row>
    <row r="74" spans="1:21">
      <c r="A74" s="33" t="s">
        <v>42</v>
      </c>
      <c r="B74" s="34">
        <f>+B69+B63+B60+B47+B27+B9</f>
        <v>2879810</v>
      </c>
      <c r="C74" s="34">
        <f>+C69+C63+C60+C47+C27+C9+C71</f>
        <v>3181549</v>
      </c>
      <c r="D74" s="34">
        <f>+D69+D63+D60+D47+D27+D9+D71</f>
        <v>3283775</v>
      </c>
      <c r="E74" s="34">
        <f>+E69+E63+E60+E47+E27+E9+E71</f>
        <v>3220329</v>
      </c>
      <c r="F74" s="34">
        <f>+F69+F63+F60+F47+F27+F9+F71+F67</f>
        <v>3227416</v>
      </c>
      <c r="G74" s="34">
        <f>+G69+G63+G60+G47+G27+G9+G71+G67</f>
        <v>3112961</v>
      </c>
      <c r="H74" s="34">
        <f>+H69+H63+H60+H47+H27+H9+H71+H67</f>
        <v>2723196</v>
      </c>
      <c r="I74" s="34">
        <f>+I69+I63+I60+I47+I27+I9+I71+I67+I73</f>
        <v>2550869</v>
      </c>
      <c r="J74" s="34">
        <f>+J69+J63+J60+J47+J27+J9+J71+J67+J73</f>
        <v>2145935</v>
      </c>
      <c r="K74" s="34">
        <f>+K69+K63+K60+K47+K27+K9+K71+K67+K73</f>
        <v>1819497</v>
      </c>
      <c r="L74" s="34">
        <f>+L69+L63+L60+L47+L27+L9+L71+L73</f>
        <v>1924171</v>
      </c>
      <c r="M74" s="34">
        <f>+M69+M47+M27+M9+M71</f>
        <v>1931030</v>
      </c>
      <c r="N74" s="121">
        <f>+N71+N47+N8+N69</f>
        <v>1682814</v>
      </c>
      <c r="O74" s="121">
        <f>+O71+O69+O47+O8</f>
        <v>1460502</v>
      </c>
      <c r="P74" s="121">
        <f>+P71+P69+P47+P8</f>
        <v>1503379</v>
      </c>
      <c r="Q74" s="121">
        <f>+Q71+Q69+Q47+Q8</f>
        <v>1563624</v>
      </c>
      <c r="R74" s="121">
        <f>+R71+R69+R47+R8</f>
        <v>1626000</v>
      </c>
      <c r="S74" s="121">
        <v>1754200</v>
      </c>
      <c r="T74" s="121">
        <v>1772641</v>
      </c>
      <c r="U74" s="121">
        <v>1675198</v>
      </c>
    </row>
    <row r="75" spans="1:21" s="38" customFormat="1" ht="13.5">
      <c r="A75" s="35" t="s">
        <v>43</v>
      </c>
      <c r="B75" s="36"/>
      <c r="C75" s="36"/>
      <c r="D75" s="36"/>
      <c r="E75" s="36"/>
      <c r="F75" s="36"/>
      <c r="G75" s="36"/>
      <c r="H75" s="36"/>
      <c r="I75" s="37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</row>
    <row r="76" spans="1:21">
      <c r="A76" s="28" t="s">
        <v>44</v>
      </c>
      <c r="B76" s="14">
        <f>+B77+B78</f>
        <v>121190</v>
      </c>
      <c r="C76" s="14">
        <f>+C77+C78</f>
        <v>113398</v>
      </c>
      <c r="D76" s="14">
        <f t="shared" ref="D76:J76" si="6">+D77+D78</f>
        <v>110978</v>
      </c>
      <c r="E76" s="14">
        <f t="shared" si="6"/>
        <v>115279</v>
      </c>
      <c r="F76" s="14">
        <f t="shared" si="6"/>
        <v>126021</v>
      </c>
      <c r="G76" s="14">
        <f t="shared" si="6"/>
        <v>126389</v>
      </c>
      <c r="H76" s="14">
        <f t="shared" si="6"/>
        <v>127697</v>
      </c>
      <c r="I76" s="39">
        <f t="shared" si="6"/>
        <v>129899</v>
      </c>
      <c r="J76" s="14">
        <f t="shared" si="6"/>
        <v>120023</v>
      </c>
      <c r="K76" s="14">
        <f>+K77+K78</f>
        <v>59385</v>
      </c>
      <c r="L76" s="40">
        <f>+L77+L78</f>
        <v>81396</v>
      </c>
      <c r="M76" s="31" t="s">
        <v>4</v>
      </c>
      <c r="N76" s="11">
        <v>96768</v>
      </c>
      <c r="O76" s="11">
        <v>92257</v>
      </c>
      <c r="P76" s="11">
        <v>103181</v>
      </c>
      <c r="Q76" s="11">
        <v>151541</v>
      </c>
      <c r="R76" s="11">
        <v>177014</v>
      </c>
      <c r="S76" s="11">
        <v>167800</v>
      </c>
      <c r="T76" s="11"/>
      <c r="U76" s="11"/>
    </row>
    <row r="77" spans="1:21">
      <c r="A77" s="41" t="s">
        <v>45</v>
      </c>
      <c r="B77" s="42">
        <v>53561</v>
      </c>
      <c r="C77" s="42">
        <v>46376</v>
      </c>
      <c r="D77" s="42">
        <v>44189</v>
      </c>
      <c r="E77" s="43">
        <v>51168</v>
      </c>
      <c r="F77" s="42">
        <v>56709</v>
      </c>
      <c r="G77" s="42">
        <v>58223</v>
      </c>
      <c r="H77" s="44">
        <v>64794</v>
      </c>
      <c r="I77" s="45">
        <v>63887</v>
      </c>
      <c r="J77" s="44">
        <v>67348</v>
      </c>
      <c r="K77" s="44">
        <v>33037</v>
      </c>
      <c r="L77" s="46">
        <v>42882</v>
      </c>
      <c r="M77" s="31" t="s">
        <v>4</v>
      </c>
      <c r="N77" s="31" t="s">
        <v>4</v>
      </c>
      <c r="O77" s="31" t="s">
        <v>4</v>
      </c>
      <c r="P77" s="31" t="s">
        <v>4</v>
      </c>
      <c r="Q77" s="31" t="s">
        <v>4</v>
      </c>
      <c r="R77" s="31" t="s">
        <v>4</v>
      </c>
      <c r="S77" s="31" t="s">
        <v>4</v>
      </c>
      <c r="T77" s="31" t="s">
        <v>4</v>
      </c>
      <c r="U77" s="31" t="s">
        <v>4</v>
      </c>
    </row>
    <row r="78" spans="1:21">
      <c r="A78" s="41" t="s">
        <v>46</v>
      </c>
      <c r="B78" s="42">
        <v>67629</v>
      </c>
      <c r="C78" s="42">
        <v>67022</v>
      </c>
      <c r="D78" s="42">
        <v>66789</v>
      </c>
      <c r="E78" s="43">
        <v>64111</v>
      </c>
      <c r="F78" s="42">
        <v>69312</v>
      </c>
      <c r="G78" s="42">
        <v>68166</v>
      </c>
      <c r="H78" s="44">
        <v>62903</v>
      </c>
      <c r="I78" s="45">
        <v>66012</v>
      </c>
      <c r="J78" s="44">
        <v>52675</v>
      </c>
      <c r="K78" s="44">
        <v>26348</v>
      </c>
      <c r="L78" s="46">
        <v>38514</v>
      </c>
      <c r="M78" s="31" t="s">
        <v>4</v>
      </c>
      <c r="N78" s="31" t="s">
        <v>4</v>
      </c>
      <c r="O78" s="31" t="s">
        <v>4</v>
      </c>
      <c r="P78" s="31" t="s">
        <v>4</v>
      </c>
      <c r="Q78" s="31" t="s">
        <v>4</v>
      </c>
      <c r="R78" s="31" t="s">
        <v>4</v>
      </c>
      <c r="S78" s="31" t="s">
        <v>4</v>
      </c>
      <c r="T78" s="31" t="s">
        <v>4</v>
      </c>
      <c r="U78" s="31" t="s">
        <v>4</v>
      </c>
    </row>
    <row r="79" spans="1:21">
      <c r="A79" s="28" t="s">
        <v>21</v>
      </c>
      <c r="B79" s="14">
        <f>+B80+B81</f>
        <v>293706</v>
      </c>
      <c r="C79" s="14">
        <f>+C80+C81</f>
        <v>282213</v>
      </c>
      <c r="D79" s="14">
        <f t="shared" ref="D79:J79" si="7">+D80+D81</f>
        <v>256149</v>
      </c>
      <c r="E79" s="14">
        <f t="shared" si="7"/>
        <v>249314</v>
      </c>
      <c r="F79" s="14">
        <f t="shared" si="7"/>
        <v>275232</v>
      </c>
      <c r="G79" s="14">
        <f t="shared" si="7"/>
        <v>275873</v>
      </c>
      <c r="H79" s="14">
        <f t="shared" si="7"/>
        <v>283160</v>
      </c>
      <c r="I79" s="39">
        <f t="shared" si="7"/>
        <v>277719</v>
      </c>
      <c r="J79" s="14">
        <f t="shared" si="7"/>
        <v>250377</v>
      </c>
      <c r="K79" s="14">
        <f>+K80+K81</f>
        <v>142217</v>
      </c>
      <c r="L79" s="40">
        <f>+L80+L81</f>
        <v>191335</v>
      </c>
      <c r="M79" s="31" t="s">
        <v>4</v>
      </c>
      <c r="N79" s="11">
        <f t="shared" ref="N79:S79" si="8">+N80+N81</f>
        <v>203539</v>
      </c>
      <c r="O79" s="11">
        <f t="shared" si="8"/>
        <v>199469</v>
      </c>
      <c r="P79" s="11">
        <f t="shared" si="8"/>
        <v>216441</v>
      </c>
      <c r="Q79" s="11">
        <f t="shared" si="8"/>
        <v>285315</v>
      </c>
      <c r="R79" s="11">
        <f t="shared" si="8"/>
        <v>309265</v>
      </c>
      <c r="S79" s="11">
        <f t="shared" si="8"/>
        <v>344700</v>
      </c>
      <c r="T79" s="11"/>
      <c r="U79" s="11"/>
    </row>
    <row r="80" spans="1:21">
      <c r="A80" s="41" t="s">
        <v>47</v>
      </c>
      <c r="B80" s="42">
        <v>240985</v>
      </c>
      <c r="C80" s="42">
        <v>234198</v>
      </c>
      <c r="D80" s="42">
        <v>209628</v>
      </c>
      <c r="E80" s="43">
        <v>206168</v>
      </c>
      <c r="F80" s="42">
        <v>226649</v>
      </c>
      <c r="G80" s="42">
        <v>225648</v>
      </c>
      <c r="H80" s="44">
        <v>226478</v>
      </c>
      <c r="I80" s="45">
        <v>217891</v>
      </c>
      <c r="J80" s="44">
        <v>187978</v>
      </c>
      <c r="K80" s="44">
        <v>118215</v>
      </c>
      <c r="L80" s="46">
        <v>161633</v>
      </c>
      <c r="M80" s="31" t="s">
        <v>4</v>
      </c>
      <c r="N80" s="16">
        <v>173039</v>
      </c>
      <c r="O80" s="17">
        <v>169469</v>
      </c>
      <c r="P80" s="16">
        <v>192441</v>
      </c>
      <c r="Q80" s="16">
        <v>256815</v>
      </c>
      <c r="R80" s="16">
        <v>277265</v>
      </c>
      <c r="S80" s="16">
        <v>311200</v>
      </c>
      <c r="T80" s="16"/>
      <c r="U80" s="16"/>
    </row>
    <row r="81" spans="1:21">
      <c r="A81" s="41" t="s">
        <v>48</v>
      </c>
      <c r="B81" s="42">
        <v>52721</v>
      </c>
      <c r="C81" s="42">
        <v>48015</v>
      </c>
      <c r="D81" s="42">
        <v>46521</v>
      </c>
      <c r="E81" s="43">
        <v>43146</v>
      </c>
      <c r="F81" s="42">
        <v>48583</v>
      </c>
      <c r="G81" s="42">
        <f>9460+40765</f>
        <v>50225</v>
      </c>
      <c r="H81" s="44">
        <f>11378+45304</f>
        <v>56682</v>
      </c>
      <c r="I81" s="45">
        <f>4439+55389</f>
        <v>59828</v>
      </c>
      <c r="J81" s="44">
        <v>62399</v>
      </c>
      <c r="K81" s="44">
        <v>24002</v>
      </c>
      <c r="L81" s="46">
        <v>29702</v>
      </c>
      <c r="M81" s="31" t="s">
        <v>4</v>
      </c>
      <c r="N81" s="16">
        <v>30500</v>
      </c>
      <c r="O81" s="17">
        <v>30000</v>
      </c>
      <c r="P81" s="16">
        <v>24000</v>
      </c>
      <c r="Q81" s="16">
        <v>28500</v>
      </c>
      <c r="R81" s="16">
        <v>32000</v>
      </c>
      <c r="S81" s="16">
        <v>33500</v>
      </c>
      <c r="T81" s="16"/>
      <c r="U81" s="16"/>
    </row>
    <row r="82" spans="1:21">
      <c r="A82" s="28" t="s">
        <v>49</v>
      </c>
      <c r="B82" s="14">
        <v>44</v>
      </c>
      <c r="C82" s="14">
        <v>58</v>
      </c>
      <c r="D82" s="14">
        <v>44</v>
      </c>
      <c r="E82" s="13">
        <v>39</v>
      </c>
      <c r="F82" s="14">
        <v>40</v>
      </c>
      <c r="G82" s="14">
        <f>24+3</f>
        <v>27</v>
      </c>
      <c r="H82" s="15">
        <f>26+2</f>
        <v>28</v>
      </c>
      <c r="I82" s="47">
        <f>17+4</f>
        <v>21</v>
      </c>
      <c r="J82" s="15">
        <v>7</v>
      </c>
      <c r="K82" s="15">
        <v>9</v>
      </c>
      <c r="L82" s="17" t="s">
        <v>4</v>
      </c>
      <c r="M82" s="31" t="s">
        <v>4</v>
      </c>
      <c r="N82" s="31" t="s">
        <v>4</v>
      </c>
      <c r="O82" s="31" t="s">
        <v>4</v>
      </c>
      <c r="P82" s="31" t="s">
        <v>4</v>
      </c>
      <c r="Q82" s="31" t="s">
        <v>4</v>
      </c>
      <c r="R82" s="31" t="s">
        <v>4</v>
      </c>
      <c r="S82" s="31" t="s">
        <v>4</v>
      </c>
      <c r="T82" s="31" t="s">
        <v>4</v>
      </c>
      <c r="U82" s="31" t="s">
        <v>4</v>
      </c>
    </row>
    <row r="83" spans="1:21">
      <c r="A83" s="28" t="s">
        <v>50</v>
      </c>
      <c r="B83" s="14">
        <v>39428</v>
      </c>
      <c r="C83" s="14">
        <v>39374</v>
      </c>
      <c r="D83" s="14">
        <v>30396</v>
      </c>
      <c r="E83" s="13">
        <v>23039</v>
      </c>
      <c r="F83" s="14">
        <v>24302</v>
      </c>
      <c r="G83" s="14">
        <v>20680</v>
      </c>
      <c r="H83" s="15">
        <v>20874</v>
      </c>
      <c r="I83" s="47">
        <v>41008</v>
      </c>
      <c r="J83" s="15">
        <v>35856</v>
      </c>
      <c r="K83" s="15">
        <v>17837</v>
      </c>
      <c r="L83" s="16">
        <v>19450</v>
      </c>
      <c r="M83" s="31" t="s">
        <v>4</v>
      </c>
      <c r="N83" s="30">
        <v>15144</v>
      </c>
      <c r="O83" s="31">
        <v>13500</v>
      </c>
      <c r="P83" s="30">
        <v>16000</v>
      </c>
      <c r="Q83" s="31" t="s">
        <v>4</v>
      </c>
      <c r="R83" s="31" t="s">
        <v>4</v>
      </c>
      <c r="S83" s="31" t="s">
        <v>4</v>
      </c>
      <c r="T83" s="31" t="s">
        <v>4</v>
      </c>
      <c r="U83" s="31" t="s">
        <v>4</v>
      </c>
    </row>
    <row r="84" spans="1:21">
      <c r="A84" s="28" t="s">
        <v>100</v>
      </c>
      <c r="B84" s="14"/>
      <c r="C84" s="31" t="s">
        <v>4</v>
      </c>
      <c r="D84" s="31" t="s">
        <v>4</v>
      </c>
      <c r="E84" s="31" t="s">
        <v>4</v>
      </c>
      <c r="F84" s="31" t="s">
        <v>4</v>
      </c>
      <c r="G84" s="31" t="s">
        <v>4</v>
      </c>
      <c r="H84" s="31" t="s">
        <v>4</v>
      </c>
      <c r="I84" s="31" t="s">
        <v>4</v>
      </c>
      <c r="J84" s="31" t="s">
        <v>4</v>
      </c>
      <c r="K84" s="31" t="s">
        <v>4</v>
      </c>
      <c r="L84" s="31" t="s">
        <v>4</v>
      </c>
      <c r="M84" s="31" t="s">
        <v>4</v>
      </c>
      <c r="N84" s="30">
        <v>250</v>
      </c>
      <c r="O84" s="31">
        <v>300</v>
      </c>
      <c r="P84" s="31" t="s">
        <v>4</v>
      </c>
      <c r="Q84" s="31" t="s">
        <v>4</v>
      </c>
      <c r="R84" s="31" t="s">
        <v>4</v>
      </c>
      <c r="S84" s="31" t="s">
        <v>4</v>
      </c>
      <c r="T84" s="31" t="s">
        <v>4</v>
      </c>
      <c r="U84" s="31" t="s">
        <v>4</v>
      </c>
    </row>
    <row r="85" spans="1:21">
      <c r="A85" s="48" t="s">
        <v>51</v>
      </c>
      <c r="B85" s="49">
        <v>10710</v>
      </c>
      <c r="C85" s="49">
        <v>8254</v>
      </c>
      <c r="D85" s="49">
        <v>8917</v>
      </c>
      <c r="E85" s="13">
        <v>9673</v>
      </c>
      <c r="F85" s="14">
        <v>9987</v>
      </c>
      <c r="G85" s="14">
        <v>9391</v>
      </c>
      <c r="H85" s="15">
        <v>10192</v>
      </c>
      <c r="I85" s="47">
        <v>12002</v>
      </c>
      <c r="J85" s="50">
        <v>12629</v>
      </c>
      <c r="K85" s="50">
        <v>4724</v>
      </c>
      <c r="L85" s="51">
        <v>9594</v>
      </c>
      <c r="M85" s="31" t="s">
        <v>4</v>
      </c>
      <c r="N85" s="120">
        <v>9000</v>
      </c>
      <c r="O85" s="120">
        <v>10000</v>
      </c>
      <c r="P85" s="120">
        <v>8500</v>
      </c>
      <c r="Q85" s="120">
        <v>13000</v>
      </c>
      <c r="R85" s="120">
        <v>14500</v>
      </c>
      <c r="S85" s="120">
        <v>14000</v>
      </c>
      <c r="T85" s="120"/>
      <c r="U85" s="120"/>
    </row>
    <row r="86" spans="1:21">
      <c r="A86" s="52" t="s">
        <v>42</v>
      </c>
      <c r="B86" s="34">
        <f t="shared" ref="B86:K86" si="9">+B83+B82+B79+B76+B85</f>
        <v>465078</v>
      </c>
      <c r="C86" s="34">
        <f t="shared" si="9"/>
        <v>443297</v>
      </c>
      <c r="D86" s="34">
        <f t="shared" si="9"/>
        <v>406484</v>
      </c>
      <c r="E86" s="53">
        <f t="shared" si="9"/>
        <v>397344</v>
      </c>
      <c r="F86" s="53">
        <f t="shared" si="9"/>
        <v>435582</v>
      </c>
      <c r="G86" s="53">
        <f t="shared" si="9"/>
        <v>432360</v>
      </c>
      <c r="H86" s="53">
        <f t="shared" si="9"/>
        <v>441951</v>
      </c>
      <c r="I86" s="54">
        <f t="shared" si="9"/>
        <v>460649</v>
      </c>
      <c r="J86" s="53">
        <f t="shared" si="9"/>
        <v>418892</v>
      </c>
      <c r="K86" s="53">
        <f t="shared" si="9"/>
        <v>224172</v>
      </c>
      <c r="L86" s="53">
        <f>+L83+L79+L76+L85</f>
        <v>301775</v>
      </c>
      <c r="M86" s="53">
        <f>+M116+M117</f>
        <v>360232</v>
      </c>
      <c r="N86" s="53">
        <f>+N85+N79+N76+N83+N84</f>
        <v>324701</v>
      </c>
      <c r="O86" s="53">
        <f>+O85+O79+O76+O83+O84</f>
        <v>315526</v>
      </c>
      <c r="P86" s="53">
        <f>+P85+P79+P76+P83</f>
        <v>344122</v>
      </c>
      <c r="Q86" s="53">
        <f>+Q85+Q79+Q76</f>
        <v>449856</v>
      </c>
      <c r="R86" s="53">
        <f>+R85+R79+R76</f>
        <v>500779</v>
      </c>
      <c r="S86" s="53">
        <f>+S85+S79+S76</f>
        <v>526500</v>
      </c>
      <c r="T86" s="127">
        <f>+T116+T117</f>
        <v>540470</v>
      </c>
      <c r="U86" s="127">
        <f>+U116+U117</f>
        <v>573970</v>
      </c>
    </row>
    <row r="87" spans="1:21" s="38" customFormat="1" ht="13.5">
      <c r="A87" s="35" t="s">
        <v>52</v>
      </c>
      <c r="B87" s="36"/>
      <c r="C87" s="36"/>
      <c r="D87" s="36"/>
      <c r="E87" s="36"/>
      <c r="F87" s="36"/>
      <c r="G87" s="36"/>
      <c r="H87" s="36"/>
      <c r="I87" s="37"/>
      <c r="J87" s="36"/>
      <c r="K87" s="36"/>
      <c r="L87" s="36"/>
      <c r="M87" s="36"/>
      <c r="N87" s="101"/>
      <c r="O87" s="101"/>
      <c r="P87" s="101"/>
      <c r="Q87" s="101"/>
      <c r="R87" s="101"/>
      <c r="S87" s="36"/>
      <c r="T87" s="36"/>
      <c r="U87" s="36"/>
    </row>
    <row r="88" spans="1:21">
      <c r="A88" s="55" t="s">
        <v>53</v>
      </c>
      <c r="B88" s="14">
        <v>535</v>
      </c>
      <c r="C88" s="14">
        <v>520</v>
      </c>
      <c r="D88" s="14">
        <v>442</v>
      </c>
      <c r="E88" s="56">
        <v>470</v>
      </c>
      <c r="F88" s="57">
        <v>613</v>
      </c>
      <c r="G88" s="57">
        <v>527</v>
      </c>
      <c r="H88" s="58">
        <v>504</v>
      </c>
      <c r="I88" s="59">
        <v>557</v>
      </c>
      <c r="J88" s="58">
        <v>630</v>
      </c>
      <c r="K88" s="58">
        <v>742</v>
      </c>
      <c r="L88" s="16">
        <v>551</v>
      </c>
      <c r="M88" s="31" t="s">
        <v>4</v>
      </c>
      <c r="N88" s="30">
        <v>588</v>
      </c>
      <c r="O88" s="30">
        <v>670</v>
      </c>
      <c r="P88" s="30">
        <v>800</v>
      </c>
      <c r="Q88" s="30">
        <v>800</v>
      </c>
      <c r="R88" s="30">
        <v>1000</v>
      </c>
      <c r="S88" s="30">
        <v>1180</v>
      </c>
      <c r="T88" s="30"/>
      <c r="U88" s="30"/>
    </row>
    <row r="89" spans="1:21">
      <c r="A89" s="55" t="s">
        <v>54</v>
      </c>
      <c r="B89" s="14">
        <f t="shared" ref="B89:I89" si="10">+B91+B92</f>
        <v>2938</v>
      </c>
      <c r="C89" s="14">
        <f t="shared" si="10"/>
        <v>3052</v>
      </c>
      <c r="D89" s="14">
        <f t="shared" si="10"/>
        <v>2147</v>
      </c>
      <c r="E89" s="14">
        <f t="shared" si="10"/>
        <v>1923</v>
      </c>
      <c r="F89" s="14">
        <f t="shared" si="10"/>
        <v>2379</v>
      </c>
      <c r="G89" s="14">
        <f t="shared" si="10"/>
        <v>3160</v>
      </c>
      <c r="H89" s="14">
        <f t="shared" si="10"/>
        <v>3568</v>
      </c>
      <c r="I89" s="39">
        <f t="shared" si="10"/>
        <v>3779</v>
      </c>
      <c r="J89" s="14">
        <f>+J91+J92</f>
        <v>3521</v>
      </c>
      <c r="K89" s="14">
        <f>+K91+K92</f>
        <v>3282</v>
      </c>
      <c r="L89" s="40">
        <f>+L91+L92</f>
        <v>2924</v>
      </c>
      <c r="M89" s="31" t="s">
        <v>4</v>
      </c>
      <c r="N89" s="11">
        <f t="shared" ref="N89:S89" si="11">+N91+N92</f>
        <v>2400</v>
      </c>
      <c r="O89" s="11">
        <f t="shared" si="11"/>
        <v>2600</v>
      </c>
      <c r="P89" s="11">
        <f t="shared" si="11"/>
        <v>2200</v>
      </c>
      <c r="Q89" s="11">
        <f t="shared" si="11"/>
        <v>2800</v>
      </c>
      <c r="R89" s="11">
        <f t="shared" si="11"/>
        <v>3030</v>
      </c>
      <c r="S89" s="11">
        <f t="shared" si="11"/>
        <v>3300</v>
      </c>
      <c r="T89" s="11"/>
      <c r="U89" s="11"/>
    </row>
    <row r="90" spans="1:21">
      <c r="A90" s="60" t="s">
        <v>55</v>
      </c>
      <c r="B90" s="43" t="s">
        <v>4</v>
      </c>
      <c r="C90" s="43" t="s">
        <v>4</v>
      </c>
      <c r="D90" s="43" t="s">
        <v>4</v>
      </c>
      <c r="E90" s="61" t="s">
        <v>4</v>
      </c>
      <c r="F90" s="61" t="s">
        <v>4</v>
      </c>
      <c r="G90" s="61" t="s">
        <v>4</v>
      </c>
      <c r="H90" s="62" t="s">
        <v>4</v>
      </c>
      <c r="I90" s="63" t="s">
        <v>4</v>
      </c>
      <c r="J90" s="62" t="s">
        <v>4</v>
      </c>
      <c r="K90" s="62" t="s">
        <v>4</v>
      </c>
      <c r="L90" s="64" t="s">
        <v>4</v>
      </c>
      <c r="M90" s="31" t="s">
        <v>4</v>
      </c>
      <c r="N90" s="64" t="s">
        <v>4</v>
      </c>
      <c r="O90" s="64" t="s">
        <v>4</v>
      </c>
      <c r="P90" s="64" t="s">
        <v>4</v>
      </c>
      <c r="Q90" s="64" t="s">
        <v>4</v>
      </c>
      <c r="R90" s="64" t="s">
        <v>4</v>
      </c>
      <c r="S90" s="31" t="s">
        <v>4</v>
      </c>
      <c r="T90" s="31" t="s">
        <v>4</v>
      </c>
      <c r="U90" s="31" t="s">
        <v>4</v>
      </c>
    </row>
    <row r="91" spans="1:21">
      <c r="A91" s="60" t="s">
        <v>56</v>
      </c>
      <c r="B91" s="42">
        <v>2547</v>
      </c>
      <c r="C91" s="42">
        <v>2638</v>
      </c>
      <c r="D91" s="42">
        <v>1705</v>
      </c>
      <c r="E91" s="61">
        <v>1494</v>
      </c>
      <c r="F91" s="65">
        <v>1970</v>
      </c>
      <c r="G91" s="65">
        <v>2869</v>
      </c>
      <c r="H91" s="66">
        <v>3130</v>
      </c>
      <c r="I91" s="67">
        <v>3321</v>
      </c>
      <c r="J91" s="66">
        <v>3117</v>
      </c>
      <c r="K91" s="66">
        <v>2875</v>
      </c>
      <c r="L91" s="46">
        <v>2473</v>
      </c>
      <c r="M91" s="31" t="s">
        <v>4</v>
      </c>
      <c r="N91" s="17">
        <v>2000</v>
      </c>
      <c r="O91" s="17">
        <v>2100</v>
      </c>
      <c r="P91" s="17">
        <v>1800</v>
      </c>
      <c r="Q91" s="17">
        <v>2300</v>
      </c>
      <c r="R91" s="17">
        <v>2600</v>
      </c>
      <c r="S91" s="17">
        <v>3000</v>
      </c>
      <c r="T91" s="17"/>
      <c r="U91" s="17"/>
    </row>
    <row r="92" spans="1:21">
      <c r="A92" s="68" t="s">
        <v>57</v>
      </c>
      <c r="B92" s="42">
        <v>391</v>
      </c>
      <c r="C92" s="42">
        <v>414</v>
      </c>
      <c r="D92" s="42">
        <v>442</v>
      </c>
      <c r="E92" s="43">
        <v>429</v>
      </c>
      <c r="F92" s="42">
        <v>409</v>
      </c>
      <c r="G92" s="42">
        <v>291</v>
      </c>
      <c r="H92" s="44">
        <v>438</v>
      </c>
      <c r="I92" s="45">
        <v>458</v>
      </c>
      <c r="J92" s="69">
        <v>404</v>
      </c>
      <c r="K92" s="69">
        <v>407</v>
      </c>
      <c r="L92" s="70">
        <v>451</v>
      </c>
      <c r="M92" s="31" t="s">
        <v>4</v>
      </c>
      <c r="N92" s="17">
        <v>400</v>
      </c>
      <c r="O92" s="17">
        <v>500</v>
      </c>
      <c r="P92" s="17">
        <v>400</v>
      </c>
      <c r="Q92" s="17">
        <v>500</v>
      </c>
      <c r="R92" s="17">
        <v>430</v>
      </c>
      <c r="S92" s="17">
        <v>300</v>
      </c>
      <c r="T92" s="17"/>
      <c r="U92" s="17"/>
    </row>
    <row r="93" spans="1:21">
      <c r="A93" s="52" t="s">
        <v>42</v>
      </c>
      <c r="B93" s="34">
        <f t="shared" ref="B93:I93" si="12">+B89+B88</f>
        <v>3473</v>
      </c>
      <c r="C93" s="34">
        <f t="shared" si="12"/>
        <v>3572</v>
      </c>
      <c r="D93" s="34">
        <f t="shared" si="12"/>
        <v>2589</v>
      </c>
      <c r="E93" s="53">
        <f t="shared" si="12"/>
        <v>2393</v>
      </c>
      <c r="F93" s="53">
        <f t="shared" si="12"/>
        <v>2992</v>
      </c>
      <c r="G93" s="53">
        <f t="shared" si="12"/>
        <v>3687</v>
      </c>
      <c r="H93" s="53">
        <f t="shared" si="12"/>
        <v>4072</v>
      </c>
      <c r="I93" s="54">
        <f t="shared" si="12"/>
        <v>4336</v>
      </c>
      <c r="J93" s="53">
        <f>+J89+J88</f>
        <v>4151</v>
      </c>
      <c r="K93" s="53">
        <f>+K89+K88</f>
        <v>4024</v>
      </c>
      <c r="L93" s="53">
        <f>+L89+L88</f>
        <v>3475</v>
      </c>
      <c r="M93" s="122">
        <f>M118</f>
        <v>3626</v>
      </c>
      <c r="N93" s="122">
        <f>N118</f>
        <v>2988</v>
      </c>
      <c r="O93" s="122">
        <f>+O89+O88</f>
        <v>3270</v>
      </c>
      <c r="P93" s="122">
        <f>+P89+P88</f>
        <v>3000</v>
      </c>
      <c r="Q93" s="122">
        <f>+Q89+Q88</f>
        <v>3600</v>
      </c>
      <c r="R93" s="122">
        <f>+R89+R88</f>
        <v>4030</v>
      </c>
      <c r="S93" s="122">
        <f>+S89+S88</f>
        <v>4480</v>
      </c>
      <c r="T93" s="129">
        <v>3720</v>
      </c>
      <c r="U93" s="129">
        <v>3832</v>
      </c>
    </row>
    <row r="94" spans="1:21">
      <c r="A94" s="112" t="s">
        <v>96</v>
      </c>
      <c r="B94" s="113">
        <f>+B93+B86</f>
        <v>468551</v>
      </c>
      <c r="C94" s="113">
        <f t="shared" ref="C94:Q94" si="13">+C93+C86</f>
        <v>446869</v>
      </c>
      <c r="D94" s="113">
        <f t="shared" si="13"/>
        <v>409073</v>
      </c>
      <c r="E94" s="113">
        <f t="shared" si="13"/>
        <v>399737</v>
      </c>
      <c r="F94" s="113">
        <f t="shared" si="13"/>
        <v>438574</v>
      </c>
      <c r="G94" s="113">
        <f t="shared" si="13"/>
        <v>436047</v>
      </c>
      <c r="H94" s="113">
        <f t="shared" si="13"/>
        <v>446023</v>
      </c>
      <c r="I94" s="113">
        <f t="shared" si="13"/>
        <v>464985</v>
      </c>
      <c r="J94" s="113">
        <f t="shared" si="13"/>
        <v>423043</v>
      </c>
      <c r="K94" s="113">
        <f t="shared" si="13"/>
        <v>228196</v>
      </c>
      <c r="L94" s="113">
        <f t="shared" si="13"/>
        <v>305250</v>
      </c>
      <c r="M94" s="113">
        <f t="shared" si="13"/>
        <v>363858</v>
      </c>
      <c r="N94" s="113">
        <f t="shared" si="13"/>
        <v>327689</v>
      </c>
      <c r="O94" s="113">
        <f>+O93+O86</f>
        <v>318796</v>
      </c>
      <c r="P94" s="113">
        <f>+P93+P86</f>
        <v>347122</v>
      </c>
      <c r="Q94" s="113">
        <f t="shared" si="13"/>
        <v>453456</v>
      </c>
      <c r="R94" s="113">
        <f>+R93+R86</f>
        <v>504809</v>
      </c>
      <c r="S94" s="113">
        <f>+S93+S86</f>
        <v>530980</v>
      </c>
      <c r="T94" s="128">
        <v>544190</v>
      </c>
      <c r="U94" s="128">
        <v>577802</v>
      </c>
    </row>
    <row r="95" spans="1:21" s="38" customFormat="1" ht="13.5">
      <c r="A95" s="35" t="s">
        <v>58</v>
      </c>
      <c r="B95" s="36"/>
      <c r="C95" s="36"/>
      <c r="D95" s="36"/>
      <c r="E95" s="36"/>
      <c r="F95" s="36"/>
      <c r="G95" s="36"/>
      <c r="H95" s="36"/>
      <c r="I95" s="37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</row>
    <row r="96" spans="1:21">
      <c r="A96" s="28" t="s">
        <v>44</v>
      </c>
      <c r="B96" s="14">
        <f>+B97+B98</f>
        <v>1720269</v>
      </c>
      <c r="C96" s="14">
        <f>+C97+C98</f>
        <v>1925767</v>
      </c>
      <c r="D96" s="14">
        <f t="shared" ref="D96:J96" si="14">+D97+D98</f>
        <v>1994271</v>
      </c>
      <c r="E96" s="14">
        <f t="shared" si="14"/>
        <v>1921670</v>
      </c>
      <c r="F96" s="14">
        <f t="shared" si="14"/>
        <v>1934279</v>
      </c>
      <c r="G96" s="14">
        <f t="shared" si="14"/>
        <v>1887669</v>
      </c>
      <c r="H96" s="14">
        <f t="shared" si="14"/>
        <v>1618494</v>
      </c>
      <c r="I96" s="39">
        <f t="shared" si="14"/>
        <v>1505237</v>
      </c>
      <c r="J96" s="14">
        <f t="shared" si="14"/>
        <v>1348801</v>
      </c>
      <c r="K96" s="14">
        <f>+K97+K98</f>
        <v>1120660</v>
      </c>
      <c r="L96" s="40">
        <f>+L97+L98</f>
        <v>1272008</v>
      </c>
      <c r="M96" s="31" t="s">
        <v>4</v>
      </c>
      <c r="N96" s="11">
        <f t="shared" ref="N96:S96" si="15">+N76+N8</f>
        <v>1114204</v>
      </c>
      <c r="O96" s="11">
        <f t="shared" si="15"/>
        <v>919983</v>
      </c>
      <c r="P96" s="11">
        <f t="shared" si="15"/>
        <v>947098</v>
      </c>
      <c r="Q96" s="11">
        <f t="shared" si="15"/>
        <v>994890</v>
      </c>
      <c r="R96" s="11">
        <f t="shared" si="15"/>
        <v>1006433</v>
      </c>
      <c r="S96" s="11">
        <f t="shared" si="15"/>
        <v>1136300</v>
      </c>
      <c r="T96" s="11">
        <f>+T76+T8</f>
        <v>0</v>
      </c>
      <c r="U96" s="11">
        <f>+U76+U8</f>
        <v>0</v>
      </c>
    </row>
    <row r="97" spans="1:21">
      <c r="A97" s="41" t="s">
        <v>45</v>
      </c>
      <c r="B97" s="42">
        <f t="shared" ref="B97:L97" si="16">SUM(B9,B77)</f>
        <v>557884</v>
      </c>
      <c r="C97" s="42">
        <f t="shared" si="16"/>
        <v>604449</v>
      </c>
      <c r="D97" s="42">
        <f t="shared" si="16"/>
        <v>623223</v>
      </c>
      <c r="E97" s="42">
        <f t="shared" si="16"/>
        <v>649098</v>
      </c>
      <c r="F97" s="42">
        <f t="shared" si="16"/>
        <v>651605</v>
      </c>
      <c r="G97" s="42">
        <f t="shared" si="16"/>
        <v>664211</v>
      </c>
      <c r="H97" s="42">
        <f t="shared" si="16"/>
        <v>648713</v>
      </c>
      <c r="I97" s="42">
        <f t="shared" si="16"/>
        <v>604058</v>
      </c>
      <c r="J97" s="42">
        <f t="shared" si="16"/>
        <v>587667</v>
      </c>
      <c r="K97" s="42">
        <f t="shared" si="16"/>
        <v>437086</v>
      </c>
      <c r="L97" s="71">
        <f t="shared" si="16"/>
        <v>511280</v>
      </c>
      <c r="M97" s="31" t="s">
        <v>4</v>
      </c>
      <c r="N97" s="31" t="s">
        <v>4</v>
      </c>
      <c r="O97" s="31" t="s">
        <v>4</v>
      </c>
      <c r="P97" s="31" t="s">
        <v>4</v>
      </c>
      <c r="Q97" s="31" t="s">
        <v>4</v>
      </c>
      <c r="R97" s="31" t="s">
        <v>4</v>
      </c>
      <c r="S97" s="31" t="s">
        <v>4</v>
      </c>
      <c r="T97" s="31" t="s">
        <v>4</v>
      </c>
      <c r="U97" s="31" t="s">
        <v>4</v>
      </c>
    </row>
    <row r="98" spans="1:21">
      <c r="A98" s="41" t="s">
        <v>46</v>
      </c>
      <c r="B98" s="42">
        <f t="shared" ref="B98:L98" si="17">SUM(B27,B78)</f>
        <v>1162385</v>
      </c>
      <c r="C98" s="42">
        <f t="shared" si="17"/>
        <v>1321318</v>
      </c>
      <c r="D98" s="42">
        <f t="shared" si="17"/>
        <v>1371048</v>
      </c>
      <c r="E98" s="42">
        <f t="shared" si="17"/>
        <v>1272572</v>
      </c>
      <c r="F98" s="42">
        <f t="shared" si="17"/>
        <v>1282674</v>
      </c>
      <c r="G98" s="42">
        <f t="shared" si="17"/>
        <v>1223458</v>
      </c>
      <c r="H98" s="42">
        <f t="shared" si="17"/>
        <v>969781</v>
      </c>
      <c r="I98" s="42">
        <f t="shared" si="17"/>
        <v>901179</v>
      </c>
      <c r="J98" s="42">
        <f t="shared" si="17"/>
        <v>761134</v>
      </c>
      <c r="K98" s="42">
        <f t="shared" si="17"/>
        <v>683574</v>
      </c>
      <c r="L98" s="71">
        <f t="shared" si="17"/>
        <v>760728</v>
      </c>
      <c r="M98" s="31" t="s">
        <v>4</v>
      </c>
      <c r="N98" s="31" t="s">
        <v>4</v>
      </c>
      <c r="O98" s="31" t="s">
        <v>4</v>
      </c>
      <c r="P98" s="31" t="s">
        <v>4</v>
      </c>
      <c r="Q98" s="31" t="s">
        <v>4</v>
      </c>
      <c r="R98" s="31" t="s">
        <v>4</v>
      </c>
      <c r="S98" s="31" t="s">
        <v>4</v>
      </c>
      <c r="T98" s="31" t="s">
        <v>4</v>
      </c>
      <c r="U98" s="31" t="s">
        <v>4</v>
      </c>
    </row>
    <row r="99" spans="1:21">
      <c r="A99" s="28" t="s">
        <v>21</v>
      </c>
      <c r="B99" s="14">
        <f t="shared" ref="B99:K99" si="18">SUM(B100:B103)</f>
        <v>1463368</v>
      </c>
      <c r="C99" s="14">
        <f t="shared" si="18"/>
        <v>1463639</v>
      </c>
      <c r="D99" s="14">
        <f t="shared" si="18"/>
        <v>1383651</v>
      </c>
      <c r="E99" s="14">
        <f t="shared" si="18"/>
        <v>1328182</v>
      </c>
      <c r="F99" s="14">
        <f t="shared" si="18"/>
        <v>1361459</v>
      </c>
      <c r="G99" s="14">
        <f t="shared" si="18"/>
        <v>1321644</v>
      </c>
      <c r="H99" s="14">
        <f t="shared" si="18"/>
        <v>1175905</v>
      </c>
      <c r="I99" s="39">
        <f t="shared" si="18"/>
        <v>1071544</v>
      </c>
      <c r="J99" s="14">
        <f t="shared" si="18"/>
        <v>782899</v>
      </c>
      <c r="K99" s="14">
        <f t="shared" si="18"/>
        <v>573827</v>
      </c>
      <c r="L99" s="40">
        <f>SUM(L100:L103)</f>
        <v>669444</v>
      </c>
      <c r="M99" s="31" t="s">
        <v>4</v>
      </c>
      <c r="N99" s="31" t="s">
        <v>4</v>
      </c>
      <c r="O99" s="31" t="s">
        <v>4</v>
      </c>
      <c r="P99" s="31" t="s">
        <v>4</v>
      </c>
      <c r="Q99" s="31" t="s">
        <v>4</v>
      </c>
      <c r="R99" s="31" t="s">
        <v>4</v>
      </c>
      <c r="S99" s="31" t="s">
        <v>4</v>
      </c>
      <c r="T99" s="31" t="s">
        <v>4</v>
      </c>
      <c r="U99" s="31" t="s">
        <v>4</v>
      </c>
    </row>
    <row r="100" spans="1:21">
      <c r="A100" s="41" t="s">
        <v>47</v>
      </c>
      <c r="B100" s="42">
        <f t="shared" ref="B100:L100" si="19">SUM(B47,B80)</f>
        <v>1407709</v>
      </c>
      <c r="C100" s="42">
        <f t="shared" si="19"/>
        <v>1412572</v>
      </c>
      <c r="D100" s="42">
        <f t="shared" si="19"/>
        <v>1334983</v>
      </c>
      <c r="E100" s="42">
        <f t="shared" si="19"/>
        <v>1283113</v>
      </c>
      <c r="F100" s="42">
        <f t="shared" si="19"/>
        <v>1310497</v>
      </c>
      <c r="G100" s="42">
        <f t="shared" si="19"/>
        <v>1268259</v>
      </c>
      <c r="H100" s="42">
        <f t="shared" si="19"/>
        <v>1115655</v>
      </c>
      <c r="I100" s="42">
        <f t="shared" si="19"/>
        <v>1007937</v>
      </c>
      <c r="J100" s="42">
        <f t="shared" si="19"/>
        <v>716979</v>
      </c>
      <c r="K100" s="42">
        <f t="shared" si="19"/>
        <v>546543</v>
      </c>
      <c r="L100" s="71">
        <f t="shared" si="19"/>
        <v>636818</v>
      </c>
      <c r="M100" s="31" t="s">
        <v>4</v>
      </c>
      <c r="N100" s="11">
        <f t="shared" ref="N100:S100" si="20">+N47+N80</f>
        <v>532571</v>
      </c>
      <c r="O100" s="11">
        <f t="shared" si="20"/>
        <v>506006</v>
      </c>
      <c r="P100" s="11">
        <f t="shared" si="20"/>
        <v>533108</v>
      </c>
      <c r="Q100" s="11">
        <f t="shared" si="20"/>
        <v>662333</v>
      </c>
      <c r="R100" s="11">
        <f t="shared" si="20"/>
        <v>745121</v>
      </c>
      <c r="S100" s="11">
        <f t="shared" si="20"/>
        <v>778532</v>
      </c>
      <c r="T100" s="11">
        <f>+T47+T80</f>
        <v>0</v>
      </c>
      <c r="U100" s="11">
        <f>+U47+U80</f>
        <v>0</v>
      </c>
    </row>
    <row r="101" spans="1:21">
      <c r="A101" s="41" t="s">
        <v>48</v>
      </c>
      <c r="B101" s="42">
        <f t="shared" ref="B101:J101" si="21">+B81</f>
        <v>52721</v>
      </c>
      <c r="C101" s="42">
        <f t="shared" si="21"/>
        <v>48015</v>
      </c>
      <c r="D101" s="42">
        <f t="shared" si="21"/>
        <v>46521</v>
      </c>
      <c r="E101" s="42">
        <f t="shared" si="21"/>
        <v>43146</v>
      </c>
      <c r="F101" s="42">
        <f t="shared" si="21"/>
        <v>48583</v>
      </c>
      <c r="G101" s="42">
        <f t="shared" si="21"/>
        <v>50225</v>
      </c>
      <c r="H101" s="42">
        <f t="shared" si="21"/>
        <v>56682</v>
      </c>
      <c r="I101" s="72">
        <f t="shared" si="21"/>
        <v>59828</v>
      </c>
      <c r="J101" s="42">
        <f t="shared" si="21"/>
        <v>62399</v>
      </c>
      <c r="K101" s="42">
        <f>+K81</f>
        <v>24002</v>
      </c>
      <c r="L101" s="71">
        <f>+L81</f>
        <v>29702</v>
      </c>
      <c r="M101" s="31" t="s">
        <v>4</v>
      </c>
      <c r="N101" s="11">
        <f t="shared" ref="N101:S101" si="22">+N81</f>
        <v>30500</v>
      </c>
      <c r="O101" s="11">
        <f t="shared" si="22"/>
        <v>30000</v>
      </c>
      <c r="P101" s="11">
        <f t="shared" si="22"/>
        <v>24000</v>
      </c>
      <c r="Q101" s="11">
        <f t="shared" si="22"/>
        <v>28500</v>
      </c>
      <c r="R101" s="11">
        <f t="shared" si="22"/>
        <v>32000</v>
      </c>
      <c r="S101" s="11">
        <f t="shared" si="22"/>
        <v>33500</v>
      </c>
      <c r="T101" s="11">
        <f>+T81</f>
        <v>0</v>
      </c>
      <c r="U101" s="11">
        <f>+U81</f>
        <v>0</v>
      </c>
    </row>
    <row r="102" spans="1:21">
      <c r="A102" s="41" t="s">
        <v>59</v>
      </c>
      <c r="B102" s="42">
        <f t="shared" ref="B102:L102" si="23">+B91</f>
        <v>2547</v>
      </c>
      <c r="C102" s="42">
        <f t="shared" si="23"/>
        <v>2638</v>
      </c>
      <c r="D102" s="42">
        <f t="shared" si="23"/>
        <v>1705</v>
      </c>
      <c r="E102" s="42">
        <f t="shared" si="23"/>
        <v>1494</v>
      </c>
      <c r="F102" s="42">
        <f t="shared" si="23"/>
        <v>1970</v>
      </c>
      <c r="G102" s="42">
        <f t="shared" si="23"/>
        <v>2869</v>
      </c>
      <c r="H102" s="42">
        <f t="shared" si="23"/>
        <v>3130</v>
      </c>
      <c r="I102" s="72">
        <f t="shared" si="23"/>
        <v>3321</v>
      </c>
      <c r="J102" s="42">
        <f t="shared" si="23"/>
        <v>3117</v>
      </c>
      <c r="K102" s="42">
        <f t="shared" si="23"/>
        <v>2875</v>
      </c>
      <c r="L102" s="71">
        <f t="shared" si="23"/>
        <v>2473</v>
      </c>
      <c r="M102" s="31" t="s">
        <v>4</v>
      </c>
      <c r="N102" s="11">
        <f t="shared" ref="N102:S103" si="24">+N91</f>
        <v>2000</v>
      </c>
      <c r="O102" s="11">
        <f t="shared" si="24"/>
        <v>2100</v>
      </c>
      <c r="P102" s="11">
        <f t="shared" si="24"/>
        <v>1800</v>
      </c>
      <c r="Q102" s="11">
        <f t="shared" si="24"/>
        <v>2300</v>
      </c>
      <c r="R102" s="11">
        <f t="shared" si="24"/>
        <v>2600</v>
      </c>
      <c r="S102" s="11">
        <f t="shared" si="24"/>
        <v>3000</v>
      </c>
      <c r="T102" s="11">
        <f>+T91</f>
        <v>0</v>
      </c>
      <c r="U102" s="11">
        <f>+U91</f>
        <v>0</v>
      </c>
    </row>
    <row r="103" spans="1:21">
      <c r="A103" s="68" t="s">
        <v>60</v>
      </c>
      <c r="B103" s="42">
        <f t="shared" ref="B103:L103" si="25">+B92</f>
        <v>391</v>
      </c>
      <c r="C103" s="42">
        <f t="shared" si="25"/>
        <v>414</v>
      </c>
      <c r="D103" s="42">
        <f t="shared" si="25"/>
        <v>442</v>
      </c>
      <c r="E103" s="42">
        <f t="shared" si="25"/>
        <v>429</v>
      </c>
      <c r="F103" s="42">
        <f t="shared" si="25"/>
        <v>409</v>
      </c>
      <c r="G103" s="42">
        <f t="shared" si="25"/>
        <v>291</v>
      </c>
      <c r="H103" s="42">
        <f t="shared" si="25"/>
        <v>438</v>
      </c>
      <c r="I103" s="72">
        <f t="shared" si="25"/>
        <v>458</v>
      </c>
      <c r="J103" s="42">
        <f t="shared" si="25"/>
        <v>404</v>
      </c>
      <c r="K103" s="42">
        <f t="shared" si="25"/>
        <v>407</v>
      </c>
      <c r="L103" s="71">
        <f t="shared" si="25"/>
        <v>451</v>
      </c>
      <c r="M103" s="31" t="s">
        <v>4</v>
      </c>
      <c r="N103" s="11">
        <f t="shared" si="24"/>
        <v>400</v>
      </c>
      <c r="O103" s="11">
        <f t="shared" si="24"/>
        <v>500</v>
      </c>
      <c r="P103" s="11">
        <f t="shared" si="24"/>
        <v>400</v>
      </c>
      <c r="Q103" s="11">
        <f t="shared" si="24"/>
        <v>500</v>
      </c>
      <c r="R103" s="11">
        <f t="shared" si="24"/>
        <v>430</v>
      </c>
      <c r="S103" s="11">
        <f t="shared" si="24"/>
        <v>300</v>
      </c>
      <c r="T103" s="11">
        <f>+T92</f>
        <v>0</v>
      </c>
      <c r="U103" s="11">
        <f>+U92</f>
        <v>0</v>
      </c>
    </row>
    <row r="104" spans="1:21">
      <c r="A104" s="28" t="s">
        <v>49</v>
      </c>
      <c r="B104" s="14">
        <f>+B82</f>
        <v>44</v>
      </c>
      <c r="C104" s="14">
        <f>+C82</f>
        <v>58</v>
      </c>
      <c r="D104" s="14">
        <f t="shared" ref="D104:J104" si="26">+D82</f>
        <v>44</v>
      </c>
      <c r="E104" s="14">
        <f t="shared" si="26"/>
        <v>39</v>
      </c>
      <c r="F104" s="14">
        <f t="shared" si="26"/>
        <v>40</v>
      </c>
      <c r="G104" s="14">
        <f t="shared" si="26"/>
        <v>27</v>
      </c>
      <c r="H104" s="14">
        <f t="shared" si="26"/>
        <v>28</v>
      </c>
      <c r="I104" s="39">
        <f t="shared" si="26"/>
        <v>21</v>
      </c>
      <c r="J104" s="14">
        <f t="shared" si="26"/>
        <v>7</v>
      </c>
      <c r="K104" s="14">
        <f>+K82</f>
        <v>9</v>
      </c>
      <c r="L104" s="22" t="str">
        <f>+L82</f>
        <v>-</v>
      </c>
      <c r="M104" s="31" t="s">
        <v>4</v>
      </c>
      <c r="N104" s="31" t="s">
        <v>4</v>
      </c>
      <c r="O104" s="31" t="s">
        <v>4</v>
      </c>
      <c r="P104" s="31" t="s">
        <v>4</v>
      </c>
      <c r="Q104" s="31" t="s">
        <v>4</v>
      </c>
      <c r="R104" s="31" t="s">
        <v>4</v>
      </c>
      <c r="S104" s="31" t="s">
        <v>4</v>
      </c>
      <c r="T104" s="31" t="s">
        <v>4</v>
      </c>
      <c r="U104" s="31" t="s">
        <v>4</v>
      </c>
    </row>
    <row r="105" spans="1:21">
      <c r="A105" s="28" t="s">
        <v>53</v>
      </c>
      <c r="B105" s="14">
        <f>+B88</f>
        <v>535</v>
      </c>
      <c r="C105" s="14">
        <f>+C88</f>
        <v>520</v>
      </c>
      <c r="D105" s="14">
        <f t="shared" ref="D105:J105" si="27">+D88</f>
        <v>442</v>
      </c>
      <c r="E105" s="14">
        <f t="shared" si="27"/>
        <v>470</v>
      </c>
      <c r="F105" s="14">
        <f t="shared" si="27"/>
        <v>613</v>
      </c>
      <c r="G105" s="14">
        <f t="shared" si="27"/>
        <v>527</v>
      </c>
      <c r="H105" s="14">
        <f t="shared" si="27"/>
        <v>504</v>
      </c>
      <c r="I105" s="39">
        <f t="shared" si="27"/>
        <v>557</v>
      </c>
      <c r="J105" s="14">
        <f t="shared" si="27"/>
        <v>630</v>
      </c>
      <c r="K105" s="14">
        <f>+K88</f>
        <v>742</v>
      </c>
      <c r="L105" s="40">
        <f>+L88</f>
        <v>551</v>
      </c>
      <c r="M105" s="31" t="s">
        <v>4</v>
      </c>
      <c r="N105" s="11">
        <f t="shared" ref="N105:S105" si="28">+N88</f>
        <v>588</v>
      </c>
      <c r="O105" s="11">
        <f t="shared" si="28"/>
        <v>670</v>
      </c>
      <c r="P105" s="11">
        <f t="shared" si="28"/>
        <v>800</v>
      </c>
      <c r="Q105" s="11">
        <f t="shared" si="28"/>
        <v>800</v>
      </c>
      <c r="R105" s="11">
        <f t="shared" si="28"/>
        <v>1000</v>
      </c>
      <c r="S105" s="11">
        <f t="shared" si="28"/>
        <v>1180</v>
      </c>
      <c r="T105" s="11">
        <f>+T88</f>
        <v>0</v>
      </c>
      <c r="U105" s="11">
        <f>+U88</f>
        <v>0</v>
      </c>
    </row>
    <row r="106" spans="1:21">
      <c r="A106" s="28" t="s">
        <v>61</v>
      </c>
      <c r="B106" s="14">
        <f t="shared" ref="B106:L106" si="29">SUM(B60,B63)+B83</f>
        <v>52070</v>
      </c>
      <c r="C106" s="14">
        <f t="shared" si="29"/>
        <v>48171</v>
      </c>
      <c r="D106" s="14">
        <f t="shared" si="29"/>
        <v>44691</v>
      </c>
      <c r="E106" s="14">
        <f t="shared" si="29"/>
        <v>47961</v>
      </c>
      <c r="F106" s="14">
        <f t="shared" si="29"/>
        <v>45329</v>
      </c>
      <c r="G106" s="14">
        <f t="shared" si="29"/>
        <v>34697</v>
      </c>
      <c r="H106" s="14">
        <f t="shared" si="29"/>
        <v>31020</v>
      </c>
      <c r="I106" s="14">
        <f t="shared" si="29"/>
        <v>49750</v>
      </c>
      <c r="J106" s="14">
        <f t="shared" si="29"/>
        <v>42612</v>
      </c>
      <c r="K106" s="14">
        <f t="shared" si="29"/>
        <v>21550</v>
      </c>
      <c r="L106" s="40">
        <f t="shared" si="29"/>
        <v>21899</v>
      </c>
      <c r="M106" s="31" t="s">
        <v>4</v>
      </c>
      <c r="N106" s="11">
        <f>+N83</f>
        <v>15144</v>
      </c>
      <c r="O106" s="11">
        <f>+O83</f>
        <v>13500</v>
      </c>
      <c r="P106" s="11">
        <f>+P83</f>
        <v>16000</v>
      </c>
      <c r="Q106" s="31" t="s">
        <v>4</v>
      </c>
      <c r="R106" s="31" t="s">
        <v>4</v>
      </c>
      <c r="S106" s="31" t="s">
        <v>4</v>
      </c>
      <c r="T106" s="31" t="s">
        <v>4</v>
      </c>
      <c r="U106" s="31" t="s">
        <v>4</v>
      </c>
    </row>
    <row r="107" spans="1:21">
      <c r="A107" s="28" t="s">
        <v>100</v>
      </c>
      <c r="B107" s="14"/>
      <c r="C107" s="31" t="s">
        <v>4</v>
      </c>
      <c r="D107" s="31" t="s">
        <v>4</v>
      </c>
      <c r="E107" s="31" t="s">
        <v>4</v>
      </c>
      <c r="F107" s="31" t="s">
        <v>4</v>
      </c>
      <c r="G107" s="31" t="s">
        <v>4</v>
      </c>
      <c r="H107" s="31" t="s">
        <v>4</v>
      </c>
      <c r="I107" s="31" t="s">
        <v>4</v>
      </c>
      <c r="J107" s="31" t="s">
        <v>4</v>
      </c>
      <c r="K107" s="31" t="s">
        <v>4</v>
      </c>
      <c r="L107" s="31" t="s">
        <v>4</v>
      </c>
      <c r="M107" s="31" t="s">
        <v>4</v>
      </c>
      <c r="N107" s="11">
        <f>+N84</f>
        <v>250</v>
      </c>
      <c r="O107" s="11">
        <f>+O84</f>
        <v>300</v>
      </c>
      <c r="P107" s="31" t="s">
        <v>4</v>
      </c>
      <c r="Q107" s="31" t="s">
        <v>4</v>
      </c>
      <c r="R107" s="31" t="s">
        <v>4</v>
      </c>
      <c r="S107" s="31" t="s">
        <v>4</v>
      </c>
      <c r="T107" s="31" t="s">
        <v>4</v>
      </c>
      <c r="U107" s="31" t="s">
        <v>4</v>
      </c>
    </row>
    <row r="108" spans="1:21">
      <c r="A108" s="28" t="s">
        <v>39</v>
      </c>
      <c r="B108" s="14">
        <f t="shared" ref="B108:L108" si="30">B69</f>
        <v>101365</v>
      </c>
      <c r="C108" s="14">
        <f t="shared" si="30"/>
        <v>119853</v>
      </c>
      <c r="D108" s="14">
        <f t="shared" si="30"/>
        <v>122943</v>
      </c>
      <c r="E108" s="14">
        <f t="shared" si="30"/>
        <v>128339</v>
      </c>
      <c r="F108" s="14">
        <f t="shared" si="30"/>
        <v>95666</v>
      </c>
      <c r="G108" s="14">
        <f t="shared" si="30"/>
        <v>77020</v>
      </c>
      <c r="H108" s="14">
        <f t="shared" si="30"/>
        <v>68672</v>
      </c>
      <c r="I108" s="14">
        <f t="shared" si="30"/>
        <v>102588</v>
      </c>
      <c r="J108" s="14">
        <f t="shared" si="30"/>
        <v>140072</v>
      </c>
      <c r="K108" s="14">
        <f t="shared" si="30"/>
        <v>115469</v>
      </c>
      <c r="L108" s="40">
        <f t="shared" si="30"/>
        <v>97373</v>
      </c>
      <c r="M108" s="31" t="s">
        <v>4</v>
      </c>
      <c r="N108" s="26">
        <f t="shared" ref="N108:S108" si="31">+N69</f>
        <v>104154</v>
      </c>
      <c r="O108" s="26">
        <f t="shared" si="31"/>
        <v>98239</v>
      </c>
      <c r="P108" s="26">
        <f t="shared" si="31"/>
        <v>87195</v>
      </c>
      <c r="Q108" s="26">
        <f t="shared" si="31"/>
        <v>86457</v>
      </c>
      <c r="R108" s="26">
        <f t="shared" si="31"/>
        <v>90725</v>
      </c>
      <c r="S108" s="26">
        <f t="shared" si="31"/>
        <v>84368</v>
      </c>
      <c r="T108" s="26">
        <f>+T69</f>
        <v>0</v>
      </c>
      <c r="U108" s="26">
        <f>+U69</f>
        <v>0</v>
      </c>
    </row>
    <row r="109" spans="1:21">
      <c r="A109" s="12" t="s">
        <v>51</v>
      </c>
      <c r="B109" s="14">
        <f t="shared" ref="B109:J109" si="32">+B85</f>
        <v>10710</v>
      </c>
      <c r="C109" s="14">
        <f t="shared" si="32"/>
        <v>8254</v>
      </c>
      <c r="D109" s="14">
        <f t="shared" si="32"/>
        <v>8917</v>
      </c>
      <c r="E109" s="14">
        <f t="shared" si="32"/>
        <v>9673</v>
      </c>
      <c r="F109" s="14">
        <f t="shared" si="32"/>
        <v>9987</v>
      </c>
      <c r="G109" s="14">
        <f t="shared" si="32"/>
        <v>9391</v>
      </c>
      <c r="H109" s="14">
        <f t="shared" si="32"/>
        <v>10192</v>
      </c>
      <c r="I109" s="39">
        <f t="shared" si="32"/>
        <v>12002</v>
      </c>
      <c r="J109" s="14">
        <f t="shared" si="32"/>
        <v>12629</v>
      </c>
      <c r="K109" s="14">
        <f>+K85</f>
        <v>4724</v>
      </c>
      <c r="L109" s="40">
        <f>+L85</f>
        <v>9594</v>
      </c>
      <c r="M109" s="31" t="s">
        <v>4</v>
      </c>
      <c r="N109" s="26">
        <f t="shared" ref="N109:S109" si="33">+N85</f>
        <v>9000</v>
      </c>
      <c r="O109" s="26">
        <f t="shared" si="33"/>
        <v>10000</v>
      </c>
      <c r="P109" s="26">
        <f t="shared" si="33"/>
        <v>8500</v>
      </c>
      <c r="Q109" s="26">
        <f t="shared" si="33"/>
        <v>13000</v>
      </c>
      <c r="R109" s="26">
        <f t="shared" si="33"/>
        <v>14500</v>
      </c>
      <c r="S109" s="26">
        <f t="shared" si="33"/>
        <v>14000</v>
      </c>
      <c r="T109" s="26">
        <f>+T85</f>
        <v>0</v>
      </c>
      <c r="U109" s="26">
        <f>+U85</f>
        <v>0</v>
      </c>
    </row>
    <row r="110" spans="1:21">
      <c r="A110" s="12" t="s">
        <v>40</v>
      </c>
      <c r="B110" s="13" t="str">
        <f t="shared" ref="B110:L110" si="34">B71</f>
        <v>-</v>
      </c>
      <c r="C110" s="13">
        <f t="shared" si="34"/>
        <v>62156</v>
      </c>
      <c r="D110" s="13">
        <f t="shared" si="34"/>
        <v>137889</v>
      </c>
      <c r="E110" s="13">
        <f t="shared" si="34"/>
        <v>183732</v>
      </c>
      <c r="F110" s="13">
        <f t="shared" si="34"/>
        <v>203713</v>
      </c>
      <c r="G110" s="13">
        <f t="shared" si="34"/>
        <v>180643</v>
      </c>
      <c r="H110" s="13">
        <f t="shared" si="34"/>
        <v>249934</v>
      </c>
      <c r="I110" s="13">
        <f t="shared" si="34"/>
        <v>262313</v>
      </c>
      <c r="J110" s="13">
        <f t="shared" si="34"/>
        <v>232406</v>
      </c>
      <c r="K110" s="13">
        <f t="shared" si="34"/>
        <v>207456</v>
      </c>
      <c r="L110" s="22">
        <f t="shared" si="34"/>
        <v>158512</v>
      </c>
      <c r="M110" s="31" t="s">
        <v>4</v>
      </c>
      <c r="N110" s="26">
        <f t="shared" ref="N110:S110" si="35">+N71</f>
        <v>201692</v>
      </c>
      <c r="O110" s="26">
        <f t="shared" si="35"/>
        <v>198000</v>
      </c>
      <c r="P110" s="26">
        <f t="shared" si="35"/>
        <v>231600</v>
      </c>
      <c r="Q110" s="26">
        <f t="shared" si="35"/>
        <v>228300</v>
      </c>
      <c r="R110" s="26">
        <f t="shared" si="35"/>
        <v>238000</v>
      </c>
      <c r="S110" s="26">
        <f t="shared" si="35"/>
        <v>234000</v>
      </c>
      <c r="T110" s="26">
        <f>+T71</f>
        <v>0</v>
      </c>
      <c r="U110" s="26">
        <f>+U71</f>
        <v>0</v>
      </c>
    </row>
    <row r="111" spans="1:21">
      <c r="A111" s="12" t="s">
        <v>62</v>
      </c>
      <c r="B111" s="13" t="str">
        <f t="shared" ref="B111:L111" si="36">B67</f>
        <v>-</v>
      </c>
      <c r="C111" s="13" t="str">
        <f t="shared" si="36"/>
        <v>-</v>
      </c>
      <c r="D111" s="13" t="str">
        <f t="shared" si="36"/>
        <v>-</v>
      </c>
      <c r="E111" s="13" t="str">
        <f t="shared" si="36"/>
        <v>-</v>
      </c>
      <c r="F111" s="13">
        <f t="shared" si="36"/>
        <v>14904</v>
      </c>
      <c r="G111" s="13">
        <f t="shared" si="36"/>
        <v>37390</v>
      </c>
      <c r="H111" s="13">
        <f t="shared" si="36"/>
        <v>14470</v>
      </c>
      <c r="I111" s="13">
        <f t="shared" si="36"/>
        <v>11770</v>
      </c>
      <c r="J111" s="13">
        <f t="shared" si="36"/>
        <v>8840</v>
      </c>
      <c r="K111" s="13">
        <f t="shared" si="36"/>
        <v>3218</v>
      </c>
      <c r="L111" s="13" t="str">
        <f t="shared" si="36"/>
        <v>-</v>
      </c>
      <c r="M111" s="31" t="s">
        <v>4</v>
      </c>
      <c r="N111" s="31" t="s">
        <v>4</v>
      </c>
      <c r="O111" s="31" t="s">
        <v>4</v>
      </c>
      <c r="P111" s="31" t="s">
        <v>4</v>
      </c>
      <c r="Q111" s="31" t="s">
        <v>4</v>
      </c>
      <c r="R111" s="31" t="s">
        <v>4</v>
      </c>
      <c r="S111" s="31" t="s">
        <v>4</v>
      </c>
      <c r="T111" s="31" t="s">
        <v>4</v>
      </c>
      <c r="U111" s="31" t="s">
        <v>4</v>
      </c>
    </row>
    <row r="112" spans="1:21">
      <c r="A112" s="73" t="s">
        <v>63</v>
      </c>
      <c r="B112" s="74" t="str">
        <f t="shared" ref="B112:L112" si="37">B73</f>
        <v>-</v>
      </c>
      <c r="C112" s="74" t="str">
        <f t="shared" si="37"/>
        <v>-</v>
      </c>
      <c r="D112" s="74" t="str">
        <f t="shared" si="37"/>
        <v>-</v>
      </c>
      <c r="E112" s="74" t="str">
        <f t="shared" si="37"/>
        <v>-</v>
      </c>
      <c r="F112" s="74" t="str">
        <f t="shared" si="37"/>
        <v>-</v>
      </c>
      <c r="G112" s="74" t="str">
        <f t="shared" si="37"/>
        <v>-</v>
      </c>
      <c r="H112" s="74" t="str">
        <f t="shared" si="37"/>
        <v>-</v>
      </c>
      <c r="I112" s="74">
        <f t="shared" si="37"/>
        <v>72</v>
      </c>
      <c r="J112" s="74">
        <f t="shared" si="37"/>
        <v>82</v>
      </c>
      <c r="K112" s="74">
        <f t="shared" si="37"/>
        <v>38</v>
      </c>
      <c r="L112" s="75">
        <f t="shared" si="37"/>
        <v>40</v>
      </c>
      <c r="M112" s="31" t="s">
        <v>4</v>
      </c>
      <c r="N112" s="31" t="s">
        <v>4</v>
      </c>
      <c r="O112" s="31" t="s">
        <v>4</v>
      </c>
      <c r="P112" s="31" t="s">
        <v>4</v>
      </c>
      <c r="Q112" s="31" t="s">
        <v>4</v>
      </c>
      <c r="R112" s="31" t="s">
        <v>4</v>
      </c>
      <c r="S112" s="31" t="s">
        <v>4</v>
      </c>
      <c r="T112" s="31" t="s">
        <v>4</v>
      </c>
      <c r="U112" s="31" t="s">
        <v>4</v>
      </c>
    </row>
    <row r="113" spans="1:21">
      <c r="A113" s="52" t="s">
        <v>42</v>
      </c>
      <c r="B113" s="34">
        <f>+B106+B104+B99+B96+B109+B108+B105</f>
        <v>3348361</v>
      </c>
      <c r="C113" s="34">
        <f>+C106+C104+C99+C96+C109+C108+C105+C110</f>
        <v>3628418</v>
      </c>
      <c r="D113" s="34">
        <f>+D106+D104+D99+D96+D109+D108+D105+D110</f>
        <v>3692848</v>
      </c>
      <c r="E113" s="53">
        <f>+E106+E104+E99+E96+E109+E108+E105+E110</f>
        <v>3620066</v>
      </c>
      <c r="F113" s="53">
        <f>+F106+F104+F99+F96+F109+F108+F105+F110+F111</f>
        <v>3665990</v>
      </c>
      <c r="G113" s="53">
        <f>+G106+G104+G99+G96+G109+G108+G105+G110+G111</f>
        <v>3549008</v>
      </c>
      <c r="H113" s="53">
        <f>+H106+H104+H99+H96+H109+H108+H105+H110+H111</f>
        <v>3169219</v>
      </c>
      <c r="I113" s="54">
        <f>+I106+I104+I99+I96+I109+I108+I105+I110+I111+I112</f>
        <v>3015854</v>
      </c>
      <c r="J113" s="53">
        <f>+J106+J104+J99+J96+J109+J108+J105+J110+J111+J112</f>
        <v>2568978</v>
      </c>
      <c r="K113" s="53">
        <f>+K106+K104+K99+K96+K109+K108+K105+K110+K111+K112</f>
        <v>2047693</v>
      </c>
      <c r="L113" s="53">
        <f>+L106+L99+L96+L109+L108+L105+L110+L112</f>
        <v>2229421</v>
      </c>
      <c r="M113" s="123">
        <f>+M93+M86+M74</f>
        <v>2294888</v>
      </c>
      <c r="N113" s="124">
        <f>SUM(N96:N112)</f>
        <v>2010503</v>
      </c>
      <c r="O113" s="124">
        <f>SUM(O96:O112)</f>
        <v>1779298</v>
      </c>
      <c r="P113" s="124">
        <f>SUM(P96:P112)</f>
        <v>1850501</v>
      </c>
      <c r="Q113" s="123">
        <f>+Q93+Q86+Q74</f>
        <v>2017080</v>
      </c>
      <c r="R113" s="123">
        <f>+R93+R86+R74</f>
        <v>2130809</v>
      </c>
      <c r="S113" s="123">
        <f>+S94+S74</f>
        <v>2285180</v>
      </c>
      <c r="T113" s="131">
        <f>+T94+T74</f>
        <v>2316831</v>
      </c>
      <c r="U113" s="131">
        <f>+U94+U74</f>
        <v>2253000</v>
      </c>
    </row>
    <row r="114" spans="1:21">
      <c r="A114" s="108" t="s">
        <v>94</v>
      </c>
      <c r="B114" s="76"/>
      <c r="C114" s="76"/>
      <c r="G114" s="76"/>
      <c r="H114" s="76"/>
      <c r="I114" s="76"/>
      <c r="J114" s="76"/>
      <c r="K114" s="76"/>
      <c r="L114" s="76"/>
      <c r="M114" s="76"/>
      <c r="N114" s="76"/>
      <c r="O114" s="76"/>
      <c r="P114" s="76"/>
      <c r="Q114" s="76"/>
      <c r="R114" s="76"/>
      <c r="S114" s="118"/>
      <c r="T114" s="118"/>
      <c r="U114" s="118" t="s">
        <v>102</v>
      </c>
    </row>
    <row r="115" spans="1:21">
      <c r="A115" s="18" t="s">
        <v>93</v>
      </c>
    </row>
    <row r="116" spans="1:21">
      <c r="A116" s="102" t="s">
        <v>90</v>
      </c>
      <c r="B116" s="103">
        <v>409966</v>
      </c>
      <c r="C116" s="103">
        <v>395342</v>
      </c>
      <c r="D116" s="103">
        <v>358989</v>
      </c>
      <c r="E116" s="103">
        <v>351295</v>
      </c>
      <c r="F116" s="103">
        <v>385439</v>
      </c>
      <c r="G116" s="103">
        <v>382201</v>
      </c>
      <c r="H116" s="103">
        <v>386512</v>
      </c>
      <c r="I116" s="103">
        <v>393254</v>
      </c>
      <c r="J116" s="103">
        <v>349131</v>
      </c>
      <c r="K116" s="103">
        <v>198847</v>
      </c>
      <c r="L116" s="103">
        <v>262479</v>
      </c>
      <c r="M116" s="103">
        <v>311898</v>
      </c>
      <c r="N116" s="103">
        <v>285201</v>
      </c>
      <c r="O116" s="103">
        <v>275526</v>
      </c>
      <c r="P116" s="103">
        <v>311622</v>
      </c>
      <c r="Q116" s="103">
        <v>408356</v>
      </c>
      <c r="R116" s="103">
        <v>454279</v>
      </c>
      <c r="S116" s="103">
        <v>479000</v>
      </c>
      <c r="T116" s="130">
        <v>495123</v>
      </c>
      <c r="U116" s="130">
        <v>527262</v>
      </c>
    </row>
    <row r="117" spans="1:21">
      <c r="A117" s="102" t="s">
        <v>91</v>
      </c>
      <c r="B117" s="104">
        <v>55112</v>
      </c>
      <c r="C117" s="104">
        <v>47955</v>
      </c>
      <c r="D117" s="104">
        <v>47495</v>
      </c>
      <c r="E117" s="104">
        <v>46049</v>
      </c>
      <c r="F117" s="104">
        <v>50143</v>
      </c>
      <c r="G117" s="104">
        <v>50159</v>
      </c>
      <c r="H117" s="104">
        <v>55439</v>
      </c>
      <c r="I117" s="104">
        <v>67395</v>
      </c>
      <c r="J117" s="104">
        <v>69761</v>
      </c>
      <c r="K117" s="104">
        <v>25325</v>
      </c>
      <c r="L117" s="104">
        <v>39296</v>
      </c>
      <c r="M117" s="105">
        <v>48334</v>
      </c>
      <c r="N117" s="105">
        <v>39500</v>
      </c>
      <c r="O117" s="105">
        <v>40000</v>
      </c>
      <c r="P117" s="105">
        <v>32500</v>
      </c>
      <c r="Q117" s="105">
        <v>41500</v>
      </c>
      <c r="R117" s="105">
        <v>46500</v>
      </c>
      <c r="S117" s="105">
        <v>47500</v>
      </c>
      <c r="T117" s="132">
        <v>45347</v>
      </c>
      <c r="U117" s="132">
        <v>46708</v>
      </c>
    </row>
    <row r="118" spans="1:21">
      <c r="A118" s="102" t="s">
        <v>92</v>
      </c>
      <c r="B118" s="103">
        <v>3473</v>
      </c>
      <c r="C118" s="103">
        <v>3572</v>
      </c>
      <c r="D118" s="103">
        <v>2589</v>
      </c>
      <c r="E118" s="103">
        <v>2393</v>
      </c>
      <c r="F118" s="103">
        <v>2992</v>
      </c>
      <c r="G118" s="103">
        <v>3687</v>
      </c>
      <c r="H118" s="103">
        <v>4072</v>
      </c>
      <c r="I118" s="103">
        <v>4336</v>
      </c>
      <c r="J118" s="103">
        <v>4151</v>
      </c>
      <c r="K118" s="103">
        <v>4024</v>
      </c>
      <c r="L118" s="103">
        <v>3475</v>
      </c>
      <c r="M118" s="103">
        <v>3626</v>
      </c>
      <c r="N118" s="103">
        <v>2988</v>
      </c>
      <c r="O118" s="103">
        <v>3270</v>
      </c>
      <c r="P118" s="103">
        <v>3000</v>
      </c>
      <c r="Q118" s="103">
        <v>3600</v>
      </c>
      <c r="R118" s="103">
        <v>4030</v>
      </c>
      <c r="S118" s="103">
        <v>4480</v>
      </c>
      <c r="T118" s="133">
        <v>3720</v>
      </c>
      <c r="U118" s="133">
        <v>3832</v>
      </c>
    </row>
    <row r="119" spans="1:21">
      <c r="A119" s="102" t="s">
        <v>95</v>
      </c>
      <c r="B119" s="111">
        <f>SUM(B116:B118)</f>
        <v>468551</v>
      </c>
      <c r="C119" s="111">
        <f t="shared" ref="C119:Q119" si="38">SUM(C116:C118)</f>
        <v>446869</v>
      </c>
      <c r="D119" s="111">
        <f t="shared" si="38"/>
        <v>409073</v>
      </c>
      <c r="E119" s="111">
        <f t="shared" si="38"/>
        <v>399737</v>
      </c>
      <c r="F119" s="111">
        <f t="shared" si="38"/>
        <v>438574</v>
      </c>
      <c r="G119" s="111">
        <f t="shared" si="38"/>
        <v>436047</v>
      </c>
      <c r="H119" s="111">
        <f t="shared" si="38"/>
        <v>446023</v>
      </c>
      <c r="I119" s="111">
        <f t="shared" si="38"/>
        <v>464985</v>
      </c>
      <c r="J119" s="111">
        <f t="shared" si="38"/>
        <v>423043</v>
      </c>
      <c r="K119" s="111">
        <f t="shared" si="38"/>
        <v>228196</v>
      </c>
      <c r="L119" s="111">
        <f t="shared" si="38"/>
        <v>305250</v>
      </c>
      <c r="M119" s="111">
        <f t="shared" si="38"/>
        <v>363858</v>
      </c>
      <c r="N119" s="111">
        <f t="shared" si="38"/>
        <v>327689</v>
      </c>
      <c r="O119" s="111">
        <f t="shared" si="38"/>
        <v>318796</v>
      </c>
      <c r="P119" s="111">
        <f t="shared" si="38"/>
        <v>347122</v>
      </c>
      <c r="Q119" s="111">
        <f t="shared" si="38"/>
        <v>453456</v>
      </c>
      <c r="R119" s="111">
        <f>SUM(R116:R118)</f>
        <v>504809</v>
      </c>
      <c r="S119" s="111">
        <f>SUM(S116:S118)</f>
        <v>530980</v>
      </c>
      <c r="T119" s="126">
        <f>SUM(T116:T118)</f>
        <v>544190</v>
      </c>
      <c r="U119" s="126">
        <f>SUM(U116:U118)</f>
        <v>577802</v>
      </c>
    </row>
    <row r="120" spans="1:21" s="138" customFormat="1">
      <c r="A120" s="137"/>
      <c r="B120" s="136"/>
      <c r="C120" s="136"/>
      <c r="D120" s="136"/>
      <c r="E120" s="136"/>
      <c r="F120" s="136"/>
      <c r="G120" s="136"/>
      <c r="H120" s="136"/>
      <c r="I120" s="136"/>
      <c r="J120" s="136"/>
      <c r="K120" s="136"/>
      <c r="L120" s="136"/>
      <c r="M120" s="136"/>
      <c r="N120" s="136"/>
      <c r="O120" s="136"/>
      <c r="P120" s="136"/>
      <c r="Q120" s="136"/>
      <c r="R120" s="136"/>
      <c r="S120" s="136"/>
      <c r="T120" s="139"/>
      <c r="U120" s="139"/>
    </row>
    <row r="121" spans="1:21">
      <c r="A121" s="135" t="s">
        <v>104</v>
      </c>
      <c r="B121" s="106"/>
      <c r="C121" s="106"/>
      <c r="D121" s="106"/>
      <c r="E121" s="106"/>
      <c r="F121" s="106"/>
      <c r="G121" s="106"/>
      <c r="H121" s="106"/>
      <c r="I121" s="106"/>
      <c r="J121" s="106"/>
      <c r="K121" s="106"/>
      <c r="Q121" s="107"/>
      <c r="R121" s="107"/>
      <c r="S121" s="119"/>
      <c r="T121" s="119"/>
      <c r="U121" s="118" t="s">
        <v>102</v>
      </c>
    </row>
    <row r="123" spans="1:21">
      <c r="B123" s="109"/>
      <c r="C123" s="109"/>
      <c r="D123" s="109"/>
      <c r="E123" s="109"/>
      <c r="F123" s="109"/>
      <c r="G123" s="109"/>
      <c r="H123" s="109"/>
      <c r="I123" s="109"/>
      <c r="J123" s="109"/>
      <c r="K123" s="109"/>
      <c r="L123" s="109"/>
      <c r="M123" s="109"/>
      <c r="N123" s="109"/>
      <c r="O123" s="109"/>
      <c r="P123" s="109"/>
      <c r="Q123" s="109"/>
      <c r="R123" s="109"/>
      <c r="S123" s="116"/>
      <c r="T123" s="116"/>
      <c r="U123" s="116"/>
    </row>
    <row r="125" spans="1:21">
      <c r="B125" s="110"/>
      <c r="C125" s="110"/>
      <c r="D125" s="110"/>
      <c r="E125" s="110"/>
      <c r="F125" s="110"/>
      <c r="G125" s="110"/>
      <c r="H125" s="110"/>
      <c r="I125" s="110"/>
      <c r="J125" s="110"/>
      <c r="K125" s="110"/>
      <c r="L125" s="110"/>
      <c r="M125" s="110"/>
      <c r="N125" s="110"/>
      <c r="O125" s="110"/>
      <c r="P125" s="110"/>
      <c r="Q125" s="110"/>
      <c r="R125" s="110"/>
      <c r="S125" s="117"/>
      <c r="T125" s="117"/>
      <c r="U125" s="117"/>
    </row>
  </sheetData>
  <phoneticPr fontId="16" type="noConversion"/>
  <pageMargins left="0.62992125984251968" right="0.19685039370078741" top="0.47244094488188981" bottom="0.6692913385826772" header="0.31496062992125984" footer="0.31496062992125984"/>
  <pageSetup paperSize="9" scale="74" fitToWidth="0" fitToHeight="0" orientation="landscape" r:id="rId1"/>
  <headerFooter>
    <oddFooter>&amp;L&amp;"Trebuchet MS,Grassetto"&amp;10Statistiche estere - PRODUZIONE MONDIALE
Automobile in cifre &amp;C&amp;"Trebuchet MS,Grassetto"&amp;9&amp;P/&amp;N&amp;R&amp;"Trebuchet MS,Grassetto"&amp;10ANFIA - Studi e statistiche</oddFooter>
  </headerFooter>
  <rowBreaks count="2" manualBreakCount="2">
    <brk id="46" max="16383" man="1"/>
    <brk id="86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transitionEvaluation="1">
    <pageSetUpPr fitToPage="1"/>
  </sheetPr>
  <dimension ref="A1:H96"/>
  <sheetViews>
    <sheetView showGridLines="0" zoomScaleNormal="100" workbookViewId="0">
      <pane ySplit="7" topLeftCell="A8" activePane="bottomLeft" state="frozen"/>
      <selection activeCell="V12" sqref="V11:V12"/>
      <selection pane="bottomLeft" activeCell="D1" sqref="D1"/>
    </sheetView>
  </sheetViews>
  <sheetFormatPr defaultColWidth="10.54296875" defaultRowHeight="12"/>
  <cols>
    <col min="1" max="1" width="13.54296875" style="143" customWidth="1"/>
    <col min="2" max="2" width="17.453125" style="83" customWidth="1"/>
    <col min="3" max="3" width="19.453125" style="83" bestFit="1" customWidth="1"/>
    <col min="4" max="4" width="19" style="83" customWidth="1"/>
    <col min="5" max="5" width="3" style="83" customWidth="1"/>
    <col min="6" max="16384" width="10.54296875" style="83"/>
  </cols>
  <sheetData>
    <row r="1" spans="1:8" s="78" customFormat="1" ht="13.5">
      <c r="A1" s="141"/>
      <c r="B1" s="77" t="s">
        <v>77</v>
      </c>
    </row>
    <row r="2" spans="1:8" s="78" customFormat="1" ht="13.5">
      <c r="A2" s="141"/>
      <c r="B2" s="79" t="s">
        <v>76</v>
      </c>
    </row>
    <row r="3" spans="1:8" s="78" customFormat="1" ht="13.5">
      <c r="A3" s="141"/>
      <c r="B3" s="80"/>
      <c r="C3" s="81"/>
      <c r="D3" s="81"/>
    </row>
    <row r="4" spans="1:8" s="81" customFormat="1" ht="13.5">
      <c r="A4" s="142"/>
      <c r="B4" s="77" t="s">
        <v>0</v>
      </c>
      <c r="F4" s="78"/>
      <c r="G4" s="78"/>
    </row>
    <row r="5" spans="1:8">
      <c r="B5" s="82"/>
      <c r="C5" s="82"/>
      <c r="D5" s="82"/>
    </row>
    <row r="6" spans="1:8">
      <c r="A6" s="144" t="s">
        <v>75</v>
      </c>
      <c r="B6" s="84" t="s">
        <v>74</v>
      </c>
      <c r="C6" s="84" t="s">
        <v>73</v>
      </c>
      <c r="D6" s="84" t="s">
        <v>72</v>
      </c>
    </row>
    <row r="7" spans="1:8">
      <c r="A7" s="145" t="s">
        <v>71</v>
      </c>
      <c r="B7" s="85" t="s">
        <v>70</v>
      </c>
      <c r="C7" s="85" t="s">
        <v>69</v>
      </c>
      <c r="D7" s="85" t="s">
        <v>68</v>
      </c>
    </row>
    <row r="8" spans="1:8">
      <c r="A8" s="146">
        <v>1930</v>
      </c>
      <c r="B8" s="86">
        <v>193</v>
      </c>
      <c r="C8" s="86">
        <v>37</v>
      </c>
      <c r="D8" s="86">
        <f>+C8+B8</f>
        <v>230</v>
      </c>
    </row>
    <row r="9" spans="1:8">
      <c r="A9" s="147">
        <v>1931</v>
      </c>
      <c r="B9" s="87" t="s">
        <v>65</v>
      </c>
      <c r="C9" s="87" t="s">
        <v>67</v>
      </c>
      <c r="D9" s="87" t="s">
        <v>67</v>
      </c>
    </row>
    <row r="10" spans="1:8">
      <c r="A10" s="147">
        <v>1932</v>
      </c>
      <c r="B10" s="88">
        <v>136</v>
      </c>
      <c r="C10" s="88">
        <v>27</v>
      </c>
      <c r="D10" s="88">
        <f t="shared" ref="D10:D16" si="0">+C10+B10</f>
        <v>163</v>
      </c>
    </row>
    <row r="11" spans="1:8">
      <c r="A11" s="147">
        <v>1933</v>
      </c>
      <c r="B11" s="88">
        <v>159</v>
      </c>
      <c r="C11" s="88">
        <v>30</v>
      </c>
      <c r="D11" s="88">
        <f t="shared" si="0"/>
        <v>189</v>
      </c>
    </row>
    <row r="12" spans="1:8">
      <c r="A12" s="147">
        <v>1934</v>
      </c>
      <c r="B12" s="88">
        <v>157</v>
      </c>
      <c r="C12" s="88">
        <v>24</v>
      </c>
      <c r="D12" s="88">
        <f t="shared" si="0"/>
        <v>181</v>
      </c>
    </row>
    <row r="13" spans="1:8">
      <c r="A13" s="147">
        <v>1935</v>
      </c>
      <c r="B13" s="88">
        <v>143</v>
      </c>
      <c r="C13" s="88">
        <v>22</v>
      </c>
      <c r="D13" s="88">
        <f t="shared" si="0"/>
        <v>165</v>
      </c>
    </row>
    <row r="14" spans="1:8">
      <c r="A14" s="147">
        <v>1936</v>
      </c>
      <c r="B14" s="88">
        <v>180</v>
      </c>
      <c r="C14" s="88">
        <v>24</v>
      </c>
      <c r="D14" s="88">
        <f t="shared" si="0"/>
        <v>204</v>
      </c>
    </row>
    <row r="15" spans="1:8">
      <c r="A15" s="147">
        <v>1937</v>
      </c>
      <c r="B15" s="88">
        <v>177</v>
      </c>
      <c r="C15" s="88">
        <v>24</v>
      </c>
      <c r="D15" s="88">
        <f t="shared" si="0"/>
        <v>201</v>
      </c>
      <c r="G15" s="99"/>
      <c r="H15" s="99" t="s">
        <v>87</v>
      </c>
    </row>
    <row r="16" spans="1:8">
      <c r="A16" s="147">
        <v>1938</v>
      </c>
      <c r="B16" s="88">
        <v>199</v>
      </c>
      <c r="C16" s="88">
        <v>25</v>
      </c>
      <c r="D16" s="88">
        <f t="shared" si="0"/>
        <v>224</v>
      </c>
      <c r="G16" s="99" t="s">
        <v>82</v>
      </c>
      <c r="H16" s="100">
        <f>SUM(D32:D41)/10</f>
        <v>1773.7600000000002</v>
      </c>
    </row>
    <row r="17" spans="1:8">
      <c r="A17" s="147" t="s">
        <v>66</v>
      </c>
      <c r="B17" s="87" t="s">
        <v>65</v>
      </c>
      <c r="C17" s="87" t="s">
        <v>65</v>
      </c>
      <c r="D17" s="87" t="s">
        <v>65</v>
      </c>
      <c r="G17" s="99" t="s">
        <v>83</v>
      </c>
      <c r="H17" s="100">
        <f>SUM(D42:D51)/10</f>
        <v>3227.4946</v>
      </c>
    </row>
    <row r="18" spans="1:8">
      <c r="A18" s="147">
        <v>1946</v>
      </c>
      <c r="B18" s="88">
        <v>30.4</v>
      </c>
      <c r="C18" s="88">
        <v>65.7</v>
      </c>
      <c r="D18" s="88">
        <f t="shared" ref="D18:D49" si="1">+C18+B18</f>
        <v>96.1</v>
      </c>
      <c r="G18" s="99" t="s">
        <v>84</v>
      </c>
      <c r="H18" s="100">
        <f>SUM(D52:D61)/10</f>
        <v>3326.6809000000003</v>
      </c>
    </row>
    <row r="19" spans="1:8">
      <c r="A19" s="147">
        <v>1947</v>
      </c>
      <c r="B19" s="88">
        <v>66.3</v>
      </c>
      <c r="C19" s="88">
        <v>71.099999999999994</v>
      </c>
      <c r="D19" s="88">
        <f t="shared" si="1"/>
        <v>137.39999999999998</v>
      </c>
      <c r="G19" s="99" t="s">
        <v>85</v>
      </c>
      <c r="H19" s="100">
        <f>SUM(D62:D71)/10</f>
        <v>3244.2752</v>
      </c>
    </row>
    <row r="20" spans="1:8">
      <c r="A20" s="147">
        <v>1948</v>
      </c>
      <c r="B20" s="88">
        <v>100.2</v>
      </c>
      <c r="C20" s="88">
        <v>98.2</v>
      </c>
      <c r="D20" s="88">
        <f t="shared" si="1"/>
        <v>198.4</v>
      </c>
      <c r="G20" s="99" t="s">
        <v>86</v>
      </c>
      <c r="H20" s="100">
        <f>SUM(D72:D81)/10</f>
        <v>3230.6425000000004</v>
      </c>
    </row>
    <row r="21" spans="1:8">
      <c r="A21" s="147">
        <v>1949</v>
      </c>
      <c r="B21" s="88">
        <v>187.6</v>
      </c>
      <c r="C21" s="88">
        <v>98</v>
      </c>
      <c r="D21" s="88">
        <f t="shared" si="1"/>
        <v>285.60000000000002</v>
      </c>
      <c r="G21" s="99"/>
      <c r="H21" s="100"/>
    </row>
    <row r="22" spans="1:8">
      <c r="A22" s="147">
        <v>1950</v>
      </c>
      <c r="B22" s="88">
        <v>257.3</v>
      </c>
      <c r="C22" s="88">
        <v>100.3</v>
      </c>
      <c r="D22" s="88">
        <f t="shared" si="1"/>
        <v>357.6</v>
      </c>
      <c r="G22" s="99">
        <v>2010</v>
      </c>
      <c r="H22" s="100">
        <v>2229.4210000000003</v>
      </c>
    </row>
    <row r="23" spans="1:8">
      <c r="A23" s="147">
        <v>1951</v>
      </c>
      <c r="B23" s="88">
        <v>319.89999999999998</v>
      </c>
      <c r="C23" s="88">
        <v>125.8</v>
      </c>
      <c r="D23" s="88">
        <f t="shared" si="1"/>
        <v>445.7</v>
      </c>
      <c r="G23" s="99" t="s">
        <v>81</v>
      </c>
      <c r="H23" s="100">
        <v>2242.9279999999999</v>
      </c>
    </row>
    <row r="24" spans="1:8">
      <c r="A24" s="147">
        <v>1952</v>
      </c>
      <c r="B24" s="88">
        <v>370</v>
      </c>
      <c r="C24" s="88">
        <v>129</v>
      </c>
      <c r="D24" s="88">
        <f t="shared" si="1"/>
        <v>499</v>
      </c>
      <c r="G24" s="99" t="s">
        <v>78</v>
      </c>
      <c r="H24" s="100">
        <v>1967.7650000000001</v>
      </c>
    </row>
    <row r="25" spans="1:8">
      <c r="A25" s="147">
        <v>1953</v>
      </c>
      <c r="B25" s="88">
        <v>371.1</v>
      </c>
      <c r="C25" s="88">
        <v>126.2</v>
      </c>
      <c r="D25" s="88">
        <f t="shared" si="1"/>
        <v>497.3</v>
      </c>
      <c r="G25" s="99" t="s">
        <v>80</v>
      </c>
      <c r="H25" s="100">
        <v>1740</v>
      </c>
    </row>
    <row r="26" spans="1:8">
      <c r="A26" s="147">
        <v>1954</v>
      </c>
      <c r="B26" s="88">
        <v>444.2</v>
      </c>
      <c r="C26" s="88">
        <v>155.80000000000001</v>
      </c>
      <c r="D26" s="88">
        <f t="shared" si="1"/>
        <v>600</v>
      </c>
      <c r="G26" s="99"/>
      <c r="H26" s="99"/>
    </row>
    <row r="27" spans="1:8">
      <c r="A27" s="147">
        <v>1955</v>
      </c>
      <c r="B27" s="88">
        <v>561.5</v>
      </c>
      <c r="C27" s="88">
        <v>163.6</v>
      </c>
      <c r="D27" s="88">
        <f t="shared" si="1"/>
        <v>725.1</v>
      </c>
    </row>
    <row r="28" spans="1:8">
      <c r="A28" s="147">
        <v>1956</v>
      </c>
      <c r="B28" s="88">
        <v>662.7</v>
      </c>
      <c r="C28" s="88">
        <v>164.4</v>
      </c>
      <c r="D28" s="88">
        <f t="shared" si="1"/>
        <v>827.1</v>
      </c>
    </row>
    <row r="29" spans="1:8">
      <c r="A29" s="147">
        <v>1957</v>
      </c>
      <c r="B29" s="88">
        <v>738.3</v>
      </c>
      <c r="C29" s="88">
        <v>189.7</v>
      </c>
      <c r="D29" s="88">
        <f t="shared" si="1"/>
        <v>928</v>
      </c>
    </row>
    <row r="30" spans="1:8">
      <c r="A30" s="147">
        <v>1958</v>
      </c>
      <c r="B30" s="88">
        <v>938.6</v>
      </c>
      <c r="C30" s="88">
        <v>188.9</v>
      </c>
      <c r="D30" s="88">
        <f t="shared" si="1"/>
        <v>1127.5</v>
      </c>
    </row>
    <row r="31" spans="1:8">
      <c r="A31" s="147">
        <v>1959</v>
      </c>
      <c r="B31" s="88">
        <v>1128</v>
      </c>
      <c r="C31" s="88">
        <v>155.19999999999999</v>
      </c>
      <c r="D31" s="88">
        <f t="shared" si="1"/>
        <v>1283.2</v>
      </c>
    </row>
    <row r="32" spans="1:8">
      <c r="A32" s="147">
        <v>1960</v>
      </c>
      <c r="B32" s="88">
        <v>1175.3</v>
      </c>
      <c r="C32" s="88">
        <v>193.9</v>
      </c>
      <c r="D32" s="88">
        <f t="shared" si="1"/>
        <v>1369.2</v>
      </c>
    </row>
    <row r="33" spans="1:4">
      <c r="A33" s="147">
        <v>1961</v>
      </c>
      <c r="B33" s="88">
        <v>1063.5999999999999</v>
      </c>
      <c r="C33" s="88">
        <v>180.7</v>
      </c>
      <c r="D33" s="88">
        <f t="shared" si="1"/>
        <v>1244.3</v>
      </c>
    </row>
    <row r="34" spans="1:4">
      <c r="A34" s="147">
        <v>1962</v>
      </c>
      <c r="B34" s="88">
        <v>1340.3</v>
      </c>
      <c r="C34" s="88">
        <v>195.8</v>
      </c>
      <c r="D34" s="88">
        <f t="shared" si="1"/>
        <v>1536.1</v>
      </c>
    </row>
    <row r="35" spans="1:4">
      <c r="A35" s="147">
        <v>1963</v>
      </c>
      <c r="B35" s="88">
        <v>1520.8</v>
      </c>
      <c r="C35" s="88">
        <v>216.2</v>
      </c>
      <c r="D35" s="88">
        <f t="shared" si="1"/>
        <v>1737</v>
      </c>
    </row>
    <row r="36" spans="1:4">
      <c r="A36" s="147">
        <v>1964</v>
      </c>
      <c r="B36" s="88">
        <v>1414.3</v>
      </c>
      <c r="C36" s="88">
        <v>226.5</v>
      </c>
      <c r="D36" s="88">
        <f t="shared" si="1"/>
        <v>1640.8</v>
      </c>
    </row>
    <row r="37" spans="1:4">
      <c r="A37" s="147">
        <v>1965</v>
      </c>
      <c r="B37" s="88">
        <v>1423</v>
      </c>
      <c r="C37" s="88">
        <v>218.6</v>
      </c>
      <c r="D37" s="88">
        <f t="shared" si="1"/>
        <v>1641.6</v>
      </c>
    </row>
    <row r="38" spans="1:4">
      <c r="A38" s="147">
        <v>1966</v>
      </c>
      <c r="B38" s="88">
        <v>1785.9</v>
      </c>
      <c r="C38" s="88">
        <v>238.3</v>
      </c>
      <c r="D38" s="88">
        <f t="shared" si="1"/>
        <v>2024.2</v>
      </c>
    </row>
    <row r="39" spans="1:4">
      <c r="A39" s="147">
        <v>1967</v>
      </c>
      <c r="B39" s="88">
        <v>1776.5</v>
      </c>
      <c r="C39" s="88">
        <v>233.2</v>
      </c>
      <c r="D39" s="88">
        <f t="shared" si="1"/>
        <v>2009.7</v>
      </c>
    </row>
    <row r="40" spans="1:4">
      <c r="A40" s="147">
        <v>1968</v>
      </c>
      <c r="B40" s="88">
        <v>1833</v>
      </c>
      <c r="C40" s="88">
        <v>242.6</v>
      </c>
      <c r="D40" s="88">
        <f t="shared" si="1"/>
        <v>2075.6</v>
      </c>
    </row>
    <row r="41" spans="1:4">
      <c r="A41" s="147">
        <v>1969</v>
      </c>
      <c r="B41" s="88">
        <v>2168.5</v>
      </c>
      <c r="C41" s="88">
        <v>290.60000000000002</v>
      </c>
      <c r="D41" s="88">
        <f t="shared" si="1"/>
        <v>2459.1</v>
      </c>
    </row>
    <row r="42" spans="1:4">
      <c r="A42" s="147">
        <v>1970</v>
      </c>
      <c r="B42" s="88">
        <v>2458</v>
      </c>
      <c r="C42" s="88">
        <v>292.048</v>
      </c>
      <c r="D42" s="88">
        <f t="shared" si="1"/>
        <v>2750.0479999999998</v>
      </c>
    </row>
    <row r="43" spans="1:4">
      <c r="A43" s="147">
        <v>1971</v>
      </c>
      <c r="B43" s="88">
        <v>2694</v>
      </c>
      <c r="C43" s="88">
        <v>316.30500000000001</v>
      </c>
      <c r="D43" s="88">
        <f t="shared" si="1"/>
        <v>3010.3049999999998</v>
      </c>
    </row>
    <row r="44" spans="1:4">
      <c r="A44" s="147">
        <v>1972</v>
      </c>
      <c r="B44" s="88">
        <v>2992.9589999999998</v>
      </c>
      <c r="C44" s="88">
        <v>335.36099999999999</v>
      </c>
      <c r="D44" s="88">
        <f t="shared" si="1"/>
        <v>3328.3199999999997</v>
      </c>
    </row>
    <row r="45" spans="1:4">
      <c r="A45" s="147">
        <v>1973</v>
      </c>
      <c r="B45" s="88">
        <v>2866.7</v>
      </c>
      <c r="C45" s="88">
        <v>351.12099999999998</v>
      </c>
      <c r="D45" s="88">
        <f t="shared" si="1"/>
        <v>3217.8209999999999</v>
      </c>
    </row>
    <row r="46" spans="1:4">
      <c r="A46" s="147">
        <v>1974</v>
      </c>
      <c r="B46" s="88">
        <v>2698.8</v>
      </c>
      <c r="C46" s="88">
        <v>376.28800000000001</v>
      </c>
      <c r="D46" s="88">
        <f t="shared" si="1"/>
        <v>3075.0880000000002</v>
      </c>
    </row>
    <row r="47" spans="1:4">
      <c r="A47" s="147">
        <v>1975</v>
      </c>
      <c r="B47" s="88">
        <v>2546.1999999999998</v>
      </c>
      <c r="C47" s="88">
        <v>315.15199999999999</v>
      </c>
      <c r="D47" s="88">
        <f t="shared" si="1"/>
        <v>2861.3519999999999</v>
      </c>
    </row>
    <row r="48" spans="1:4">
      <c r="A48" s="147">
        <v>1976</v>
      </c>
      <c r="B48" s="88">
        <v>2979.6</v>
      </c>
      <c r="C48" s="88">
        <v>423.15600000000001</v>
      </c>
      <c r="D48" s="88">
        <f t="shared" si="1"/>
        <v>3402.7559999999999</v>
      </c>
    </row>
    <row r="49" spans="1:4">
      <c r="A49" s="147">
        <v>1977</v>
      </c>
      <c r="B49" s="88">
        <v>3092.4</v>
      </c>
      <c r="C49" s="88">
        <v>415.44200000000001</v>
      </c>
      <c r="D49" s="88">
        <f t="shared" si="1"/>
        <v>3507.8420000000001</v>
      </c>
    </row>
    <row r="50" spans="1:4">
      <c r="A50" s="147">
        <v>1978</v>
      </c>
      <c r="B50" s="88">
        <v>3111.4</v>
      </c>
      <c r="C50" s="88">
        <v>396.55</v>
      </c>
      <c r="D50" s="88">
        <f t="shared" ref="D50:D80" si="2">+C50+B50</f>
        <v>3507.9500000000003</v>
      </c>
    </row>
    <row r="51" spans="1:4">
      <c r="A51" s="147">
        <v>1979</v>
      </c>
      <c r="B51" s="88">
        <v>3220.4</v>
      </c>
      <c r="C51" s="88">
        <v>393.06400000000002</v>
      </c>
      <c r="D51" s="88">
        <f t="shared" si="2"/>
        <v>3613.4639999999999</v>
      </c>
    </row>
    <row r="52" spans="1:4">
      <c r="A52" s="147">
        <v>1980</v>
      </c>
      <c r="B52" s="88">
        <v>2938.6</v>
      </c>
      <c r="C52" s="88">
        <v>439.85199999999998</v>
      </c>
      <c r="D52" s="88">
        <f t="shared" si="2"/>
        <v>3378.4519999999998</v>
      </c>
    </row>
    <row r="53" spans="1:4">
      <c r="A53" s="147">
        <v>1981</v>
      </c>
      <c r="B53" s="88">
        <v>2611.9</v>
      </c>
      <c r="C53" s="88">
        <v>407.50599999999997</v>
      </c>
      <c r="D53" s="88">
        <f t="shared" si="2"/>
        <v>3019.4059999999999</v>
      </c>
    </row>
    <row r="54" spans="1:4">
      <c r="A54" s="147">
        <v>1982</v>
      </c>
      <c r="B54" s="88">
        <v>2777.1</v>
      </c>
      <c r="C54" s="88">
        <v>371.68200000000002</v>
      </c>
      <c r="D54" s="88">
        <f t="shared" si="2"/>
        <v>3148.7820000000002</v>
      </c>
    </row>
    <row r="55" spans="1:4">
      <c r="A55" s="147">
        <v>1983</v>
      </c>
      <c r="B55" s="88">
        <v>2960.8</v>
      </c>
      <c r="C55" s="88">
        <v>375.03899999999999</v>
      </c>
      <c r="D55" s="88">
        <f t="shared" si="2"/>
        <v>3335.8389999999999</v>
      </c>
    </row>
    <row r="56" spans="1:4">
      <c r="A56" s="147">
        <v>1984</v>
      </c>
      <c r="B56" s="88">
        <v>2713.2890000000002</v>
      </c>
      <c r="C56" s="88">
        <v>348.863</v>
      </c>
      <c r="D56" s="88">
        <f t="shared" si="2"/>
        <v>3062.152</v>
      </c>
    </row>
    <row r="57" spans="1:4">
      <c r="A57" s="147">
        <v>1985</v>
      </c>
      <c r="B57" s="88">
        <v>2632.4</v>
      </c>
      <c r="C57" s="88">
        <v>383.74</v>
      </c>
      <c r="D57" s="88">
        <f t="shared" si="2"/>
        <v>3016.1400000000003</v>
      </c>
    </row>
    <row r="58" spans="1:4">
      <c r="A58" s="147">
        <v>1986</v>
      </c>
      <c r="B58" s="88">
        <v>2773.1</v>
      </c>
      <c r="C58" s="88">
        <v>421.52100000000002</v>
      </c>
      <c r="D58" s="88">
        <f t="shared" si="2"/>
        <v>3194.6210000000001</v>
      </c>
    </row>
    <row r="59" spans="1:4">
      <c r="A59" s="147">
        <v>1987</v>
      </c>
      <c r="B59" s="88">
        <v>3051.8</v>
      </c>
      <c r="C59" s="88">
        <v>441.38</v>
      </c>
      <c r="D59" s="88">
        <f t="shared" si="2"/>
        <v>3493.1800000000003</v>
      </c>
    </row>
    <row r="60" spans="1:4">
      <c r="A60" s="147">
        <v>1988</v>
      </c>
      <c r="B60" s="88">
        <v>3224</v>
      </c>
      <c r="C60" s="88">
        <v>474.47800000000001</v>
      </c>
      <c r="D60" s="88">
        <f t="shared" si="2"/>
        <v>3698.4780000000001</v>
      </c>
    </row>
    <row r="61" spans="1:4">
      <c r="A61" s="147">
        <v>1989</v>
      </c>
      <c r="B61" s="88">
        <v>3409</v>
      </c>
      <c r="C61" s="88">
        <v>510.75900000000001</v>
      </c>
      <c r="D61" s="88">
        <f t="shared" si="2"/>
        <v>3919.759</v>
      </c>
    </row>
    <row r="62" spans="1:4">
      <c r="A62" s="147">
        <v>1990</v>
      </c>
      <c r="B62" s="88">
        <v>3294.8</v>
      </c>
      <c r="C62" s="88">
        <v>474.178</v>
      </c>
      <c r="D62" s="88">
        <f t="shared" si="2"/>
        <v>3768.9780000000001</v>
      </c>
    </row>
    <row r="63" spans="1:4">
      <c r="A63" s="147">
        <v>1991</v>
      </c>
      <c r="B63" s="88">
        <v>3187.6</v>
      </c>
      <c r="C63" s="88">
        <v>423.00099999999998</v>
      </c>
      <c r="D63" s="88">
        <f t="shared" si="2"/>
        <v>3610.6009999999997</v>
      </c>
    </row>
    <row r="64" spans="1:4">
      <c r="A64" s="147">
        <v>1992</v>
      </c>
      <c r="B64" s="88">
        <v>3329.5</v>
      </c>
      <c r="C64" s="88">
        <v>438.31</v>
      </c>
      <c r="D64" s="88">
        <f t="shared" si="2"/>
        <v>3767.81</v>
      </c>
    </row>
    <row r="65" spans="1:4">
      <c r="A65" s="147">
        <v>1993</v>
      </c>
      <c r="B65" s="88">
        <v>2836.3</v>
      </c>
      <c r="C65" s="88">
        <v>319.43700000000001</v>
      </c>
      <c r="D65" s="88">
        <f t="shared" si="2"/>
        <v>3155.7370000000001</v>
      </c>
    </row>
    <row r="66" spans="1:4">
      <c r="A66" s="147">
        <v>1994</v>
      </c>
      <c r="B66" s="88">
        <v>3175.2</v>
      </c>
      <c r="C66" s="88">
        <v>383.22500000000002</v>
      </c>
      <c r="D66" s="88">
        <f t="shared" si="2"/>
        <v>3558.4249999999997</v>
      </c>
    </row>
    <row r="67" spans="1:4">
      <c r="A67" s="147">
        <v>1995</v>
      </c>
      <c r="B67" s="88">
        <v>3050.9</v>
      </c>
      <c r="C67" s="88">
        <v>423.77600000000001</v>
      </c>
      <c r="D67" s="88">
        <f t="shared" si="2"/>
        <v>3474.6759999999999</v>
      </c>
    </row>
    <row r="68" spans="1:4">
      <c r="A68" s="147">
        <v>1996</v>
      </c>
      <c r="B68" s="88">
        <v>2087.5</v>
      </c>
      <c r="C68" s="88">
        <v>303.11599999999999</v>
      </c>
      <c r="D68" s="88">
        <f t="shared" si="2"/>
        <v>2390.616</v>
      </c>
    </row>
    <row r="69" spans="1:4">
      <c r="A69" s="147">
        <v>1997</v>
      </c>
      <c r="B69" s="88">
        <v>2258.8000000000002</v>
      </c>
      <c r="C69" s="88">
        <v>322.36</v>
      </c>
      <c r="D69" s="88">
        <f t="shared" si="2"/>
        <v>2581.1600000000003</v>
      </c>
    </row>
    <row r="70" spans="1:4">
      <c r="A70" s="147">
        <v>1998</v>
      </c>
      <c r="B70" s="88">
        <v>2603</v>
      </c>
      <c r="C70" s="88">
        <v>351.22500000000002</v>
      </c>
      <c r="D70" s="88">
        <f t="shared" si="2"/>
        <v>2954.2249999999999</v>
      </c>
    </row>
    <row r="71" spans="1:4">
      <c r="A71" s="147">
        <v>1999</v>
      </c>
      <c r="B71" s="88">
        <v>2784.8</v>
      </c>
      <c r="C71" s="88">
        <v>395.72399999999999</v>
      </c>
      <c r="D71" s="88">
        <f t="shared" si="2"/>
        <v>3180.5240000000003</v>
      </c>
    </row>
    <row r="72" spans="1:4">
      <c r="A72" s="147">
        <v>2000</v>
      </c>
      <c r="B72" s="88">
        <v>2879.81</v>
      </c>
      <c r="C72" s="88">
        <v>468.55099999999999</v>
      </c>
      <c r="D72" s="88">
        <f t="shared" si="2"/>
        <v>3348.3609999999999</v>
      </c>
    </row>
    <row r="73" spans="1:4">
      <c r="A73" s="147">
        <v>2001</v>
      </c>
      <c r="B73" s="88">
        <v>3181.549</v>
      </c>
      <c r="C73" s="88">
        <v>446.86900000000003</v>
      </c>
      <c r="D73" s="88">
        <f t="shared" si="2"/>
        <v>3628.4180000000001</v>
      </c>
    </row>
    <row r="74" spans="1:4">
      <c r="A74" s="147">
        <v>2002</v>
      </c>
      <c r="B74" s="88">
        <v>3283.7750000000001</v>
      </c>
      <c r="C74" s="88">
        <v>409.07299999999998</v>
      </c>
      <c r="D74" s="88">
        <f t="shared" si="2"/>
        <v>3692.848</v>
      </c>
    </row>
    <row r="75" spans="1:4">
      <c r="A75" s="148">
        <v>2003</v>
      </c>
      <c r="B75" s="88">
        <v>3220.3290000000002</v>
      </c>
      <c r="C75" s="89">
        <v>399.72699999999998</v>
      </c>
      <c r="D75" s="88">
        <f t="shared" si="2"/>
        <v>3620.056</v>
      </c>
    </row>
    <row r="76" spans="1:4">
      <c r="A76" s="148">
        <v>2004</v>
      </c>
      <c r="B76" s="88">
        <v>3227.4160000000002</v>
      </c>
      <c r="C76" s="88">
        <v>438.57400000000001</v>
      </c>
      <c r="D76" s="90">
        <f>+C76+B76</f>
        <v>3665.9900000000002</v>
      </c>
    </row>
    <row r="77" spans="1:4">
      <c r="A77" s="147">
        <v>2005</v>
      </c>
      <c r="B77" s="90">
        <v>3112.9609999999998</v>
      </c>
      <c r="C77" s="88">
        <v>436.04700000000003</v>
      </c>
      <c r="D77" s="90">
        <f t="shared" si="2"/>
        <v>3549.0079999999998</v>
      </c>
    </row>
    <row r="78" spans="1:4">
      <c r="A78" s="147">
        <v>2006</v>
      </c>
      <c r="B78" s="89">
        <v>2723.1959999999999</v>
      </c>
      <c r="C78" s="88">
        <v>446.02300000000002</v>
      </c>
      <c r="D78" s="88">
        <f t="shared" si="2"/>
        <v>3169.2190000000001</v>
      </c>
    </row>
    <row r="79" spans="1:4">
      <c r="A79" s="148">
        <v>2007</v>
      </c>
      <c r="B79" s="88">
        <v>2550.8690000000001</v>
      </c>
      <c r="C79" s="89">
        <v>464.98500000000001</v>
      </c>
      <c r="D79" s="88">
        <f t="shared" si="2"/>
        <v>3015.8540000000003</v>
      </c>
    </row>
    <row r="80" spans="1:4">
      <c r="A80" s="148">
        <v>2008</v>
      </c>
      <c r="B80" s="94">
        <v>2145.9349999999999</v>
      </c>
      <c r="C80" s="94">
        <v>423.04300000000001</v>
      </c>
      <c r="D80" s="88">
        <f t="shared" si="2"/>
        <v>2568.9780000000001</v>
      </c>
    </row>
    <row r="81" spans="1:4">
      <c r="A81" s="147">
        <v>2009</v>
      </c>
      <c r="B81" s="90">
        <v>1819.4970000000001</v>
      </c>
      <c r="C81" s="88">
        <v>228.196</v>
      </c>
      <c r="D81" s="90">
        <f t="shared" ref="D81:D86" si="3">+C81+B81</f>
        <v>2047.693</v>
      </c>
    </row>
    <row r="82" spans="1:4">
      <c r="A82" s="147">
        <v>2010</v>
      </c>
      <c r="B82" s="89">
        <v>1924.171</v>
      </c>
      <c r="C82" s="88">
        <v>305.25</v>
      </c>
      <c r="D82" s="88">
        <f t="shared" si="3"/>
        <v>2229.4210000000003</v>
      </c>
    </row>
    <row r="83" spans="1:4">
      <c r="A83" s="148">
        <v>2011</v>
      </c>
      <c r="B83" s="88">
        <v>1931.03</v>
      </c>
      <c r="C83" s="89">
        <v>363.858</v>
      </c>
      <c r="D83" s="88">
        <f t="shared" si="3"/>
        <v>2294.8879999999999</v>
      </c>
    </row>
    <row r="84" spans="1:4">
      <c r="A84" s="149" t="s">
        <v>78</v>
      </c>
      <c r="B84" s="94">
        <v>1682.8140000000001</v>
      </c>
      <c r="C84" s="94">
        <v>327.68900000000002</v>
      </c>
      <c r="D84" s="88">
        <f t="shared" si="3"/>
        <v>2010.5030000000002</v>
      </c>
    </row>
    <row r="85" spans="1:4">
      <c r="A85" s="150" t="s">
        <v>80</v>
      </c>
      <c r="B85" s="88">
        <v>1460.502</v>
      </c>
      <c r="C85" s="88">
        <v>318.79599999999999</v>
      </c>
      <c r="D85" s="88">
        <f t="shared" si="3"/>
        <v>1779.298</v>
      </c>
    </row>
    <row r="86" spans="1:4">
      <c r="A86" s="150" t="s">
        <v>88</v>
      </c>
      <c r="B86" s="88">
        <v>1503.3789999999999</v>
      </c>
      <c r="C86" s="88">
        <v>347.12200000000001</v>
      </c>
      <c r="D86" s="88">
        <f t="shared" si="3"/>
        <v>1850.501</v>
      </c>
    </row>
    <row r="87" spans="1:4">
      <c r="A87" s="150" t="s">
        <v>89</v>
      </c>
      <c r="B87" s="88">
        <v>1563.624</v>
      </c>
      <c r="C87" s="88">
        <v>453.45600000000002</v>
      </c>
      <c r="D87" s="88">
        <f>+C87+B87</f>
        <v>2017.08</v>
      </c>
    </row>
    <row r="88" spans="1:4">
      <c r="A88" s="150" t="s">
        <v>97</v>
      </c>
      <c r="B88" s="88">
        <v>1626</v>
      </c>
      <c r="C88" s="88">
        <v>504.80900000000003</v>
      </c>
      <c r="D88" s="88">
        <f>+C88+B88</f>
        <v>2130.8090000000002</v>
      </c>
    </row>
    <row r="89" spans="1:4">
      <c r="A89" s="150" t="s">
        <v>98</v>
      </c>
      <c r="B89" s="88">
        <v>1754.2</v>
      </c>
      <c r="C89" s="88">
        <v>530.98</v>
      </c>
      <c r="D89" s="88">
        <f>+C89+B89</f>
        <v>2285.1800000000003</v>
      </c>
    </row>
    <row r="90" spans="1:4">
      <c r="A90" s="150" t="s">
        <v>101</v>
      </c>
      <c r="B90" s="88">
        <v>1772.6410000000001</v>
      </c>
      <c r="C90" s="154">
        <v>544.19000000000005</v>
      </c>
      <c r="D90" s="88">
        <f>+C90+B90</f>
        <v>2316.8310000000001</v>
      </c>
    </row>
    <row r="91" spans="1:4">
      <c r="A91" s="151" t="s">
        <v>106</v>
      </c>
      <c r="B91" s="91">
        <v>1675.1980000000001</v>
      </c>
      <c r="C91" s="134">
        <v>577.80200000000002</v>
      </c>
      <c r="D91" s="91">
        <f>+C91+B91</f>
        <v>2253</v>
      </c>
    </row>
    <row r="92" spans="1:4">
      <c r="A92" s="152"/>
      <c r="B92" s="89"/>
      <c r="C92" s="89"/>
      <c r="D92" s="92" t="s">
        <v>64</v>
      </c>
    </row>
    <row r="93" spans="1:4" ht="30.75" customHeight="1">
      <c r="A93" s="155" t="s">
        <v>107</v>
      </c>
      <c r="B93" s="156"/>
      <c r="C93" s="156"/>
      <c r="D93" s="156"/>
    </row>
    <row r="94" spans="1:4" ht="46.5" customHeight="1">
      <c r="A94" s="157" t="s">
        <v>105</v>
      </c>
      <c r="B94" s="156"/>
      <c r="C94" s="156"/>
      <c r="D94" s="156"/>
    </row>
    <row r="96" spans="1:4" s="93" customFormat="1" ht="12.5">
      <c r="A96" s="153"/>
    </row>
  </sheetData>
  <mergeCells count="2">
    <mergeCell ref="A93:D93"/>
    <mergeCell ref="A94:D94"/>
  </mergeCells>
  <phoneticPr fontId="16" type="noConversion"/>
  <pageMargins left="0.35433070866141736" right="0.35433070866141736" top="0.27559055118110237" bottom="0.6692913385826772" header="0.19685039370078741" footer="0.31496062992125984"/>
  <pageSetup paperSize="9" fitToHeight="2" orientation="portrait" verticalDpi="300" r:id="rId1"/>
  <headerFooter>
    <oddFooter>&amp;L&amp;"Trebuchet MS,Grassetto"&amp;10Statistiche estere - PRODUZIONE MONDIALE
Automobile in cifre &amp;C&amp;"Trebuchet MS,Grassetto"&amp;9&amp;P/&amp;N&amp;R&amp;"Trebuchet MS,Grassetto"&amp;10ANFIA - Studi e statistiche</oddFooter>
  </headerFooter>
  <rowBreaks count="1" manualBreakCount="1">
    <brk id="51" max="16383" man="1"/>
  </rowBreaks>
  <colBreaks count="1" manualBreakCount="1">
    <brk id="4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Fogli di lavoro</vt:lpstr>
      </vt:variant>
      <vt:variant>
        <vt:i4>2</vt:i4>
      </vt:variant>
      <vt:variant>
        <vt:lpstr>Grafici</vt:lpstr>
      </vt:variant>
      <vt:variant>
        <vt:i4>1</vt:i4>
      </vt:variant>
      <vt:variant>
        <vt:lpstr>Intervalli denominati</vt:lpstr>
      </vt:variant>
      <vt:variant>
        <vt:i4>4</vt:i4>
      </vt:variant>
    </vt:vector>
  </HeadingPairs>
  <TitlesOfParts>
    <vt:vector size="7" baseType="lpstr">
      <vt:lpstr>13.Francia</vt:lpstr>
      <vt:lpstr>Trend anni</vt:lpstr>
      <vt:lpstr>Grafico1</vt:lpstr>
      <vt:lpstr>'13.Francia'!Area_stampa</vt:lpstr>
      <vt:lpstr>'Trend anni'!Area_stampa</vt:lpstr>
      <vt:lpstr>'13.Francia'!Titoli_stampa</vt:lpstr>
      <vt:lpstr>'Trend anni'!Titoli_stampa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 arnault</dc:creator>
  <cp:lastModifiedBy>ANFIA </cp:lastModifiedBy>
  <cp:lastPrinted>2020-08-26T07:27:13Z</cp:lastPrinted>
  <dcterms:created xsi:type="dcterms:W3CDTF">2012-11-26T15:09:23Z</dcterms:created>
  <dcterms:modified xsi:type="dcterms:W3CDTF">2020-08-26T07:30:31Z</dcterms:modified>
</cp:coreProperties>
</file>