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95C396E5-46BB-4116-AFF1-A237D5FF423D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1.Austria" sheetId="1" r:id="rId1"/>
    <sheet name="Trend anni" sheetId="3" r:id="rId2"/>
    <sheet name="Grafico1" sheetId="5" r:id="rId3"/>
  </sheets>
  <externalReferences>
    <externalReference r:id="rId4"/>
  </externalReferences>
  <definedNames>
    <definedName name="_xlnm.Print_Area" localSheetId="0">'11.Austria'!$A$1:$U$42</definedName>
    <definedName name="_xlnm.Print_Area" localSheetId="1">'Trend anni'!$A$1:$D$48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'11.Austria'!$A:$A,'11.Austria'!$1:$5</definedName>
    <definedName name="_xlnm.Print_Titles" localSheetId="1">'Trend anni'!$1:$7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7" i="3" l="1"/>
  <c r="U23" i="1"/>
  <c r="U34" i="1" s="1"/>
  <c r="T23" i="1" l="1"/>
  <c r="T34" i="1" s="1"/>
  <c r="D46" i="3"/>
  <c r="D45" i="3"/>
  <c r="S23" i="1"/>
  <c r="S34" i="1"/>
  <c r="D44" i="3"/>
  <c r="R34" i="1"/>
  <c r="R23" i="1"/>
  <c r="P23" i="1"/>
  <c r="Q23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B41" i="1"/>
  <c r="O18" i="1"/>
  <c r="O23" i="1" s="1"/>
  <c r="N18" i="1"/>
  <c r="N23" i="1"/>
  <c r="B14" i="1"/>
  <c r="D14" i="1"/>
  <c r="B33" i="1"/>
  <c r="D43" i="3"/>
  <c r="Q34" i="1"/>
  <c r="D42" i="3"/>
  <c r="P34" i="1"/>
  <c r="D41" i="3"/>
  <c r="D28" i="3"/>
  <c r="D29" i="3"/>
  <c r="D30" i="3"/>
  <c r="D31" i="3"/>
  <c r="D32" i="3"/>
  <c r="D33" i="3"/>
  <c r="D34" i="3"/>
  <c r="D35" i="3"/>
  <c r="D36" i="3"/>
  <c r="D37" i="3"/>
  <c r="D18" i="3"/>
  <c r="D19" i="3"/>
  <c r="D20" i="3"/>
  <c r="D21" i="3"/>
  <c r="D22" i="3"/>
  <c r="D23" i="3"/>
  <c r="D24" i="3"/>
  <c r="D25" i="3"/>
  <c r="D26" i="3"/>
  <c r="D27" i="3"/>
  <c r="D9" i="3"/>
  <c r="D10" i="3"/>
  <c r="D11" i="3"/>
  <c r="D12" i="3"/>
  <c r="D13" i="3"/>
  <c r="D14" i="3"/>
  <c r="D15" i="3"/>
  <c r="D16" i="3"/>
  <c r="D17" i="3"/>
  <c r="D8" i="3"/>
  <c r="O32" i="1"/>
  <c r="O30" i="1"/>
  <c r="O29" i="1"/>
  <c r="O28" i="1"/>
  <c r="O14" i="1"/>
  <c r="O34" i="1" s="1"/>
  <c r="D38" i="3"/>
  <c r="D39" i="3"/>
  <c r="D40" i="3"/>
  <c r="N32" i="1"/>
  <c r="N30" i="1"/>
  <c r="N29" i="1"/>
  <c r="N28" i="1"/>
  <c r="N25" i="1"/>
  <c r="N14" i="1"/>
  <c r="N34" i="1" s="1"/>
  <c r="K33" i="1"/>
  <c r="J33" i="1"/>
  <c r="I33" i="1"/>
  <c r="H33" i="1"/>
  <c r="G33" i="1"/>
  <c r="F33" i="1"/>
  <c r="E33" i="1"/>
  <c r="M32" i="1"/>
  <c r="L32" i="1"/>
  <c r="K32" i="1"/>
  <c r="C31" i="1"/>
  <c r="B31" i="1"/>
  <c r="M30" i="1"/>
  <c r="L30" i="1"/>
  <c r="M29" i="1"/>
  <c r="L29" i="1"/>
  <c r="K29" i="1"/>
  <c r="F29" i="1"/>
  <c r="E29" i="1"/>
  <c r="D29" i="1"/>
  <c r="B29" i="1"/>
  <c r="M28" i="1"/>
  <c r="L28" i="1"/>
  <c r="K28" i="1"/>
  <c r="J28" i="1"/>
  <c r="I28" i="1"/>
  <c r="H28" i="1"/>
  <c r="G28" i="1"/>
  <c r="F28" i="1"/>
  <c r="E28" i="1"/>
  <c r="D28" i="1"/>
  <c r="C28" i="1"/>
  <c r="B28" i="1"/>
  <c r="L27" i="1"/>
  <c r="K27" i="1"/>
  <c r="J27" i="1"/>
  <c r="F27" i="1"/>
  <c r="E27" i="1"/>
  <c r="D27" i="1"/>
  <c r="D34" i="1" s="1"/>
  <c r="B27" i="1"/>
  <c r="L26" i="1"/>
  <c r="K26" i="1"/>
  <c r="J26" i="1"/>
  <c r="I26" i="1"/>
  <c r="H26" i="1"/>
  <c r="G26" i="1"/>
  <c r="F26" i="1"/>
  <c r="E26" i="1"/>
  <c r="B26" i="1"/>
  <c r="M25" i="1"/>
  <c r="L25" i="1"/>
  <c r="B25" i="1"/>
  <c r="H22" i="1"/>
  <c r="G22" i="1"/>
  <c r="F22" i="1"/>
  <c r="E22" i="1"/>
  <c r="D22" i="1"/>
  <c r="C22" i="1"/>
  <c r="B22" i="1"/>
  <c r="M18" i="1"/>
  <c r="M23" i="1" s="1"/>
  <c r="L18" i="1"/>
  <c r="L23" i="1" s="1"/>
  <c r="K18" i="1"/>
  <c r="K23" i="1"/>
  <c r="J18" i="1"/>
  <c r="J23" i="1" s="1"/>
  <c r="I18" i="1"/>
  <c r="I23" i="1" s="1"/>
  <c r="H18" i="1"/>
  <c r="G18" i="1"/>
  <c r="F18" i="1"/>
  <c r="E18" i="1"/>
  <c r="D18" i="1"/>
  <c r="C18" i="1"/>
  <c r="B18" i="1"/>
  <c r="M14" i="1"/>
  <c r="M34" i="1" s="1"/>
  <c r="L14" i="1"/>
  <c r="K14" i="1"/>
  <c r="F14" i="1"/>
  <c r="E14" i="1"/>
  <c r="J10" i="1"/>
  <c r="J14" i="1" s="1"/>
  <c r="I10" i="1"/>
  <c r="I29" i="1" s="1"/>
  <c r="H10" i="1"/>
  <c r="H29" i="1" s="1"/>
  <c r="G10" i="1"/>
  <c r="G29" i="1" s="1"/>
  <c r="C10" i="1"/>
  <c r="C29" i="1" s="1"/>
  <c r="I9" i="1"/>
  <c r="I27" i="1" s="1"/>
  <c r="H9" i="1"/>
  <c r="H27" i="1" s="1"/>
  <c r="G9" i="1"/>
  <c r="G27" i="1" s="1"/>
  <c r="C9" i="1"/>
  <c r="C27" i="1" s="1"/>
  <c r="G14" i="1"/>
  <c r="G25" i="3" l="1"/>
  <c r="H34" i="1"/>
  <c r="E34" i="1"/>
  <c r="E23" i="1"/>
  <c r="I34" i="1"/>
  <c r="F23" i="1"/>
  <c r="G26" i="3"/>
  <c r="B34" i="1"/>
  <c r="C23" i="1"/>
  <c r="K34" i="1"/>
  <c r="G24" i="3"/>
  <c r="G34" i="1"/>
  <c r="J29" i="1"/>
  <c r="H23" i="1"/>
  <c r="C14" i="1"/>
  <c r="D23" i="1"/>
  <c r="I14" i="1"/>
  <c r="B23" i="1"/>
  <c r="C34" i="1"/>
  <c r="G23" i="1"/>
  <c r="L34" i="1"/>
  <c r="F34" i="1"/>
  <c r="J34" i="1"/>
  <c r="H14" i="1"/>
</calcChain>
</file>

<file path=xl/sharedStrings.xml><?xml version="1.0" encoding="utf-8"?>
<sst xmlns="http://schemas.openxmlformats.org/spreadsheetml/2006/main" count="357" uniqueCount="46">
  <si>
    <r>
      <t>AUSTRIA/</t>
    </r>
    <r>
      <rPr>
        <b/>
        <i/>
        <sz val="10"/>
        <rFont val="Trebuchet MS"/>
        <family val="2"/>
      </rPr>
      <t>AUSTRIA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</si>
  <si>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</si>
  <si>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ASTON MARTIN</t>
  </si>
  <si>
    <t>-</t>
  </si>
  <si>
    <t>BMW</t>
  </si>
  <si>
    <t>CHRYSLER</t>
  </si>
  <si>
    <t>MERCEDES/JEEP</t>
  </si>
  <si>
    <t>MINI</t>
  </si>
  <si>
    <t>PEUGEOT</t>
  </si>
  <si>
    <t>SAAB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</si>
  <si>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</si>
  <si>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</si>
  <si>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OAF-GRAF &amp; STIFT</t>
  </si>
  <si>
    <t>MAN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</si>
  <si>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</si>
  <si>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</si>
  <si>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Fonte: FFO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</si>
  <si>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</si>
  <si>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</si>
  <si>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</si>
  <si>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</si>
  <si>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</si>
  <si>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</si>
  <si>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</si>
  <si>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</si>
  <si>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</si>
  <si>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</si>
  <si>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1980-1989</t>
  </si>
  <si>
    <t>1990-1999</t>
  </si>
  <si>
    <t>2000-2009</t>
  </si>
  <si>
    <r>
      <t>PRODUZIONE E MONTAGGI PER MARCHE /</t>
    </r>
    <r>
      <rPr>
        <b/>
        <i/>
        <sz val="10"/>
        <rFont val="Trebuchet MS"/>
        <family val="2"/>
      </rPr>
      <t xml:space="preserve"> PRODUCTION AND ASSEMBLY BY MAKES</t>
    </r>
  </si>
  <si>
    <t>VLC / LCV &lt;=3500 kg</t>
  </si>
  <si>
    <t>Autocarri / Trucks &gt;3500 kg</t>
  </si>
  <si>
    <t>Autobus/Buses &gt;3500kg</t>
  </si>
  <si>
    <t>Fonte: OICA</t>
  </si>
  <si>
    <r>
      <t>TOTALE V.I./</t>
    </r>
    <r>
      <rPr>
        <b/>
        <i/>
        <sz val="9"/>
        <rFont val="Trebuchet MS"/>
        <family val="2"/>
      </rPr>
      <t>CV TOTAL</t>
    </r>
  </si>
  <si>
    <t>TOTALE/TOTAL</t>
  </si>
  <si>
    <r>
      <t xml:space="preserve">Dettaglio per peso autocarri e bus / </t>
    </r>
    <r>
      <rPr>
        <b/>
        <i/>
        <sz val="9"/>
        <rFont val="Trebuchet MS"/>
        <family val="2"/>
      </rPr>
      <t>Detail for GVW of trucks and buses</t>
    </r>
  </si>
  <si>
    <t>2014*</t>
  </si>
  <si>
    <t>2015*</t>
  </si>
  <si>
    <t>2016*</t>
  </si>
  <si>
    <t>2017*</t>
  </si>
  <si>
    <t xml:space="preserve">* Dal 2014 dettaglio per marca non disponibile alla fonte/ Detail by make not published anymore by FFO from 2014 </t>
  </si>
  <si>
    <t>2018*</t>
  </si>
  <si>
    <t>Fonte: FFO/OICA</t>
  </si>
  <si>
    <t>2019*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</si>
</sst>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_ ;\-0\ "/>
    <numFmt numFmtId="165" formatCode="#,##0_ ;\-#,##0\ "/>
    <numFmt numFmtId="166" formatCode="#,###,##0"/>
    <numFmt numFmtId="167" formatCode="_-* #,##0.00\ _F_-;\-* #,##0.00\ _F_-;_-* &quot;-&quot;??\ _F_-;_-@_-"/>
    <numFmt numFmtId="168" formatCode="#,##0.0_);\(#,##0.0\)"/>
    <numFmt numFmtId="169" formatCode="0.0"/>
  </numFmts>
  <fonts count="24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11"/>
      <color indexed="8"/>
      <name val="Calibri"/>
      <family val="2"/>
    </font>
    <font>
      <sz val="8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i/>
      <sz val="9"/>
      <name val="Trebuchet MS"/>
      <family val="2"/>
    </font>
    <font>
      <sz val="11"/>
      <color indexed="8"/>
      <name val="Trebuchet MS"/>
      <family val="2"/>
    </font>
    <font>
      <sz val="11"/>
      <color indexed="9"/>
      <name val="Trebuchet MS"/>
      <family val="2"/>
    </font>
    <font>
      <sz val="8"/>
      <name val="Calibri"/>
      <family val="2"/>
    </font>
    <font>
      <b/>
      <sz val="9"/>
      <color indexed="8"/>
      <name val="Trebuchet MS"/>
      <family val="2"/>
    </font>
    <font>
      <sz val="9"/>
      <color indexed="8"/>
      <name val="Trebuchet MS"/>
      <family val="2"/>
    </font>
    <font>
      <sz val="11"/>
      <color indexed="8"/>
      <name val="Trebuchet MS"/>
      <family val="2"/>
    </font>
    <font>
      <b/>
      <i/>
      <sz val="9"/>
      <color indexed="8"/>
      <name val="Trebuchet MS"/>
      <family val="2"/>
    </font>
    <font>
      <sz val="9"/>
      <color theme="1"/>
      <name val="Trebuchet MS"/>
      <family val="2"/>
    </font>
    <font>
      <i/>
      <sz val="10"/>
      <color theme="1" tint="0.14999847407452621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3">
    <xf numFmtId="0" fontId="0" fillId="0" borderId="0"/>
    <xf numFmtId="166" fontId="11" fillId="2" borderId="0" applyNumberFormat="0" applyBorder="0">
      <alignment horizontal="right"/>
      <protection locked="0"/>
    </xf>
    <xf numFmtId="43" fontId="7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" fillId="0" borderId="0"/>
    <xf numFmtId="0" fontId="12" fillId="0" borderId="0"/>
    <xf numFmtId="0" fontId="7" fillId="0" borderId="0"/>
    <xf numFmtId="0" fontId="7" fillId="0" borderId="0"/>
    <xf numFmtId="166" fontId="11" fillId="2" borderId="0" applyNumberFormat="0" applyBorder="0">
      <alignment horizontal="left"/>
      <protection locked="0"/>
    </xf>
  </cellStyleXfs>
  <cellXfs count="88">
    <xf numFmtId="0" fontId="0" fillId="0" borderId="0" xfId="0"/>
    <xf numFmtId="0" fontId="2" fillId="0" borderId="0" xfId="8" applyFont="1"/>
    <xf numFmtId="0" fontId="4" fillId="0" borderId="0" xfId="8" applyFont="1"/>
    <xf numFmtId="0" fontId="6" fillId="0" borderId="0" xfId="8" applyFont="1"/>
    <xf numFmtId="0" fontId="2" fillId="3" borderId="1" xfId="8" applyFont="1" applyFill="1" applyBorder="1"/>
    <xf numFmtId="0" fontId="6" fillId="3" borderId="1" xfId="8" applyFont="1" applyFill="1" applyBorder="1" applyAlignment="1">
      <alignment vertical="center"/>
    </xf>
    <xf numFmtId="0" fontId="8" fillId="0" borderId="2" xfId="8" applyFont="1" applyBorder="1" applyAlignment="1">
      <alignment horizontal="left"/>
    </xf>
    <xf numFmtId="41" fontId="9" fillId="0" borderId="2" xfId="3" applyNumberFormat="1" applyFont="1" applyBorder="1" applyAlignment="1">
      <alignment horizontal="right"/>
    </xf>
    <xf numFmtId="165" fontId="9" fillId="3" borderId="2" xfId="8" applyNumberFormat="1" applyFont="1" applyFill="1" applyBorder="1"/>
    <xf numFmtId="0" fontId="9" fillId="0" borderId="2" xfId="8" applyFont="1" applyBorder="1" applyAlignment="1">
      <alignment horizontal="left"/>
    </xf>
    <xf numFmtId="165" fontId="9" fillId="0" borderId="2" xfId="3" applyNumberFormat="1" applyFont="1" applyBorder="1"/>
    <xf numFmtId="165" fontId="9" fillId="0" borderId="2" xfId="8" applyNumberFormat="1" applyFont="1" applyBorder="1"/>
    <xf numFmtId="165" fontId="9" fillId="3" borderId="2" xfId="8" applyNumberFormat="1" applyFont="1" applyFill="1" applyBorder="1" applyAlignment="1">
      <alignment horizontal="right"/>
    </xf>
    <xf numFmtId="0" fontId="9" fillId="0" borderId="0" xfId="8" applyFont="1"/>
    <xf numFmtId="165" fontId="9" fillId="0" borderId="2" xfId="3" applyNumberFormat="1" applyFont="1" applyBorder="1" applyAlignment="1"/>
    <xf numFmtId="165" fontId="9" fillId="0" borderId="2" xfId="8" applyNumberFormat="1" applyFont="1" applyBorder="1" applyAlignment="1"/>
    <xf numFmtId="165" fontId="9" fillId="0" borderId="2" xfId="3" applyNumberFormat="1" applyFont="1" applyBorder="1" applyAlignment="1">
      <alignment horizontal="right"/>
    </xf>
    <xf numFmtId="165" fontId="9" fillId="0" borderId="2" xfId="8" applyNumberFormat="1" applyFont="1" applyBorder="1" applyAlignment="1">
      <alignment horizontal="right"/>
    </xf>
    <xf numFmtId="0" fontId="6" fillId="4" borderId="3" xfId="8" applyFont="1" applyFill="1" applyBorder="1" applyAlignment="1">
      <alignment horizontal="left" vertical="center"/>
    </xf>
    <xf numFmtId="165" fontId="6" fillId="4" borderId="3" xfId="3" applyNumberFormat="1" applyFont="1" applyFill="1" applyBorder="1"/>
    <xf numFmtId="0" fontId="2" fillId="0" borderId="2" xfId="8" applyFont="1" applyBorder="1"/>
    <xf numFmtId="3" fontId="9" fillId="0" borderId="2" xfId="8" applyNumberFormat="1" applyFont="1" applyBorder="1"/>
    <xf numFmtId="0" fontId="9" fillId="0" borderId="2" xfId="8" applyFont="1" applyBorder="1"/>
    <xf numFmtId="0" fontId="9" fillId="3" borderId="2" xfId="8" applyFont="1" applyFill="1" applyBorder="1"/>
    <xf numFmtId="41" fontId="9" fillId="0" borderId="2" xfId="8" applyNumberFormat="1" applyFont="1" applyBorder="1" applyAlignment="1">
      <alignment horizontal="right"/>
    </xf>
    <xf numFmtId="41" fontId="9" fillId="3" borderId="2" xfId="8" applyNumberFormat="1" applyFont="1" applyFill="1" applyBorder="1" applyAlignment="1">
      <alignment horizontal="right"/>
    </xf>
    <xf numFmtId="165" fontId="9" fillId="3" borderId="2" xfId="3" applyNumberFormat="1" applyFont="1" applyFill="1" applyBorder="1"/>
    <xf numFmtId="165" fontId="9" fillId="3" borderId="2" xfId="3" applyNumberFormat="1" applyFont="1" applyFill="1" applyBorder="1" applyAlignment="1">
      <alignment horizontal="right"/>
    </xf>
    <xf numFmtId="0" fontId="10" fillId="0" borderId="0" xfId="8" applyFont="1" applyAlignment="1">
      <alignment horizontal="right"/>
    </xf>
    <xf numFmtId="0" fontId="2" fillId="0" borderId="0" xfId="8" applyFont="1" applyAlignment="1">
      <alignment horizontal="left"/>
    </xf>
    <xf numFmtId="0" fontId="15" fillId="0" borderId="0" xfId="0" applyFont="1"/>
    <xf numFmtId="0" fontId="4" fillId="0" borderId="0" xfId="8" applyFont="1" applyAlignment="1">
      <alignment horizontal="left"/>
    </xf>
    <xf numFmtId="168" fontId="9" fillId="0" borderId="2" xfId="8" applyNumberFormat="1" applyFont="1" applyBorder="1" applyProtection="1"/>
    <xf numFmtId="0" fontId="10" fillId="0" borderId="0" xfId="8" applyFont="1" applyAlignment="1">
      <alignment horizontal="left"/>
    </xf>
    <xf numFmtId="0" fontId="10" fillId="0" borderId="0" xfId="8" applyFont="1"/>
    <xf numFmtId="169" fontId="15" fillId="0" borderId="0" xfId="0" applyNumberFormat="1" applyFont="1"/>
    <xf numFmtId="0" fontId="6" fillId="5" borderId="3" xfId="8" applyFont="1" applyFill="1" applyBorder="1" applyAlignment="1">
      <alignment horizontal="left"/>
    </xf>
    <xf numFmtId="0" fontId="6" fillId="5" borderId="3" xfId="8" applyFont="1" applyFill="1" applyBorder="1" applyAlignment="1">
      <alignment vertical="center"/>
    </xf>
    <xf numFmtId="0" fontId="6" fillId="5" borderId="5" xfId="8" applyFont="1" applyFill="1" applyBorder="1" applyAlignment="1">
      <alignment vertical="center"/>
    </xf>
    <xf numFmtId="164" fontId="6" fillId="5" borderId="3" xfId="2" applyNumberFormat="1" applyFont="1" applyFill="1" applyBorder="1" applyAlignment="1">
      <alignment vertical="center"/>
    </xf>
    <xf numFmtId="0" fontId="6" fillId="5" borderId="1" xfId="8" applyFont="1" applyFill="1" applyBorder="1" applyAlignment="1">
      <alignment horizontal="center"/>
    </xf>
    <xf numFmtId="0" fontId="15" fillId="0" borderId="0" xfId="0" applyFont="1" applyBorder="1"/>
    <xf numFmtId="0" fontId="16" fillId="0" borderId="0" xfId="0" applyFont="1"/>
    <xf numFmtId="169" fontId="16" fillId="0" borderId="0" xfId="0" applyNumberFormat="1" applyFont="1"/>
    <xf numFmtId="165" fontId="19" fillId="3" borderId="2" xfId="3" applyNumberFormat="1" applyFont="1" applyFill="1" applyBorder="1" applyAlignment="1">
      <alignment horizontal="right"/>
    </xf>
    <xf numFmtId="164" fontId="18" fillId="5" borderId="3" xfId="2" applyNumberFormat="1" applyFont="1" applyFill="1" applyBorder="1" applyAlignment="1">
      <alignment vertical="center"/>
    </xf>
    <xf numFmtId="0" fontId="20" fillId="0" borderId="0" xfId="0" applyFont="1"/>
    <xf numFmtId="165" fontId="6" fillId="6" borderId="0" xfId="3" applyNumberFormat="1" applyFont="1" applyFill="1" applyBorder="1"/>
    <xf numFmtId="0" fontId="9" fillId="6" borderId="0" xfId="8" applyFont="1" applyFill="1"/>
    <xf numFmtId="0" fontId="9" fillId="6" borderId="0" xfId="8" applyFont="1" applyFill="1" applyBorder="1" applyAlignment="1">
      <alignment horizontal="left" vertical="center"/>
    </xf>
    <xf numFmtId="41" fontId="22" fillId="3" borderId="2" xfId="8" applyNumberFormat="1" applyFont="1" applyFill="1" applyBorder="1" applyAlignment="1">
      <alignment horizontal="right"/>
    </xf>
    <xf numFmtId="0" fontId="14" fillId="0" borderId="3" xfId="8" applyFont="1" applyFill="1" applyBorder="1" applyAlignment="1">
      <alignment horizontal="left" indent="3"/>
    </xf>
    <xf numFmtId="165" fontId="10" fillId="0" borderId="3" xfId="8" applyNumberFormat="1" applyFont="1" applyBorder="1"/>
    <xf numFmtId="41" fontId="10" fillId="0" borderId="3" xfId="8" applyNumberFormat="1" applyFont="1" applyBorder="1"/>
    <xf numFmtId="41" fontId="9" fillId="0" borderId="0" xfId="8" applyNumberFormat="1" applyFont="1"/>
    <xf numFmtId="165" fontId="9" fillId="0" borderId="0" xfId="8" applyNumberFormat="1" applyFont="1"/>
    <xf numFmtId="165" fontId="14" fillId="0" borderId="3" xfId="8" applyNumberFormat="1" applyFont="1" applyBorder="1"/>
    <xf numFmtId="168" fontId="9" fillId="0" borderId="0" xfId="8" applyNumberFormat="1" applyFont="1" applyBorder="1" applyProtection="1"/>
    <xf numFmtId="0" fontId="14" fillId="5" borderId="2" xfId="8" applyFont="1" applyFill="1" applyBorder="1" applyAlignment="1">
      <alignment horizontal="center"/>
    </xf>
    <xf numFmtId="168" fontId="9" fillId="0" borderId="6" xfId="8" applyNumberFormat="1" applyFont="1" applyBorder="1" applyProtection="1"/>
    <xf numFmtId="168" fontId="9" fillId="0" borderId="7" xfId="8" applyNumberFormat="1" applyFont="1" applyBorder="1" applyProtection="1"/>
    <xf numFmtId="168" fontId="9" fillId="0" borderId="8" xfId="8" applyNumberFormat="1" applyFont="1" applyBorder="1" applyProtection="1"/>
    <xf numFmtId="168" fontId="9" fillId="0" borderId="1" xfId="8" applyNumberFormat="1" applyFont="1" applyBorder="1" applyProtection="1"/>
    <xf numFmtId="41" fontId="9" fillId="7" borderId="3" xfId="8" applyNumberFormat="1" applyFont="1" applyFill="1" applyBorder="1" applyAlignment="1">
      <alignment horizontal="right"/>
    </xf>
    <xf numFmtId="41" fontId="9" fillId="3" borderId="3" xfId="8" applyNumberFormat="1" applyFont="1" applyFill="1" applyBorder="1" applyAlignment="1">
      <alignment horizontal="right"/>
    </xf>
    <xf numFmtId="165" fontId="9" fillId="0" borderId="3" xfId="8" applyNumberFormat="1" applyFont="1" applyBorder="1"/>
    <xf numFmtId="165" fontId="6" fillId="0" borderId="3" xfId="8" applyNumberFormat="1" applyFont="1" applyBorder="1"/>
    <xf numFmtId="164" fontId="21" fillId="5" borderId="3" xfId="2" applyNumberFormat="1" applyFont="1" applyFill="1" applyBorder="1" applyAlignment="1">
      <alignment horizontal="right" vertical="center"/>
    </xf>
    <xf numFmtId="0" fontId="14" fillId="3" borderId="1" xfId="8" applyFont="1" applyFill="1" applyBorder="1" applyAlignment="1">
      <alignment vertical="center"/>
    </xf>
    <xf numFmtId="41" fontId="10" fillId="0" borderId="2" xfId="3" applyNumberFormat="1" applyFont="1" applyBorder="1" applyAlignment="1">
      <alignment horizontal="right"/>
    </xf>
    <xf numFmtId="168" fontId="10" fillId="0" borderId="0" xfId="8" applyNumberFormat="1" applyFont="1" applyBorder="1" applyProtection="1"/>
    <xf numFmtId="168" fontId="10" fillId="0" borderId="2" xfId="8" applyNumberFormat="1" applyFont="1" applyBorder="1" applyProtection="1"/>
    <xf numFmtId="168" fontId="10" fillId="0" borderId="8" xfId="8" applyNumberFormat="1" applyFont="1" applyBorder="1" applyProtection="1"/>
    <xf numFmtId="168" fontId="10" fillId="6" borderId="0" xfId="8" applyNumberFormat="1" applyFont="1" applyFill="1" applyBorder="1" applyProtection="1"/>
    <xf numFmtId="41" fontId="9" fillId="0" borderId="3" xfId="8" applyNumberFormat="1" applyFont="1" applyBorder="1" applyAlignment="1"/>
    <xf numFmtId="41" fontId="9" fillId="0" borderId="3" xfId="8" applyNumberFormat="1" applyFont="1" applyBorder="1" applyAlignment="1">
      <alignment wrapText="1"/>
    </xf>
    <xf numFmtId="41" fontId="10" fillId="0" borderId="3" xfId="8" applyNumberFormat="1" applyFont="1" applyBorder="1" applyAlignment="1">
      <alignment wrapText="1"/>
    </xf>
    <xf numFmtId="41" fontId="10" fillId="6" borderId="3" xfId="8" applyNumberFormat="1" applyFont="1" applyFill="1" applyBorder="1" applyAlignment="1">
      <alignment wrapText="1"/>
    </xf>
    <xf numFmtId="41" fontId="10" fillId="0" borderId="3" xfId="8" applyNumberFormat="1" applyFont="1" applyFill="1" applyBorder="1" applyAlignment="1">
      <alignment wrapText="1"/>
    </xf>
    <xf numFmtId="168" fontId="10" fillId="6" borderId="2" xfId="8" applyNumberFormat="1" applyFont="1" applyFill="1" applyBorder="1" applyProtection="1"/>
    <xf numFmtId="0" fontId="23" fillId="0" borderId="0" xfId="8" applyFont="1" applyAlignment="1">
      <alignment horizontal="left" indent="2"/>
    </xf>
    <xf numFmtId="0" fontId="2" fillId="0" borderId="0" xfId="8" applyFont="1" applyAlignment="1">
      <alignment horizontal="left" indent="10"/>
    </xf>
    <xf numFmtId="0" fontId="10" fillId="0" borderId="1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0" fontId="23" fillId="0" borderId="0" xfId="8" applyFont="1" applyAlignment="1">
      <alignment horizontal="left"/>
    </xf>
    <xf numFmtId="0" fontId="10" fillId="0" borderId="4" xfId="8" applyFont="1" applyBorder="1" applyAlignment="1" applyProtection="1">
      <alignment horizontal="center"/>
      <protection locked="0"/>
    </xf>
    <xf numFmtId="168" fontId="10" fillId="6" borderId="4" xfId="8" applyNumberFormat="1" applyFont="1" applyFill="1" applyBorder="1" applyProtection="1">
      <protection locked="0"/>
    </xf>
    <xf numFmtId="168" fontId="10" fillId="0" borderId="4" xfId="8" applyNumberFormat="1" applyFont="1" applyBorder="1" applyProtection="1">
      <protection locked="0"/>
    </xf>
  </cellXfs>
  <cellStyles count="13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USTRK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rgbClr val="000000"/>
                </a:solidFill>
                <a:latin typeface="Trebuchet MS"/>
              </a:rPr>
              <a:t>AUSTRIA - Produzione Autoveicoli - Trend 1980-2019, (.000 unità)</a:t>
            </a:r>
          </a:p>
          <a:p>
            <a:pPr algn="l"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rgbClr val="000000"/>
                </a:solidFill>
                <a:latin typeface="Trebuchet MS"/>
              </a:rPr>
              <a:t>ANFIA su dati FFO</a:t>
            </a:r>
          </a:p>
        </c:rich>
      </c:tx>
      <c:layout>
        <c:manualLayout>
          <c:xMode val="edge"/>
          <c:yMode val="edge"/>
          <c:x val="8.7003408013839236E-3"/>
          <c:y val="2.0989400714443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44264192505237E-2"/>
          <c:y val="0.17223969829757524"/>
          <c:w val="0.80903108316168304"/>
          <c:h val="0.700100405020609"/>
        </c:manualLayout>
      </c:layout>
      <c:areaChart>
        <c:grouping val="standar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cat>
            <c:numRef>
              <c:f>'Trend anni'!$A$8:$A$47</c:f>
              <c:numCache>
                <c:formatCode>General</c:formatCode>
                <c:ptCount val="40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</c:numCache>
            </c:numRef>
          </c:cat>
          <c:val>
            <c:numRef>
              <c:f>'Trend anni'!$D$8:$D$47</c:f>
              <c:numCache>
                <c:formatCode>#,##0.0_);\(#,##0.0\)</c:formatCode>
                <c:ptCount val="40"/>
                <c:pt idx="0">
                  <c:v>16.169999999999998</c:v>
                </c:pt>
                <c:pt idx="1">
                  <c:v>14.91</c:v>
                </c:pt>
                <c:pt idx="2">
                  <c:v>15.154999999999999</c:v>
                </c:pt>
                <c:pt idx="3">
                  <c:v>12.207999999999998</c:v>
                </c:pt>
                <c:pt idx="4">
                  <c:v>11.178000000000001</c:v>
                </c:pt>
                <c:pt idx="5">
                  <c:v>18.323999999999998</c:v>
                </c:pt>
                <c:pt idx="6">
                  <c:v>18.670999999999999</c:v>
                </c:pt>
                <c:pt idx="7">
                  <c:v>17.216000000000001</c:v>
                </c:pt>
                <c:pt idx="8">
                  <c:v>17.853999999999999</c:v>
                </c:pt>
                <c:pt idx="9">
                  <c:v>18.393999999999998</c:v>
                </c:pt>
                <c:pt idx="10">
                  <c:v>31.745000000000001</c:v>
                </c:pt>
                <c:pt idx="11">
                  <c:v>36.227000000000004</c:v>
                </c:pt>
                <c:pt idx="12">
                  <c:v>41.971999999999994</c:v>
                </c:pt>
                <c:pt idx="13">
                  <c:v>48.663000000000004</c:v>
                </c:pt>
                <c:pt idx="14">
                  <c:v>52.58</c:v>
                </c:pt>
                <c:pt idx="15">
                  <c:v>68.37</c:v>
                </c:pt>
                <c:pt idx="16">
                  <c:v>106.089</c:v>
                </c:pt>
                <c:pt idx="17">
                  <c:v>107.989</c:v>
                </c:pt>
                <c:pt idx="18">
                  <c:v>103.20599999999999</c:v>
                </c:pt>
                <c:pt idx="19">
                  <c:v>139.33099999999999</c:v>
                </c:pt>
                <c:pt idx="20">
                  <c:v>141.02600000000001</c:v>
                </c:pt>
                <c:pt idx="21">
                  <c:v>155.40300000000002</c:v>
                </c:pt>
                <c:pt idx="22">
                  <c:v>152.619</c:v>
                </c:pt>
                <c:pt idx="23">
                  <c:v>139.672</c:v>
                </c:pt>
                <c:pt idx="24">
                  <c:v>248.71799999999999</c:v>
                </c:pt>
                <c:pt idx="25">
                  <c:v>253.19399999999999</c:v>
                </c:pt>
                <c:pt idx="26">
                  <c:v>274.93200000000002</c:v>
                </c:pt>
                <c:pt idx="27">
                  <c:v>228.066</c:v>
                </c:pt>
                <c:pt idx="28">
                  <c:v>150.87700000000001</c:v>
                </c:pt>
                <c:pt idx="29">
                  <c:v>72.334000000000003</c:v>
                </c:pt>
                <c:pt idx="30">
                  <c:v>104.99700000000001</c:v>
                </c:pt>
                <c:pt idx="31">
                  <c:v>152.505</c:v>
                </c:pt>
                <c:pt idx="32">
                  <c:v>143.089</c:v>
                </c:pt>
                <c:pt idx="33">
                  <c:v>166.428</c:v>
                </c:pt>
                <c:pt idx="34">
                  <c:v>151.17400000000001</c:v>
                </c:pt>
                <c:pt idx="35">
                  <c:v>121.2</c:v>
                </c:pt>
                <c:pt idx="36">
                  <c:v>93.6</c:v>
                </c:pt>
                <c:pt idx="37">
                  <c:v>97.2</c:v>
                </c:pt>
                <c:pt idx="38">
                  <c:v>164.9</c:v>
                </c:pt>
                <c:pt idx="39">
                  <c:v>179.4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A1-4F59-A358-5E6653FEA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axId val="492737344"/>
        <c:axId val="1"/>
      </c:areaChart>
      <c:catAx>
        <c:axId val="49273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);\(#,##0.0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927373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4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MS,Grassetto"&amp;9&amp;P/&amp;N&amp;R&amp;"Trebuchet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57149</xdr:rowOff>
    </xdr:from>
    <xdr:to>
      <xdr:col>0</xdr:col>
      <xdr:colOff>1041400</xdr:colOff>
      <xdr:row>3</xdr:row>
      <xdr:rowOff>57678</xdr:rowOff>
    </xdr:to>
    <xdr:pic>
      <xdr:nvPicPr>
        <xdr:cNvPr id="2049" name="Picture 5" descr="Logo ANFIA PANTONE">
          <a:extLst>
            <a:ext uri="{FF2B5EF4-FFF2-40B4-BE49-F238E27FC236}">
              <a16:creationId xmlns:a16="http://schemas.microsoft.com/office/drawing/2014/main" id="{620DA5E5-7CE0-45C4-BE9D-A8FAE9799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49"/>
          <a:ext cx="882650" cy="514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0</xdr:col>
      <xdr:colOff>828675</xdr:colOff>
      <xdr:row>2</xdr:row>
      <xdr:rowOff>102782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888EAFA5-76B5-44EC-BF79-80F1F8A11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28575"/>
          <a:ext cx="790575" cy="512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67568" cy="6066824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5557E32-7E6F-43D5-87B5-5B2560D0A95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0.80767</cdr:x>
      <cdr:y>0.01639</cdr:y>
    </cdr:from>
    <cdr:to>
      <cdr:x>0.90958</cdr:x>
      <cdr:y>0.11816</cdr:y>
    </cdr:to>
    <cdr:pic>
      <cdr:nvPicPr>
        <cdr:cNvPr id="2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431B05C6-8FDB-4B9C-99ED-46419EF5133B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9001760" y="111760"/>
          <a:ext cx="1134845" cy="6865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0.54369</cdr:x>
      <cdr:y>0.11691</cdr:y>
    </cdr:from>
    <cdr:to>
      <cdr:x>0.7624</cdr:x>
      <cdr:y>0.22418</cdr:y>
    </cdr:to>
    <cdr:sp macro="" textlink="">
      <cdr:nvSpPr>
        <cdr:cNvPr id="5" name="CasellaDiTesto 1">
          <a:extLst xmlns:a="http://schemas.openxmlformats.org/drawingml/2006/main">
            <a:ext uri="{FF2B5EF4-FFF2-40B4-BE49-F238E27FC236}">
              <a16:creationId xmlns:a16="http://schemas.microsoft.com/office/drawing/2014/main" id="{F7AAC04E-7FAB-42B2-B7F1-758E57251278}"/>
            </a:ext>
          </a:extLst>
        </cdr:cNvPr>
        <cdr:cNvSpPr txBox="1"/>
      </cdr:nvSpPr>
      <cdr:spPr>
        <a:xfrm xmlns:a="http://schemas.openxmlformats.org/drawingml/2006/main">
          <a:off x="5034048" y="702228"/>
          <a:ext cx="2025033" cy="646839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lnSpc>
              <a:spcPts val="1200"/>
            </a:lnSpc>
          </a:pPr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2006: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 xmlns:a="http://schemas.openxmlformats.org/drawingml/2006/main">
          <a:pPr algn="ctr">
            <a:lnSpc>
              <a:spcPts val="1100"/>
            </a:lnSpc>
          </a:pP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274.932 unità</a:t>
          </a:r>
          <a:endParaRPr lang="it-IT" sz="1100" b="1">
            <a:solidFill>
              <a:schemeClr val="bg1"/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showGridLines="0" tabSelected="1" zoomScaleNormal="100" zoomScaleSheetLayoutView="55" workbookViewId="0">
      <selection activeCell="Y3" sqref="Y3"/>
    </sheetView>
  </sheetViews>
  <sheetFormatPr defaultColWidth="9.1796875" defaultRowHeight="12"/>
  <cols>
    <col min="1" max="1" width="40.54296875" style="13" customWidth="1"/>
    <col min="2" max="8" width="10.453125" style="13" hidden="1" customWidth="1"/>
    <col min="9" max="10" width="8.453125" style="13" hidden="1" customWidth="1"/>
    <col min="11" max="11" width="8.54296875" style="13" hidden="1" customWidth="1"/>
    <col min="12" max="21" width="8.54296875" style="13" customWidth="1"/>
    <col min="22" max="16384" width="9.1796875" style="13"/>
  </cols>
  <sheetData>
    <row r="1" spans="1:21" s="2" customFormat="1" ht="13.5"/>
    <row r="2" spans="1:21" s="2" customFormat="1" ht="13.5">
      <c r="A2" s="81"/>
      <c r="B2" s="29" t="s">
        <v>0</v>
      </c>
      <c r="L2" s="29" t="s">
        <v>0</v>
      </c>
    </row>
    <row r="3" spans="1:21" s="2" customFormat="1" ht="13.5">
      <c r="A3" s="81"/>
      <c r="B3" s="29" t="s">
        <v>30</v>
      </c>
      <c r="L3" s="29" t="s">
        <v>30</v>
      </c>
    </row>
    <row r="4" spans="1:21" s="2" customFormat="1" ht="13.5">
      <c r="A4" s="81"/>
      <c r="B4" s="29"/>
      <c r="I4" s="29"/>
    </row>
    <row r="5" spans="1:21" s="3" customFormat="1">
      <c r="A5" s="36"/>
      <c r="B5" s="37">
        <v>2000</v>
      </c>
      <c r="C5" s="37">
        <v>2001</v>
      </c>
      <c r="D5" s="37">
        <v>2002</v>
      </c>
      <c r="E5" s="37">
        <v>2003</v>
      </c>
      <c r="F5" s="37">
        <v>2004</v>
      </c>
      <c r="G5" s="37">
        <v>2005</v>
      </c>
      <c r="H5" s="37">
        <v>2006</v>
      </c>
      <c r="I5" s="38">
        <v>2007</v>
      </c>
      <c r="J5" s="37">
        <v>2008</v>
      </c>
      <c r="K5" s="37">
        <v>2009</v>
      </c>
      <c r="L5" s="37">
        <v>2010</v>
      </c>
      <c r="M5" s="39">
        <v>2011</v>
      </c>
      <c r="N5" s="45">
        <v>2012</v>
      </c>
      <c r="O5" s="45">
        <v>2013</v>
      </c>
      <c r="P5" s="67" t="s">
        <v>38</v>
      </c>
      <c r="Q5" s="67" t="s">
        <v>39</v>
      </c>
      <c r="R5" s="67" t="s">
        <v>40</v>
      </c>
      <c r="S5" s="67" t="s">
        <v>41</v>
      </c>
      <c r="T5" s="67" t="s">
        <v>43</v>
      </c>
      <c r="U5" s="67" t="s">
        <v>45</v>
      </c>
    </row>
    <row r="6" spans="1:21" s="3" customFormat="1" ht="13.5">
      <c r="A6" s="4" t="s">
        <v>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8"/>
      <c r="Q6" s="68"/>
      <c r="R6" s="68"/>
      <c r="S6" s="68"/>
      <c r="T6" s="68"/>
      <c r="U6" s="68"/>
    </row>
    <row r="7" spans="1:21" s="3" customFormat="1">
      <c r="A7" s="9" t="s">
        <v>2</v>
      </c>
      <c r="B7" s="7" t="s">
        <v>3</v>
      </c>
      <c r="C7" s="7" t="s">
        <v>3</v>
      </c>
      <c r="D7" s="7" t="s">
        <v>3</v>
      </c>
      <c r="E7" s="7" t="s">
        <v>3</v>
      </c>
      <c r="F7" s="7" t="s">
        <v>3</v>
      </c>
      <c r="G7" s="7" t="s">
        <v>3</v>
      </c>
      <c r="H7" s="7" t="s">
        <v>3</v>
      </c>
      <c r="I7" s="7" t="s">
        <v>3</v>
      </c>
      <c r="J7" s="7" t="s">
        <v>3</v>
      </c>
      <c r="K7" s="7" t="s">
        <v>3</v>
      </c>
      <c r="L7" s="8">
        <v>1498</v>
      </c>
      <c r="M7" s="8">
        <v>853</v>
      </c>
      <c r="N7" s="8">
        <v>379</v>
      </c>
      <c r="O7" s="7" t="s">
        <v>3</v>
      </c>
      <c r="P7" s="69" t="s">
        <v>3</v>
      </c>
      <c r="Q7" s="69" t="s">
        <v>3</v>
      </c>
      <c r="R7" s="69" t="s">
        <v>3</v>
      </c>
      <c r="S7" s="69" t="s">
        <v>3</v>
      </c>
      <c r="T7" s="69" t="s">
        <v>3</v>
      </c>
      <c r="U7" s="69" t="s">
        <v>3</v>
      </c>
    </row>
    <row r="8" spans="1:21">
      <c r="A8" s="9" t="s">
        <v>4</v>
      </c>
      <c r="B8" s="7" t="s">
        <v>3</v>
      </c>
      <c r="C8" s="7" t="s">
        <v>3</v>
      </c>
      <c r="D8" s="7" t="s">
        <v>3</v>
      </c>
      <c r="E8" s="10">
        <v>8613</v>
      </c>
      <c r="F8" s="10">
        <v>112837</v>
      </c>
      <c r="G8" s="10">
        <v>105941</v>
      </c>
      <c r="H8" s="11">
        <v>113574</v>
      </c>
      <c r="I8" s="11">
        <v>109601</v>
      </c>
      <c r="J8" s="11">
        <v>80619</v>
      </c>
      <c r="K8" s="11">
        <v>43957</v>
      </c>
      <c r="L8" s="8">
        <v>30200</v>
      </c>
      <c r="M8" s="7" t="s">
        <v>3</v>
      </c>
      <c r="N8" s="7" t="s">
        <v>3</v>
      </c>
      <c r="O8" s="7" t="s">
        <v>3</v>
      </c>
      <c r="P8" s="69" t="s">
        <v>3</v>
      </c>
      <c r="Q8" s="69" t="s">
        <v>3</v>
      </c>
      <c r="R8" s="69" t="s">
        <v>3</v>
      </c>
      <c r="S8" s="69" t="s">
        <v>3</v>
      </c>
      <c r="T8" s="69" t="s">
        <v>3</v>
      </c>
      <c r="U8" s="69" t="s">
        <v>3</v>
      </c>
    </row>
    <row r="9" spans="1:21">
      <c r="A9" s="9" t="s">
        <v>5</v>
      </c>
      <c r="B9" s="10">
        <v>30161</v>
      </c>
      <c r="C9" s="10">
        <f>45551+12039</f>
        <v>57590</v>
      </c>
      <c r="D9" s="10">
        <v>55206</v>
      </c>
      <c r="E9" s="10">
        <v>39835</v>
      </c>
      <c r="F9" s="10">
        <v>40118</v>
      </c>
      <c r="G9" s="14">
        <f>37587+12582</f>
        <v>50169</v>
      </c>
      <c r="H9" s="11">
        <f>26867+26403</f>
        <v>53270</v>
      </c>
      <c r="I9" s="15">
        <f>20619+19078</f>
        <v>39697</v>
      </c>
      <c r="J9" s="11">
        <v>11426</v>
      </c>
      <c r="K9" s="11">
        <v>2146</v>
      </c>
      <c r="L9" s="8">
        <v>3002</v>
      </c>
      <c r="M9" s="7" t="s">
        <v>3</v>
      </c>
      <c r="N9" s="7" t="s">
        <v>3</v>
      </c>
      <c r="O9" s="7" t="s">
        <v>3</v>
      </c>
      <c r="P9" s="69" t="s">
        <v>3</v>
      </c>
      <c r="Q9" s="69" t="s">
        <v>3</v>
      </c>
      <c r="R9" s="69" t="s">
        <v>3</v>
      </c>
      <c r="S9" s="69" t="s">
        <v>3</v>
      </c>
      <c r="T9" s="69" t="s">
        <v>3</v>
      </c>
      <c r="U9" s="69" t="s">
        <v>3</v>
      </c>
    </row>
    <row r="10" spans="1:21">
      <c r="A10" s="9" t="s">
        <v>6</v>
      </c>
      <c r="B10" s="10">
        <v>85818</v>
      </c>
      <c r="C10" s="10">
        <f>24462+24115+24931</f>
        <v>73508</v>
      </c>
      <c r="D10" s="10">
        <v>77562</v>
      </c>
      <c r="E10" s="10">
        <v>60474</v>
      </c>
      <c r="F10" s="10">
        <v>55953</v>
      </c>
      <c r="G10" s="10">
        <f>22260+5269+29231+78</f>
        <v>56838</v>
      </c>
      <c r="H10" s="11">
        <f>21501+4336+26431+10395</f>
        <v>62663</v>
      </c>
      <c r="I10" s="11">
        <f>4442+22540+6676</f>
        <v>33658</v>
      </c>
      <c r="J10" s="11">
        <f>5502+14318+2463</f>
        <v>22283</v>
      </c>
      <c r="K10" s="11">
        <v>7157</v>
      </c>
      <c r="L10" s="8">
        <v>8024</v>
      </c>
      <c r="M10" s="8">
        <v>7122</v>
      </c>
      <c r="N10" s="8">
        <v>9850</v>
      </c>
      <c r="O10" s="8">
        <v>12688</v>
      </c>
      <c r="P10" s="69" t="s">
        <v>3</v>
      </c>
      <c r="Q10" s="69" t="s">
        <v>3</v>
      </c>
      <c r="R10" s="69" t="s">
        <v>3</v>
      </c>
      <c r="S10" s="69" t="s">
        <v>3</v>
      </c>
      <c r="T10" s="69" t="s">
        <v>3</v>
      </c>
      <c r="U10" s="69" t="s">
        <v>3</v>
      </c>
    </row>
    <row r="11" spans="1:21">
      <c r="A11" s="9" t="s">
        <v>7</v>
      </c>
      <c r="B11" s="7" t="s">
        <v>3</v>
      </c>
      <c r="C11" s="7" t="s">
        <v>3</v>
      </c>
      <c r="D11" s="7" t="s">
        <v>3</v>
      </c>
      <c r="E11" s="7" t="s">
        <v>3</v>
      </c>
      <c r="F11" s="7" t="s">
        <v>3</v>
      </c>
      <c r="G11" s="7" t="s">
        <v>3</v>
      </c>
      <c r="H11" s="7" t="s">
        <v>3</v>
      </c>
      <c r="I11" s="7" t="s">
        <v>3</v>
      </c>
      <c r="J11" s="7" t="s">
        <v>3</v>
      </c>
      <c r="K11" s="7" t="s">
        <v>3</v>
      </c>
      <c r="L11" s="8">
        <v>24324</v>
      </c>
      <c r="M11" s="8">
        <v>102643</v>
      </c>
      <c r="N11" s="8">
        <v>103545</v>
      </c>
      <c r="O11" s="8">
        <v>125569</v>
      </c>
      <c r="P11" s="69" t="s">
        <v>3</v>
      </c>
      <c r="Q11" s="69" t="s">
        <v>3</v>
      </c>
      <c r="R11" s="69" t="s">
        <v>3</v>
      </c>
      <c r="S11" s="69" t="s">
        <v>3</v>
      </c>
      <c r="T11" s="69" t="s">
        <v>3</v>
      </c>
      <c r="U11" s="69" t="s">
        <v>3</v>
      </c>
    </row>
    <row r="12" spans="1:21">
      <c r="A12" s="9" t="s">
        <v>8</v>
      </c>
      <c r="B12" s="7" t="s">
        <v>3</v>
      </c>
      <c r="C12" s="7" t="s">
        <v>3</v>
      </c>
      <c r="D12" s="7" t="s">
        <v>3</v>
      </c>
      <c r="E12" s="7" t="s">
        <v>3</v>
      </c>
      <c r="F12" s="7" t="s">
        <v>3</v>
      </c>
      <c r="G12" s="7" t="s">
        <v>3</v>
      </c>
      <c r="H12" s="7" t="s">
        <v>3</v>
      </c>
      <c r="I12" s="7" t="s">
        <v>3</v>
      </c>
      <c r="J12" s="7" t="s">
        <v>3</v>
      </c>
      <c r="K12" s="11">
        <v>72</v>
      </c>
      <c r="L12" s="8">
        <v>19135</v>
      </c>
      <c r="M12" s="8">
        <v>19725</v>
      </c>
      <c r="N12" s="8">
        <v>9828</v>
      </c>
      <c r="O12" s="8">
        <v>8309</v>
      </c>
      <c r="P12" s="69" t="s">
        <v>3</v>
      </c>
      <c r="Q12" s="69" t="s">
        <v>3</v>
      </c>
      <c r="R12" s="69" t="s">
        <v>3</v>
      </c>
      <c r="S12" s="69" t="s">
        <v>3</v>
      </c>
      <c r="T12" s="69" t="s">
        <v>3</v>
      </c>
      <c r="U12" s="69" t="s">
        <v>3</v>
      </c>
    </row>
    <row r="13" spans="1:21">
      <c r="A13" s="9" t="s">
        <v>9</v>
      </c>
      <c r="B13" s="7" t="s">
        <v>3</v>
      </c>
      <c r="C13" s="7" t="s">
        <v>3</v>
      </c>
      <c r="D13" s="7" t="s">
        <v>3</v>
      </c>
      <c r="E13" s="10">
        <v>9728</v>
      </c>
      <c r="F13" s="10">
        <v>18336</v>
      </c>
      <c r="G13" s="10">
        <v>17557</v>
      </c>
      <c r="H13" s="11">
        <v>18552</v>
      </c>
      <c r="I13" s="11">
        <v>17013</v>
      </c>
      <c r="J13" s="11">
        <v>11108</v>
      </c>
      <c r="K13" s="11">
        <v>3288</v>
      </c>
      <c r="L13" s="7" t="s">
        <v>3</v>
      </c>
      <c r="M13" s="7" t="s">
        <v>3</v>
      </c>
      <c r="N13" s="7" t="s">
        <v>3</v>
      </c>
      <c r="O13" s="7" t="s">
        <v>3</v>
      </c>
      <c r="P13" s="69" t="s">
        <v>3</v>
      </c>
      <c r="Q13" s="69" t="s">
        <v>3</v>
      </c>
      <c r="R13" s="69" t="s">
        <v>3</v>
      </c>
      <c r="S13" s="69" t="s">
        <v>3</v>
      </c>
      <c r="T13" s="69" t="s">
        <v>3</v>
      </c>
      <c r="U13" s="69" t="s">
        <v>3</v>
      </c>
    </row>
    <row r="14" spans="1:21">
      <c r="A14" s="18" t="s">
        <v>10</v>
      </c>
      <c r="B14" s="19">
        <f>+B9+B10</f>
        <v>115979</v>
      </c>
      <c r="C14" s="19">
        <f>+C9+C10</f>
        <v>131098</v>
      </c>
      <c r="D14" s="19">
        <f>+D9+D10</f>
        <v>132768</v>
      </c>
      <c r="E14" s="19">
        <f t="shared" ref="E14:L14" si="0">SUM(E7:E13)</f>
        <v>118650</v>
      </c>
      <c r="F14" s="19">
        <f t="shared" si="0"/>
        <v>227244</v>
      </c>
      <c r="G14" s="19">
        <f t="shared" si="0"/>
        <v>230505</v>
      </c>
      <c r="H14" s="19">
        <f t="shared" si="0"/>
        <v>248059</v>
      </c>
      <c r="I14" s="19">
        <f t="shared" si="0"/>
        <v>199969</v>
      </c>
      <c r="J14" s="19">
        <f t="shared" si="0"/>
        <v>125436</v>
      </c>
      <c r="K14" s="19">
        <f t="shared" si="0"/>
        <v>56620</v>
      </c>
      <c r="L14" s="19">
        <f t="shared" si="0"/>
        <v>86183</v>
      </c>
      <c r="M14" s="19">
        <f>SUM(M7:M13)</f>
        <v>130343</v>
      </c>
      <c r="N14" s="19">
        <f>SUM(N7:N13)</f>
        <v>123602</v>
      </c>
      <c r="O14" s="19">
        <f>SUM(O7:O13)</f>
        <v>146566</v>
      </c>
      <c r="P14" s="19">
        <v>135174</v>
      </c>
      <c r="Q14" s="19">
        <v>104000</v>
      </c>
      <c r="R14" s="19">
        <v>75100</v>
      </c>
      <c r="S14" s="19">
        <v>78000</v>
      </c>
      <c r="T14" s="19">
        <v>144500</v>
      </c>
      <c r="U14" s="19">
        <v>158400</v>
      </c>
    </row>
    <row r="15" spans="1:21" ht="13.5">
      <c r="A15" s="20" t="s">
        <v>11</v>
      </c>
      <c r="B15" s="21"/>
      <c r="C15" s="21"/>
      <c r="D15" s="21"/>
      <c r="E15" s="21"/>
      <c r="F15" s="21"/>
      <c r="G15" s="21"/>
      <c r="H15" s="21"/>
      <c r="I15" s="21"/>
      <c r="J15" s="22"/>
      <c r="K15" s="22"/>
      <c r="L15" s="23"/>
      <c r="M15" s="23"/>
      <c r="N15" s="23"/>
      <c r="O15" s="23"/>
      <c r="P15" s="23"/>
      <c r="Q15" s="23"/>
      <c r="R15" s="23"/>
      <c r="S15" s="23"/>
      <c r="T15" s="23"/>
      <c r="U15" s="23"/>
    </row>
    <row r="16" spans="1:21">
      <c r="A16" s="22" t="s">
        <v>12</v>
      </c>
      <c r="B16" s="10">
        <v>3377</v>
      </c>
      <c r="C16" s="10">
        <v>3539</v>
      </c>
      <c r="D16" s="7" t="s">
        <v>3</v>
      </c>
      <c r="E16" s="7" t="s">
        <v>3</v>
      </c>
      <c r="F16" s="7" t="s">
        <v>3</v>
      </c>
      <c r="G16" s="7" t="s">
        <v>3</v>
      </c>
      <c r="H16" s="24" t="s">
        <v>3</v>
      </c>
      <c r="I16" s="24" t="s">
        <v>3</v>
      </c>
      <c r="J16" s="24" t="s">
        <v>3</v>
      </c>
      <c r="K16" s="24" t="s">
        <v>3</v>
      </c>
      <c r="L16" s="25" t="s">
        <v>3</v>
      </c>
      <c r="M16" s="25" t="s">
        <v>3</v>
      </c>
      <c r="N16" s="25" t="s">
        <v>3</v>
      </c>
      <c r="O16" s="25" t="s">
        <v>3</v>
      </c>
      <c r="P16" s="25" t="s">
        <v>3</v>
      </c>
      <c r="Q16" s="25" t="s">
        <v>3</v>
      </c>
      <c r="R16" s="25" t="s">
        <v>3</v>
      </c>
      <c r="S16" s="25" t="s">
        <v>3</v>
      </c>
      <c r="T16" s="25"/>
      <c r="U16" s="25"/>
    </row>
    <row r="17" spans="1:21">
      <c r="A17" s="22" t="s">
        <v>13</v>
      </c>
      <c r="B17" s="10">
        <v>21639</v>
      </c>
      <c r="C17" s="10">
        <v>20718</v>
      </c>
      <c r="D17" s="10">
        <v>19734</v>
      </c>
      <c r="E17" s="10">
        <v>20884</v>
      </c>
      <c r="F17" s="10">
        <v>21416</v>
      </c>
      <c r="G17" s="10">
        <v>22567</v>
      </c>
      <c r="H17" s="10">
        <v>26646</v>
      </c>
      <c r="I17" s="10">
        <v>28097</v>
      </c>
      <c r="J17" s="10">
        <v>25441</v>
      </c>
      <c r="K17" s="10">
        <v>15714</v>
      </c>
      <c r="L17" s="26">
        <v>18814</v>
      </c>
      <c r="M17" s="26">
        <v>22162</v>
      </c>
      <c r="N17" s="50">
        <v>19487</v>
      </c>
      <c r="O17" s="50">
        <v>19862</v>
      </c>
      <c r="P17" s="25" t="s">
        <v>3</v>
      </c>
      <c r="Q17" s="25" t="s">
        <v>3</v>
      </c>
      <c r="R17" s="25" t="s">
        <v>3</v>
      </c>
      <c r="S17" s="25" t="s">
        <v>3</v>
      </c>
      <c r="T17" s="25"/>
      <c r="U17" s="25"/>
    </row>
    <row r="18" spans="1:21">
      <c r="A18" s="18" t="s">
        <v>10</v>
      </c>
      <c r="B18" s="19">
        <f>SUM(B16:B17)</f>
        <v>25016</v>
      </c>
      <c r="C18" s="19">
        <f t="shared" ref="C18:L18" si="1">SUM(C16:C17)</f>
        <v>24257</v>
      </c>
      <c r="D18" s="19">
        <f t="shared" si="1"/>
        <v>19734</v>
      </c>
      <c r="E18" s="19">
        <f t="shared" si="1"/>
        <v>20884</v>
      </c>
      <c r="F18" s="19">
        <f t="shared" si="1"/>
        <v>21416</v>
      </c>
      <c r="G18" s="19">
        <f t="shared" si="1"/>
        <v>22567</v>
      </c>
      <c r="H18" s="19">
        <f t="shared" si="1"/>
        <v>26646</v>
      </c>
      <c r="I18" s="19">
        <f t="shared" si="1"/>
        <v>28097</v>
      </c>
      <c r="J18" s="19">
        <f t="shared" si="1"/>
        <v>25441</v>
      </c>
      <c r="K18" s="19">
        <f t="shared" si="1"/>
        <v>15714</v>
      </c>
      <c r="L18" s="19">
        <f t="shared" si="1"/>
        <v>18814</v>
      </c>
      <c r="M18" s="19">
        <f>SUM(M16:M17)</f>
        <v>22162</v>
      </c>
      <c r="N18" s="19">
        <f>+N17</f>
        <v>19487</v>
      </c>
      <c r="O18" s="19">
        <f>+O17</f>
        <v>19862</v>
      </c>
      <c r="P18" s="19">
        <v>16000</v>
      </c>
      <c r="Q18" s="19">
        <v>17200</v>
      </c>
      <c r="R18" s="19">
        <v>18500</v>
      </c>
      <c r="S18" s="19">
        <v>19200</v>
      </c>
      <c r="T18" s="19">
        <v>20400</v>
      </c>
      <c r="U18" s="19">
        <v>21000</v>
      </c>
    </row>
    <row r="19" spans="1:21" ht="13.5">
      <c r="A19" s="20" t="s">
        <v>14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>
      <c r="A20" s="22" t="s">
        <v>12</v>
      </c>
      <c r="B20" s="10">
        <v>31</v>
      </c>
      <c r="C20" s="10">
        <v>48</v>
      </c>
      <c r="D20" s="25" t="s">
        <v>3</v>
      </c>
      <c r="E20" s="25" t="s">
        <v>3</v>
      </c>
      <c r="F20" s="25" t="s">
        <v>3</v>
      </c>
      <c r="G20" s="25" t="s">
        <v>3</v>
      </c>
      <c r="H20" s="25" t="s">
        <v>3</v>
      </c>
      <c r="I20" s="25" t="s">
        <v>3</v>
      </c>
      <c r="J20" s="25" t="s">
        <v>3</v>
      </c>
      <c r="K20" s="25" t="s">
        <v>3</v>
      </c>
      <c r="L20" s="25" t="s">
        <v>3</v>
      </c>
      <c r="M20" s="25" t="s">
        <v>3</v>
      </c>
      <c r="N20" s="25" t="s">
        <v>3</v>
      </c>
      <c r="O20" s="25" t="s">
        <v>3</v>
      </c>
      <c r="P20" s="25" t="s">
        <v>3</v>
      </c>
      <c r="Q20" s="25" t="s">
        <v>3</v>
      </c>
      <c r="R20" s="25" t="s">
        <v>3</v>
      </c>
      <c r="S20" s="25" t="s">
        <v>3</v>
      </c>
      <c r="T20" s="25" t="s">
        <v>3</v>
      </c>
      <c r="U20" s="25" t="s">
        <v>3</v>
      </c>
    </row>
    <row r="21" spans="1:21">
      <c r="A21" s="22" t="s">
        <v>13</v>
      </c>
      <c r="B21" s="16" t="s">
        <v>3</v>
      </c>
      <c r="C21" s="25" t="s">
        <v>3</v>
      </c>
      <c r="D21" s="10">
        <v>117</v>
      </c>
      <c r="E21" s="10">
        <v>138</v>
      </c>
      <c r="F21" s="10">
        <v>60</v>
      </c>
      <c r="G21" s="10">
        <v>122</v>
      </c>
      <c r="H21" s="10">
        <v>227</v>
      </c>
      <c r="I21" s="25" t="s">
        <v>3</v>
      </c>
      <c r="J21" s="25" t="s">
        <v>3</v>
      </c>
      <c r="K21" s="25" t="s">
        <v>3</v>
      </c>
      <c r="L21" s="25" t="s">
        <v>3</v>
      </c>
      <c r="M21" s="25" t="s">
        <v>3</v>
      </c>
      <c r="N21" s="25" t="s">
        <v>3</v>
      </c>
      <c r="O21" s="25" t="s">
        <v>3</v>
      </c>
      <c r="P21" s="25" t="s">
        <v>3</v>
      </c>
      <c r="Q21" s="25" t="s">
        <v>3</v>
      </c>
      <c r="R21" s="25" t="s">
        <v>3</v>
      </c>
      <c r="S21" s="25" t="s">
        <v>3</v>
      </c>
      <c r="T21" s="25" t="s">
        <v>3</v>
      </c>
      <c r="U21" s="25" t="s">
        <v>3</v>
      </c>
    </row>
    <row r="22" spans="1:21">
      <c r="A22" s="18" t="s">
        <v>10</v>
      </c>
      <c r="B22" s="19">
        <f>SUM(B19:B21)</f>
        <v>31</v>
      </c>
      <c r="C22" s="19">
        <f t="shared" ref="C22:H22" si="2">SUM(C19:C21)</f>
        <v>48</v>
      </c>
      <c r="D22" s="19">
        <f t="shared" si="2"/>
        <v>117</v>
      </c>
      <c r="E22" s="19">
        <f t="shared" si="2"/>
        <v>138</v>
      </c>
      <c r="F22" s="19">
        <f t="shared" si="2"/>
        <v>60</v>
      </c>
      <c r="G22" s="19">
        <f t="shared" si="2"/>
        <v>122</v>
      </c>
      <c r="H22" s="19">
        <f t="shared" si="2"/>
        <v>227</v>
      </c>
      <c r="I22" s="63" t="s">
        <v>3</v>
      </c>
      <c r="J22" s="63" t="s">
        <v>3</v>
      </c>
      <c r="K22" s="63" t="s">
        <v>3</v>
      </c>
      <c r="L22" s="63" t="s">
        <v>3</v>
      </c>
      <c r="M22" s="63" t="s">
        <v>3</v>
      </c>
      <c r="N22" s="63" t="s">
        <v>3</v>
      </c>
      <c r="O22" s="63" t="s">
        <v>3</v>
      </c>
      <c r="P22" s="63" t="s">
        <v>3</v>
      </c>
      <c r="Q22" s="63" t="s">
        <v>3</v>
      </c>
      <c r="R22" s="63" t="s">
        <v>3</v>
      </c>
      <c r="S22" s="63" t="s">
        <v>3</v>
      </c>
      <c r="T22" s="63" t="s">
        <v>3</v>
      </c>
      <c r="U22" s="63" t="s">
        <v>3</v>
      </c>
    </row>
    <row r="23" spans="1:21">
      <c r="A23" s="18" t="s">
        <v>35</v>
      </c>
      <c r="B23" s="19">
        <f>+B22+B18</f>
        <v>25047</v>
      </c>
      <c r="C23" s="19">
        <f t="shared" ref="C23:H23" si="3">+C22+C18</f>
        <v>24305</v>
      </c>
      <c r="D23" s="19">
        <f t="shared" si="3"/>
        <v>19851</v>
      </c>
      <c r="E23" s="19">
        <f t="shared" si="3"/>
        <v>21022</v>
      </c>
      <c r="F23" s="19">
        <f t="shared" si="3"/>
        <v>21476</v>
      </c>
      <c r="G23" s="19">
        <f t="shared" si="3"/>
        <v>22689</v>
      </c>
      <c r="H23" s="19">
        <f t="shared" si="3"/>
        <v>26873</v>
      </c>
      <c r="I23" s="19">
        <f>+I18</f>
        <v>28097</v>
      </c>
      <c r="J23" s="19">
        <f t="shared" ref="J23:Q23" si="4">+J18</f>
        <v>25441</v>
      </c>
      <c r="K23" s="19">
        <f t="shared" si="4"/>
        <v>15714</v>
      </c>
      <c r="L23" s="19">
        <f t="shared" si="4"/>
        <v>18814</v>
      </c>
      <c r="M23" s="19">
        <f t="shared" si="4"/>
        <v>22162</v>
      </c>
      <c r="N23" s="19">
        <f t="shared" si="4"/>
        <v>19487</v>
      </c>
      <c r="O23" s="19">
        <f t="shared" si="4"/>
        <v>19862</v>
      </c>
      <c r="P23" s="19">
        <f t="shared" si="4"/>
        <v>16000</v>
      </c>
      <c r="Q23" s="19">
        <f t="shared" si="4"/>
        <v>17200</v>
      </c>
      <c r="R23" s="19">
        <f>+R18</f>
        <v>18500</v>
      </c>
      <c r="S23" s="19">
        <f>S18</f>
        <v>19200</v>
      </c>
      <c r="T23" s="19">
        <f>T18</f>
        <v>20400</v>
      </c>
      <c r="U23" s="19">
        <f>U18</f>
        <v>21000</v>
      </c>
    </row>
    <row r="24" spans="1:21" ht="13.5">
      <c r="A24" s="20" t="s">
        <v>15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</row>
    <row r="25" spans="1:21" ht="12.5">
      <c r="A25" s="6" t="s">
        <v>2</v>
      </c>
      <c r="B25" s="17" t="str">
        <f>B7</f>
        <v>-</v>
      </c>
      <c r="C25" s="25" t="s">
        <v>3</v>
      </c>
      <c r="D25" s="25" t="s">
        <v>3</v>
      </c>
      <c r="E25" s="25" t="s">
        <v>3</v>
      </c>
      <c r="F25" s="25" t="s">
        <v>3</v>
      </c>
      <c r="G25" s="25" t="s">
        <v>3</v>
      </c>
      <c r="H25" s="25" t="s">
        <v>3</v>
      </c>
      <c r="I25" s="25" t="s">
        <v>3</v>
      </c>
      <c r="J25" s="25" t="s">
        <v>3</v>
      </c>
      <c r="K25" s="25" t="s">
        <v>3</v>
      </c>
      <c r="L25" s="12">
        <f>L7</f>
        <v>1498</v>
      </c>
      <c r="M25" s="12">
        <f>M7</f>
        <v>853</v>
      </c>
      <c r="N25" s="12">
        <f>N7</f>
        <v>379</v>
      </c>
      <c r="O25" s="25" t="s">
        <v>3</v>
      </c>
      <c r="P25" s="25" t="s">
        <v>3</v>
      </c>
      <c r="Q25" s="25" t="s">
        <v>3</v>
      </c>
      <c r="R25" s="25" t="s">
        <v>3</v>
      </c>
      <c r="S25" s="25" t="s">
        <v>3</v>
      </c>
      <c r="T25" s="25" t="s">
        <v>3</v>
      </c>
      <c r="U25" s="25" t="s">
        <v>3</v>
      </c>
    </row>
    <row r="26" spans="1:21">
      <c r="A26" s="9" t="s">
        <v>4</v>
      </c>
      <c r="B26" s="17" t="str">
        <f t="shared" ref="B26:L26" si="5">B8</f>
        <v>-</v>
      </c>
      <c r="C26" s="25" t="s">
        <v>3</v>
      </c>
      <c r="D26" s="25" t="s">
        <v>3</v>
      </c>
      <c r="E26" s="17">
        <f t="shared" si="5"/>
        <v>8613</v>
      </c>
      <c r="F26" s="17">
        <f t="shared" si="5"/>
        <v>112837</v>
      </c>
      <c r="G26" s="17">
        <f t="shared" si="5"/>
        <v>105941</v>
      </c>
      <c r="H26" s="17">
        <f t="shared" si="5"/>
        <v>113574</v>
      </c>
      <c r="I26" s="17">
        <f t="shared" si="5"/>
        <v>109601</v>
      </c>
      <c r="J26" s="17">
        <f t="shared" si="5"/>
        <v>80619</v>
      </c>
      <c r="K26" s="17">
        <f t="shared" si="5"/>
        <v>43957</v>
      </c>
      <c r="L26" s="12">
        <f t="shared" si="5"/>
        <v>30200</v>
      </c>
      <c r="M26" s="25" t="s">
        <v>3</v>
      </c>
      <c r="N26" s="25" t="s">
        <v>3</v>
      </c>
      <c r="O26" s="25" t="s">
        <v>3</v>
      </c>
      <c r="P26" s="25" t="s">
        <v>3</v>
      </c>
      <c r="Q26" s="25" t="s">
        <v>3</v>
      </c>
      <c r="R26" s="25" t="s">
        <v>3</v>
      </c>
      <c r="S26" s="25" t="s">
        <v>3</v>
      </c>
      <c r="T26" s="25" t="s">
        <v>3</v>
      </c>
      <c r="U26" s="25" t="s">
        <v>3</v>
      </c>
    </row>
    <row r="27" spans="1:21">
      <c r="A27" s="9" t="s">
        <v>5</v>
      </c>
      <c r="B27" s="17">
        <f t="shared" ref="B27:L27" si="6">B9</f>
        <v>30161</v>
      </c>
      <c r="C27" s="17">
        <f t="shared" si="6"/>
        <v>57590</v>
      </c>
      <c r="D27" s="17">
        <f t="shared" si="6"/>
        <v>55206</v>
      </c>
      <c r="E27" s="17">
        <f t="shared" si="6"/>
        <v>39835</v>
      </c>
      <c r="F27" s="17">
        <f t="shared" si="6"/>
        <v>40118</v>
      </c>
      <c r="G27" s="17">
        <f t="shared" si="6"/>
        <v>50169</v>
      </c>
      <c r="H27" s="17">
        <f t="shared" si="6"/>
        <v>53270</v>
      </c>
      <c r="I27" s="17">
        <f t="shared" si="6"/>
        <v>39697</v>
      </c>
      <c r="J27" s="17">
        <f t="shared" si="6"/>
        <v>11426</v>
      </c>
      <c r="K27" s="17">
        <f t="shared" si="6"/>
        <v>2146</v>
      </c>
      <c r="L27" s="12">
        <f t="shared" si="6"/>
        <v>3002</v>
      </c>
      <c r="M27" s="25" t="s">
        <v>3</v>
      </c>
      <c r="N27" s="25" t="s">
        <v>3</v>
      </c>
      <c r="O27" s="25" t="s">
        <v>3</v>
      </c>
      <c r="P27" s="25" t="s">
        <v>3</v>
      </c>
      <c r="Q27" s="25" t="s">
        <v>3</v>
      </c>
      <c r="R27" s="25" t="s">
        <v>3</v>
      </c>
      <c r="S27" s="25" t="s">
        <v>3</v>
      </c>
      <c r="T27" s="25" t="s">
        <v>3</v>
      </c>
      <c r="U27" s="25" t="s">
        <v>3</v>
      </c>
    </row>
    <row r="28" spans="1:21">
      <c r="A28" s="22" t="s">
        <v>13</v>
      </c>
      <c r="B28" s="16">
        <f>B17</f>
        <v>21639</v>
      </c>
      <c r="C28" s="16">
        <f>C17</f>
        <v>20718</v>
      </c>
      <c r="D28" s="16">
        <f>D17+D21</f>
        <v>19851</v>
      </c>
      <c r="E28" s="16">
        <f>E17+E21</f>
        <v>21022</v>
      </c>
      <c r="F28" s="16">
        <f>F17+F21</f>
        <v>21476</v>
      </c>
      <c r="G28" s="16">
        <f>G17+G21</f>
        <v>22689</v>
      </c>
      <c r="H28" s="16">
        <f>H17+H21</f>
        <v>26873</v>
      </c>
      <c r="I28" s="16">
        <f t="shared" ref="I28:N28" si="7">I17</f>
        <v>28097</v>
      </c>
      <c r="J28" s="16">
        <f t="shared" si="7"/>
        <v>25441</v>
      </c>
      <c r="K28" s="16">
        <f t="shared" si="7"/>
        <v>15714</v>
      </c>
      <c r="L28" s="27">
        <f t="shared" si="7"/>
        <v>18814</v>
      </c>
      <c r="M28" s="27">
        <f t="shared" si="7"/>
        <v>22162</v>
      </c>
      <c r="N28" s="44">
        <f t="shared" si="7"/>
        <v>19487</v>
      </c>
      <c r="O28" s="44">
        <f>O17</f>
        <v>19862</v>
      </c>
      <c r="P28" s="25" t="s">
        <v>3</v>
      </c>
      <c r="Q28" s="25" t="s">
        <v>3</v>
      </c>
      <c r="R28" s="25" t="s">
        <v>3</v>
      </c>
      <c r="S28" s="25" t="s">
        <v>3</v>
      </c>
      <c r="T28" s="25" t="s">
        <v>3</v>
      </c>
      <c r="U28" s="25" t="s">
        <v>3</v>
      </c>
    </row>
    <row r="29" spans="1:21">
      <c r="A29" s="9" t="s">
        <v>6</v>
      </c>
      <c r="B29" s="17">
        <f>B10</f>
        <v>85818</v>
      </c>
      <c r="C29" s="17">
        <f t="shared" ref="C29:L29" si="8">C10</f>
        <v>73508</v>
      </c>
      <c r="D29" s="17">
        <f t="shared" si="8"/>
        <v>77562</v>
      </c>
      <c r="E29" s="17">
        <f t="shared" si="8"/>
        <v>60474</v>
      </c>
      <c r="F29" s="17">
        <f t="shared" si="8"/>
        <v>55953</v>
      </c>
      <c r="G29" s="17">
        <f t="shared" si="8"/>
        <v>56838</v>
      </c>
      <c r="H29" s="17">
        <f t="shared" si="8"/>
        <v>62663</v>
      </c>
      <c r="I29" s="17">
        <f t="shared" si="8"/>
        <v>33658</v>
      </c>
      <c r="J29" s="17">
        <f t="shared" si="8"/>
        <v>22283</v>
      </c>
      <c r="K29" s="17">
        <f t="shared" si="8"/>
        <v>7157</v>
      </c>
      <c r="L29" s="12">
        <f t="shared" si="8"/>
        <v>8024</v>
      </c>
      <c r="M29" s="12">
        <f t="shared" ref="M29:O30" si="9">M10</f>
        <v>7122</v>
      </c>
      <c r="N29" s="12">
        <f t="shared" si="9"/>
        <v>9850</v>
      </c>
      <c r="O29" s="12">
        <f t="shared" si="9"/>
        <v>12688</v>
      </c>
      <c r="P29" s="25" t="s">
        <v>3</v>
      </c>
      <c r="Q29" s="25" t="s">
        <v>3</v>
      </c>
      <c r="R29" s="25" t="s">
        <v>3</v>
      </c>
      <c r="S29" s="25" t="s">
        <v>3</v>
      </c>
      <c r="T29" s="25" t="s">
        <v>3</v>
      </c>
      <c r="U29" s="25" t="s">
        <v>3</v>
      </c>
    </row>
    <row r="30" spans="1:21">
      <c r="A30" s="9" t="s">
        <v>7</v>
      </c>
      <c r="B30" s="7" t="s">
        <v>3</v>
      </c>
      <c r="C30" s="25" t="s">
        <v>3</v>
      </c>
      <c r="D30" s="25" t="s">
        <v>3</v>
      </c>
      <c r="E30" s="25" t="s">
        <v>3</v>
      </c>
      <c r="F30" s="25" t="s">
        <v>3</v>
      </c>
      <c r="G30" s="25" t="s">
        <v>3</v>
      </c>
      <c r="H30" s="25" t="s">
        <v>3</v>
      </c>
      <c r="I30" s="25" t="s">
        <v>3</v>
      </c>
      <c r="J30" s="25" t="s">
        <v>3</v>
      </c>
      <c r="K30" s="25" t="s">
        <v>3</v>
      </c>
      <c r="L30" s="12">
        <f>L11</f>
        <v>24324</v>
      </c>
      <c r="M30" s="12">
        <f t="shared" si="9"/>
        <v>102643</v>
      </c>
      <c r="N30" s="12">
        <f t="shared" si="9"/>
        <v>103545</v>
      </c>
      <c r="O30" s="12">
        <f t="shared" si="9"/>
        <v>125569</v>
      </c>
      <c r="P30" s="25" t="s">
        <v>3</v>
      </c>
      <c r="Q30" s="25" t="s">
        <v>3</v>
      </c>
      <c r="R30" s="25" t="s">
        <v>3</v>
      </c>
      <c r="S30" s="25" t="s">
        <v>3</v>
      </c>
      <c r="T30" s="25" t="s">
        <v>3</v>
      </c>
      <c r="U30" s="25" t="s">
        <v>3</v>
      </c>
    </row>
    <row r="31" spans="1:21">
      <c r="A31" s="22" t="s">
        <v>12</v>
      </c>
      <c r="B31" s="16">
        <f>B16+B20</f>
        <v>3408</v>
      </c>
      <c r="C31" s="16">
        <f>C16+C20</f>
        <v>3587</v>
      </c>
      <c r="D31" s="25" t="s">
        <v>3</v>
      </c>
      <c r="E31" s="25" t="s">
        <v>3</v>
      </c>
      <c r="F31" s="25" t="s">
        <v>3</v>
      </c>
      <c r="G31" s="25" t="s">
        <v>3</v>
      </c>
      <c r="H31" s="25" t="s">
        <v>3</v>
      </c>
      <c r="I31" s="25" t="s">
        <v>3</v>
      </c>
      <c r="J31" s="25" t="s">
        <v>3</v>
      </c>
      <c r="K31" s="25" t="s">
        <v>3</v>
      </c>
      <c r="L31" s="25" t="s">
        <v>3</v>
      </c>
      <c r="M31" s="25" t="s">
        <v>3</v>
      </c>
      <c r="N31" s="25" t="s">
        <v>3</v>
      </c>
      <c r="O31" s="25" t="s">
        <v>3</v>
      </c>
      <c r="P31" s="25" t="s">
        <v>3</v>
      </c>
      <c r="Q31" s="25" t="s">
        <v>3</v>
      </c>
      <c r="R31" s="25" t="s">
        <v>3</v>
      </c>
      <c r="S31" s="25" t="s">
        <v>3</v>
      </c>
      <c r="T31" s="25" t="s">
        <v>3</v>
      </c>
      <c r="U31" s="25" t="s">
        <v>3</v>
      </c>
    </row>
    <row r="32" spans="1:21">
      <c r="A32" s="9" t="s">
        <v>8</v>
      </c>
      <c r="B32" s="7" t="s">
        <v>3</v>
      </c>
      <c r="C32" s="25" t="s">
        <v>3</v>
      </c>
      <c r="D32" s="25" t="s">
        <v>3</v>
      </c>
      <c r="E32" s="25" t="s">
        <v>3</v>
      </c>
      <c r="F32" s="25" t="s">
        <v>3</v>
      </c>
      <c r="G32" s="25" t="s">
        <v>3</v>
      </c>
      <c r="H32" s="25" t="s">
        <v>3</v>
      </c>
      <c r="I32" s="25" t="s">
        <v>3</v>
      </c>
      <c r="J32" s="25" t="s">
        <v>3</v>
      </c>
      <c r="K32" s="17">
        <f>K12</f>
        <v>72</v>
      </c>
      <c r="L32" s="12">
        <f>L12</f>
        <v>19135</v>
      </c>
      <c r="M32" s="12">
        <f>M12</f>
        <v>19725</v>
      </c>
      <c r="N32" s="12">
        <f>N12</f>
        <v>9828</v>
      </c>
      <c r="O32" s="12">
        <f>O12</f>
        <v>8309</v>
      </c>
      <c r="P32" s="25" t="s">
        <v>3</v>
      </c>
      <c r="Q32" s="25" t="s">
        <v>3</v>
      </c>
      <c r="R32" s="25" t="s">
        <v>3</v>
      </c>
      <c r="S32" s="25" t="s">
        <v>3</v>
      </c>
      <c r="T32" s="25" t="s">
        <v>3</v>
      </c>
      <c r="U32" s="25" t="s">
        <v>3</v>
      </c>
    </row>
    <row r="33" spans="1:21">
      <c r="A33" s="9" t="s">
        <v>9</v>
      </c>
      <c r="B33" s="16" t="str">
        <f>B13</f>
        <v>-</v>
      </c>
      <c r="C33" s="25" t="s">
        <v>3</v>
      </c>
      <c r="D33" s="25" t="s">
        <v>3</v>
      </c>
      <c r="E33" s="16">
        <f t="shared" ref="E33:K33" si="10">E13</f>
        <v>9728</v>
      </c>
      <c r="F33" s="16">
        <f t="shared" si="10"/>
        <v>18336</v>
      </c>
      <c r="G33" s="16">
        <f t="shared" si="10"/>
        <v>17557</v>
      </c>
      <c r="H33" s="16">
        <f t="shared" si="10"/>
        <v>18552</v>
      </c>
      <c r="I33" s="16">
        <f t="shared" si="10"/>
        <v>17013</v>
      </c>
      <c r="J33" s="16">
        <f t="shared" si="10"/>
        <v>11108</v>
      </c>
      <c r="K33" s="16">
        <f t="shared" si="10"/>
        <v>3288</v>
      </c>
      <c r="L33" s="25" t="s">
        <v>3</v>
      </c>
      <c r="M33" s="25" t="s">
        <v>3</v>
      </c>
      <c r="N33" s="25" t="s">
        <v>3</v>
      </c>
      <c r="O33" s="25" t="s">
        <v>3</v>
      </c>
      <c r="P33" s="25" t="s">
        <v>3</v>
      </c>
      <c r="Q33" s="25" t="s">
        <v>3</v>
      </c>
      <c r="R33" s="25" t="s">
        <v>3</v>
      </c>
      <c r="S33" s="25" t="s">
        <v>3</v>
      </c>
      <c r="T33" s="25" t="s">
        <v>3</v>
      </c>
      <c r="U33" s="25" t="s">
        <v>3</v>
      </c>
    </row>
    <row r="34" spans="1:21">
      <c r="A34" s="18" t="s">
        <v>10</v>
      </c>
      <c r="B34" s="19">
        <f>SUM(B25:B33)</f>
        <v>141026</v>
      </c>
      <c r="C34" s="19">
        <f t="shared" ref="C34:L34" si="11">SUM(C25:C33)</f>
        <v>155403</v>
      </c>
      <c r="D34" s="19">
        <f t="shared" si="11"/>
        <v>152619</v>
      </c>
      <c r="E34" s="19">
        <f t="shared" si="11"/>
        <v>139672</v>
      </c>
      <c r="F34" s="19">
        <f t="shared" si="11"/>
        <v>248720</v>
      </c>
      <c r="G34" s="19">
        <f t="shared" si="11"/>
        <v>253194</v>
      </c>
      <c r="H34" s="19">
        <f t="shared" si="11"/>
        <v>274932</v>
      </c>
      <c r="I34" s="19">
        <f t="shared" si="11"/>
        <v>228066</v>
      </c>
      <c r="J34" s="19">
        <f t="shared" si="11"/>
        <v>150877</v>
      </c>
      <c r="K34" s="19">
        <f>SUM(K25:K33)</f>
        <v>72334</v>
      </c>
      <c r="L34" s="19">
        <f t="shared" si="11"/>
        <v>104997</v>
      </c>
      <c r="M34" s="19">
        <f t="shared" ref="M34:S34" si="12">+M18+M14</f>
        <v>152505</v>
      </c>
      <c r="N34" s="19">
        <f t="shared" si="12"/>
        <v>143089</v>
      </c>
      <c r="O34" s="19">
        <f t="shared" si="12"/>
        <v>166428</v>
      </c>
      <c r="P34" s="19">
        <f t="shared" si="12"/>
        <v>151174</v>
      </c>
      <c r="Q34" s="19">
        <f t="shared" si="12"/>
        <v>121200</v>
      </c>
      <c r="R34" s="19">
        <f t="shared" si="12"/>
        <v>93600</v>
      </c>
      <c r="S34" s="19">
        <f t="shared" si="12"/>
        <v>97200</v>
      </c>
      <c r="T34" s="19">
        <f>+T23+T14</f>
        <v>164900</v>
      </c>
      <c r="U34" s="19">
        <f>+U23+U14</f>
        <v>179400</v>
      </c>
    </row>
    <row r="35" spans="1:21" s="48" customFormat="1">
      <c r="A35" s="49" t="s">
        <v>42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28"/>
      <c r="T35" s="28"/>
      <c r="U35" s="28" t="s">
        <v>44</v>
      </c>
    </row>
    <row r="36" spans="1:21">
      <c r="B36" s="28"/>
      <c r="C36" s="28"/>
      <c r="D36" s="28"/>
      <c r="G36" s="28"/>
      <c r="H36" s="28"/>
      <c r="I36" s="28"/>
      <c r="J36" s="28"/>
      <c r="K36" s="28"/>
      <c r="L36" s="28"/>
      <c r="N36" s="28"/>
      <c r="P36" s="28"/>
    </row>
    <row r="37" spans="1:21">
      <c r="A37" s="3" t="s">
        <v>37</v>
      </c>
    </row>
    <row r="38" spans="1:21">
      <c r="A38" s="51" t="s">
        <v>31</v>
      </c>
      <c r="B38" s="52">
        <v>28</v>
      </c>
      <c r="C38" s="64" t="s">
        <v>3</v>
      </c>
      <c r="D38" s="64" t="s">
        <v>3</v>
      </c>
      <c r="E38" s="64" t="s">
        <v>3</v>
      </c>
      <c r="F38" s="64" t="s">
        <v>3</v>
      </c>
      <c r="G38" s="64" t="s">
        <v>3</v>
      </c>
      <c r="H38" s="64" t="s">
        <v>3</v>
      </c>
      <c r="I38" s="64" t="s">
        <v>3</v>
      </c>
      <c r="J38" s="64" t="s">
        <v>3</v>
      </c>
      <c r="K38" s="64" t="s">
        <v>3</v>
      </c>
      <c r="L38" s="64" t="s">
        <v>3</v>
      </c>
      <c r="M38" s="64" t="s">
        <v>3</v>
      </c>
      <c r="N38" s="64" t="s">
        <v>3</v>
      </c>
      <c r="O38" s="64" t="s">
        <v>3</v>
      </c>
      <c r="P38" s="64" t="s">
        <v>3</v>
      </c>
      <c r="Q38" s="64" t="s">
        <v>3</v>
      </c>
      <c r="R38" s="64" t="s">
        <v>3</v>
      </c>
      <c r="S38" s="64" t="s">
        <v>3</v>
      </c>
      <c r="T38" s="64" t="s">
        <v>3</v>
      </c>
      <c r="U38" s="64" t="s">
        <v>3</v>
      </c>
    </row>
    <row r="39" spans="1:21">
      <c r="A39" s="51" t="s">
        <v>32</v>
      </c>
      <c r="B39" s="53">
        <v>24988</v>
      </c>
      <c r="C39" s="74">
        <v>24257</v>
      </c>
      <c r="D39" s="74">
        <v>19734</v>
      </c>
      <c r="E39" s="74">
        <v>20884</v>
      </c>
      <c r="F39" s="74">
        <v>21416</v>
      </c>
      <c r="G39" s="74">
        <v>22567</v>
      </c>
      <c r="H39" s="74">
        <v>26646</v>
      </c>
      <c r="I39" s="74">
        <v>28097</v>
      </c>
      <c r="J39" s="74">
        <v>25441</v>
      </c>
      <c r="K39" s="74">
        <v>15714</v>
      </c>
      <c r="L39" s="74">
        <v>18814</v>
      </c>
      <c r="M39" s="75">
        <v>22162</v>
      </c>
      <c r="N39" s="75">
        <v>19487</v>
      </c>
      <c r="O39" s="75">
        <v>19862</v>
      </c>
      <c r="P39" s="76">
        <v>16000</v>
      </c>
      <c r="Q39" s="77">
        <v>17200</v>
      </c>
      <c r="R39" s="77">
        <v>18500</v>
      </c>
      <c r="S39" s="78">
        <v>19200</v>
      </c>
      <c r="T39" s="78">
        <v>20400</v>
      </c>
      <c r="U39" s="78">
        <v>21000</v>
      </c>
    </row>
    <row r="40" spans="1:21">
      <c r="A40" s="51" t="s">
        <v>33</v>
      </c>
      <c r="B40" s="52">
        <v>31</v>
      </c>
      <c r="C40" s="65">
        <v>48</v>
      </c>
      <c r="D40" s="65">
        <v>117</v>
      </c>
      <c r="E40" s="65">
        <v>138</v>
      </c>
      <c r="F40" s="65">
        <v>60</v>
      </c>
      <c r="G40" s="65">
        <v>122</v>
      </c>
      <c r="H40" s="65">
        <v>227</v>
      </c>
      <c r="I40" s="25" t="s">
        <v>3</v>
      </c>
      <c r="J40" s="25" t="s">
        <v>3</v>
      </c>
      <c r="K40" s="25" t="s">
        <v>3</v>
      </c>
      <c r="L40" s="25" t="s">
        <v>3</v>
      </c>
      <c r="M40" s="25" t="s">
        <v>3</v>
      </c>
      <c r="N40" s="25" t="s">
        <v>3</v>
      </c>
      <c r="O40" s="25" t="s">
        <v>3</v>
      </c>
      <c r="P40" s="25" t="s">
        <v>3</v>
      </c>
      <c r="Q40" s="25" t="s">
        <v>3</v>
      </c>
      <c r="R40" s="25" t="s">
        <v>3</v>
      </c>
      <c r="S40" s="25" t="s">
        <v>3</v>
      </c>
      <c r="T40" s="25" t="s">
        <v>3</v>
      </c>
      <c r="U40" s="25" t="s">
        <v>3</v>
      </c>
    </row>
    <row r="41" spans="1:21">
      <c r="A41" s="51" t="s">
        <v>36</v>
      </c>
      <c r="B41" s="56">
        <f>SUM(B38:B40)</f>
        <v>25047</v>
      </c>
      <c r="C41" s="66">
        <f t="shared" ref="C41:O41" si="13">SUM(C38:C40)</f>
        <v>24305</v>
      </c>
      <c r="D41" s="66">
        <f t="shared" si="13"/>
        <v>19851</v>
      </c>
      <c r="E41" s="66">
        <f t="shared" si="13"/>
        <v>21022</v>
      </c>
      <c r="F41" s="66">
        <f t="shared" si="13"/>
        <v>21476</v>
      </c>
      <c r="G41" s="66">
        <f t="shared" si="13"/>
        <v>22689</v>
      </c>
      <c r="H41" s="66">
        <f t="shared" si="13"/>
        <v>26873</v>
      </c>
      <c r="I41" s="66">
        <f t="shared" si="13"/>
        <v>28097</v>
      </c>
      <c r="J41" s="66">
        <f t="shared" si="13"/>
        <v>25441</v>
      </c>
      <c r="K41" s="66">
        <f t="shared" si="13"/>
        <v>15714</v>
      </c>
      <c r="L41" s="66">
        <f t="shared" si="13"/>
        <v>18814</v>
      </c>
      <c r="M41" s="66">
        <f t="shared" si="13"/>
        <v>22162</v>
      </c>
      <c r="N41" s="66">
        <f t="shared" si="13"/>
        <v>19487</v>
      </c>
      <c r="O41" s="66">
        <f t="shared" si="13"/>
        <v>19862</v>
      </c>
      <c r="P41" s="56">
        <v>16000</v>
      </c>
      <c r="Q41" s="56">
        <v>17200</v>
      </c>
      <c r="R41" s="56">
        <v>18500</v>
      </c>
      <c r="S41" s="56">
        <v>19200</v>
      </c>
      <c r="T41" s="56">
        <v>20400</v>
      </c>
      <c r="U41" s="56">
        <v>21000</v>
      </c>
    </row>
    <row r="42" spans="1:21">
      <c r="B42" s="54"/>
      <c r="C42" s="54"/>
      <c r="D42" s="54"/>
      <c r="E42" s="54"/>
      <c r="F42" s="54"/>
      <c r="G42" s="54"/>
      <c r="H42" s="54"/>
      <c r="I42" s="54"/>
      <c r="J42" s="54"/>
      <c r="K42" s="54"/>
      <c r="Q42" s="28"/>
      <c r="T42" s="28"/>
      <c r="U42" s="28" t="s">
        <v>34</v>
      </c>
    </row>
    <row r="44" spans="1:21"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</row>
  </sheetData>
  <phoneticPr fontId="17" type="noConversion"/>
  <pageMargins left="0.62992125984251968" right="0.19685039370078741" top="0.47244094488188981" bottom="0.6692913385826772" header="0.31496062992125984" footer="0.31496062992125984"/>
  <pageSetup paperSize="9" scale="80" orientation="landscape" r:id="rId1"/>
  <headerFooter>
    <oddFooter>&amp;L&amp;"Trebuchet MS,Grassetto"&amp;10Statistiche estere - PRODUZIONE MONDIALE
Automobile in cifre &amp;C&amp;"Trebuchet MS,Normale"&amp;9&amp;P/&amp;N&amp;R&amp;"Trebuchet MS,Grassetto"&amp;10ANFIA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9"/>
  <sheetViews>
    <sheetView showGridLines="0" zoomScaleNormal="100" workbookViewId="0">
      <selection activeCell="D1" sqref="D1"/>
    </sheetView>
  </sheetViews>
  <sheetFormatPr defaultColWidth="8.54296875" defaultRowHeight="14.5"/>
  <cols>
    <col min="1" max="1" width="16.26953125" style="30" customWidth="1"/>
    <col min="2" max="4" width="17.54296875" style="30" customWidth="1"/>
    <col min="5" max="16384" width="8.54296875" style="30"/>
  </cols>
  <sheetData>
    <row r="1" spans="1:8" ht="18" customHeight="1">
      <c r="B1" s="29" t="s">
        <v>17</v>
      </c>
      <c r="C1" s="2"/>
      <c r="D1" s="2"/>
    </row>
    <row r="2" spans="1:8">
      <c r="A2" s="31"/>
      <c r="B2" s="84" t="s">
        <v>18</v>
      </c>
      <c r="C2" s="1"/>
      <c r="D2" s="1"/>
    </row>
    <row r="3" spans="1:8">
      <c r="A3" s="31"/>
      <c r="B3" s="80"/>
      <c r="C3" s="1"/>
      <c r="D3" s="1"/>
    </row>
    <row r="4" spans="1:8">
      <c r="B4" s="29" t="s">
        <v>0</v>
      </c>
      <c r="C4" s="1"/>
      <c r="D4" s="1"/>
    </row>
    <row r="5" spans="1:8">
      <c r="A5" s="2"/>
      <c r="B5" s="3"/>
      <c r="C5" s="3"/>
      <c r="D5" s="3"/>
    </row>
    <row r="6" spans="1:8" ht="13" customHeight="1">
      <c r="A6" s="40" t="s">
        <v>19</v>
      </c>
      <c r="B6" s="40" t="s">
        <v>20</v>
      </c>
      <c r="C6" s="40" t="s">
        <v>21</v>
      </c>
      <c r="D6" s="40" t="s">
        <v>22</v>
      </c>
    </row>
    <row r="7" spans="1:8" ht="13" customHeight="1">
      <c r="A7" s="58" t="s">
        <v>23</v>
      </c>
      <c r="B7" s="58" t="s">
        <v>24</v>
      </c>
      <c r="C7" s="58" t="s">
        <v>25</v>
      </c>
      <c r="D7" s="58" t="s">
        <v>26</v>
      </c>
    </row>
    <row r="8" spans="1:8" ht="13" customHeight="1">
      <c r="A8" s="82">
        <v>1980</v>
      </c>
      <c r="B8" s="59">
        <v>7.6589999999999998</v>
      </c>
      <c r="C8" s="62">
        <v>8.5109999999999992</v>
      </c>
      <c r="D8" s="60">
        <f>+C8+B8</f>
        <v>16.169999999999998</v>
      </c>
      <c r="H8" s="35"/>
    </row>
    <row r="9" spans="1:8" ht="13" customHeight="1">
      <c r="A9" s="83">
        <v>1981</v>
      </c>
      <c r="B9" s="57">
        <v>6.9870000000000001</v>
      </c>
      <c r="C9" s="32">
        <v>7.923</v>
      </c>
      <c r="D9" s="61">
        <f t="shared" ref="D9:D40" si="0">+C9+B9</f>
        <v>14.91</v>
      </c>
      <c r="H9" s="35"/>
    </row>
    <row r="10" spans="1:8" ht="13" customHeight="1">
      <c r="A10" s="83">
        <v>1982</v>
      </c>
      <c r="B10" s="57">
        <v>7.0510000000000002</v>
      </c>
      <c r="C10" s="32">
        <v>8.1039999999999992</v>
      </c>
      <c r="D10" s="61">
        <f t="shared" si="0"/>
        <v>15.154999999999999</v>
      </c>
      <c r="H10" s="35"/>
    </row>
    <row r="11" spans="1:8" ht="13" customHeight="1">
      <c r="A11" s="83">
        <v>1983</v>
      </c>
      <c r="B11" s="57">
        <v>6.1479999999999997</v>
      </c>
      <c r="C11" s="32">
        <v>6.06</v>
      </c>
      <c r="D11" s="61">
        <f t="shared" si="0"/>
        <v>12.207999999999998</v>
      </c>
      <c r="H11" s="35"/>
    </row>
    <row r="12" spans="1:8" ht="13" customHeight="1">
      <c r="A12" s="83">
        <v>1984</v>
      </c>
      <c r="B12" s="57">
        <v>5.6289999999999996</v>
      </c>
      <c r="C12" s="32">
        <v>5.5490000000000004</v>
      </c>
      <c r="D12" s="61">
        <f t="shared" si="0"/>
        <v>11.178000000000001</v>
      </c>
      <c r="H12" s="35"/>
    </row>
    <row r="13" spans="1:8" ht="13" customHeight="1">
      <c r="A13" s="83">
        <v>1985</v>
      </c>
      <c r="B13" s="57">
        <v>7.1180000000000003</v>
      </c>
      <c r="C13" s="32">
        <v>11.206</v>
      </c>
      <c r="D13" s="61">
        <f t="shared" si="0"/>
        <v>18.323999999999998</v>
      </c>
      <c r="H13" s="35"/>
    </row>
    <row r="14" spans="1:8" ht="13" customHeight="1">
      <c r="A14" s="83">
        <v>1986</v>
      </c>
      <c r="B14" s="57">
        <v>6.8010000000000002</v>
      </c>
      <c r="C14" s="32">
        <v>11.87</v>
      </c>
      <c r="D14" s="61">
        <f t="shared" si="0"/>
        <v>18.670999999999999</v>
      </c>
      <c r="H14" s="35"/>
    </row>
    <row r="15" spans="1:8" ht="13" customHeight="1">
      <c r="A15" s="83">
        <v>1987</v>
      </c>
      <c r="B15" s="57">
        <v>6.9580000000000002</v>
      </c>
      <c r="C15" s="32">
        <v>10.257999999999999</v>
      </c>
      <c r="D15" s="61">
        <f t="shared" si="0"/>
        <v>17.216000000000001</v>
      </c>
      <c r="H15" s="35"/>
    </row>
    <row r="16" spans="1:8" ht="13" customHeight="1">
      <c r="A16" s="83">
        <v>1988</v>
      </c>
      <c r="B16" s="57">
        <v>7.2610000000000001</v>
      </c>
      <c r="C16" s="32">
        <v>10.593</v>
      </c>
      <c r="D16" s="61">
        <f t="shared" si="0"/>
        <v>17.853999999999999</v>
      </c>
      <c r="H16" s="35"/>
    </row>
    <row r="17" spans="1:8" ht="13" customHeight="1">
      <c r="A17" s="83">
        <v>1989</v>
      </c>
      <c r="B17" s="57">
        <v>6.6379999999999999</v>
      </c>
      <c r="C17" s="32">
        <v>11.756</v>
      </c>
      <c r="D17" s="61">
        <f t="shared" si="0"/>
        <v>18.393999999999998</v>
      </c>
      <c r="H17" s="35"/>
    </row>
    <row r="18" spans="1:8" ht="13" customHeight="1">
      <c r="A18" s="83">
        <v>1990</v>
      </c>
      <c r="B18" s="57">
        <v>14.741</v>
      </c>
      <c r="C18" s="32">
        <v>17.004000000000001</v>
      </c>
      <c r="D18" s="61">
        <f t="shared" si="0"/>
        <v>31.745000000000001</v>
      </c>
      <c r="H18" s="35"/>
    </row>
    <row r="19" spans="1:8" ht="13" customHeight="1">
      <c r="A19" s="83">
        <v>1991</v>
      </c>
      <c r="B19" s="57">
        <v>13.682</v>
      </c>
      <c r="C19" s="32">
        <v>22.545000000000002</v>
      </c>
      <c r="D19" s="61">
        <f t="shared" si="0"/>
        <v>36.227000000000004</v>
      </c>
      <c r="H19" s="35"/>
    </row>
    <row r="20" spans="1:8" ht="13" customHeight="1">
      <c r="A20" s="83">
        <v>1992</v>
      </c>
      <c r="B20" s="57">
        <v>23.478999999999999</v>
      </c>
      <c r="C20" s="32">
        <v>18.492999999999999</v>
      </c>
      <c r="D20" s="61">
        <f t="shared" si="0"/>
        <v>41.971999999999994</v>
      </c>
      <c r="H20" s="35"/>
    </row>
    <row r="21" spans="1:8" ht="13" customHeight="1">
      <c r="A21" s="83">
        <v>1993</v>
      </c>
      <c r="B21" s="57">
        <v>40.777000000000001</v>
      </c>
      <c r="C21" s="32">
        <v>7.8860000000000001</v>
      </c>
      <c r="D21" s="61">
        <f t="shared" si="0"/>
        <v>48.663000000000004</v>
      </c>
      <c r="H21" s="35"/>
    </row>
    <row r="22" spans="1:8" ht="13" customHeight="1">
      <c r="A22" s="83">
        <v>1994</v>
      </c>
      <c r="B22" s="57">
        <v>45.784999999999997</v>
      </c>
      <c r="C22" s="32">
        <v>6.7949999999999999</v>
      </c>
      <c r="D22" s="61">
        <f t="shared" si="0"/>
        <v>52.58</v>
      </c>
      <c r="H22" s="35"/>
    </row>
    <row r="23" spans="1:8" ht="13" customHeight="1">
      <c r="A23" s="83">
        <v>1995</v>
      </c>
      <c r="B23" s="57">
        <v>59.195999999999998</v>
      </c>
      <c r="C23" s="32">
        <v>9.1739999999999995</v>
      </c>
      <c r="D23" s="61">
        <f t="shared" si="0"/>
        <v>68.37</v>
      </c>
      <c r="H23" s="35"/>
    </row>
    <row r="24" spans="1:8" ht="13" customHeight="1">
      <c r="A24" s="83">
        <v>1996</v>
      </c>
      <c r="B24" s="57">
        <v>97.385999999999996</v>
      </c>
      <c r="C24" s="32">
        <v>8.7029999999999994</v>
      </c>
      <c r="D24" s="61">
        <f t="shared" si="0"/>
        <v>106.089</v>
      </c>
      <c r="E24" s="42"/>
      <c r="F24" s="42" t="s">
        <v>27</v>
      </c>
      <c r="G24" s="42">
        <f>SUM(D8:D17)/10</f>
        <v>16.007999999999999</v>
      </c>
      <c r="H24" s="43"/>
    </row>
    <row r="25" spans="1:8" ht="13" customHeight="1">
      <c r="A25" s="83">
        <v>1997</v>
      </c>
      <c r="B25" s="57">
        <v>97.774000000000001</v>
      </c>
      <c r="C25" s="32">
        <v>10.215</v>
      </c>
      <c r="D25" s="61">
        <f t="shared" si="0"/>
        <v>107.989</v>
      </c>
      <c r="E25" s="42"/>
      <c r="F25" s="42" t="s">
        <v>28</v>
      </c>
      <c r="G25" s="42">
        <f>SUM(D18:D27)/10</f>
        <v>73.617199999999997</v>
      </c>
      <c r="H25" s="43"/>
    </row>
    <row r="26" spans="1:8" ht="13" customHeight="1">
      <c r="A26" s="83">
        <v>1998</v>
      </c>
      <c r="B26" s="57">
        <v>91.263999999999996</v>
      </c>
      <c r="C26" s="32">
        <v>11.942</v>
      </c>
      <c r="D26" s="61">
        <f t="shared" si="0"/>
        <v>103.20599999999999</v>
      </c>
      <c r="E26" s="42"/>
      <c r="F26" s="42" t="s">
        <v>29</v>
      </c>
      <c r="G26" s="42">
        <f>SUM(D28:D37)/10</f>
        <v>181.6841</v>
      </c>
      <c r="H26" s="43"/>
    </row>
    <row r="27" spans="1:8" ht="13" customHeight="1">
      <c r="A27" s="83">
        <v>1999</v>
      </c>
      <c r="B27" s="57">
        <v>123.586</v>
      </c>
      <c r="C27" s="32">
        <v>15.744999999999999</v>
      </c>
      <c r="D27" s="61">
        <f t="shared" si="0"/>
        <v>139.33099999999999</v>
      </c>
      <c r="E27" s="42"/>
      <c r="F27" s="46"/>
      <c r="G27" s="42"/>
      <c r="H27" s="43"/>
    </row>
    <row r="28" spans="1:8" ht="13" customHeight="1">
      <c r="A28" s="83">
        <v>2000</v>
      </c>
      <c r="B28" s="57">
        <v>115.979</v>
      </c>
      <c r="C28" s="32">
        <v>25.047000000000001</v>
      </c>
      <c r="D28" s="61">
        <f t="shared" si="0"/>
        <v>141.02600000000001</v>
      </c>
      <c r="E28" s="42"/>
      <c r="F28" s="46"/>
      <c r="G28" s="42">
        <v>104.99700000000001</v>
      </c>
      <c r="H28" s="43"/>
    </row>
    <row r="29" spans="1:8" ht="13" customHeight="1">
      <c r="A29" s="83">
        <v>2001</v>
      </c>
      <c r="B29" s="57">
        <v>131.09800000000001</v>
      </c>
      <c r="C29" s="32">
        <v>24.305</v>
      </c>
      <c r="D29" s="61">
        <f t="shared" si="0"/>
        <v>155.40300000000002</v>
      </c>
      <c r="E29" s="42"/>
      <c r="F29" s="46"/>
      <c r="G29" s="42">
        <v>152.505</v>
      </c>
      <c r="H29" s="43"/>
    </row>
    <row r="30" spans="1:8" ht="13" customHeight="1">
      <c r="A30" s="83">
        <v>2002</v>
      </c>
      <c r="B30" s="57">
        <v>132.768</v>
      </c>
      <c r="C30" s="32">
        <v>19.850999999999999</v>
      </c>
      <c r="D30" s="61">
        <f t="shared" si="0"/>
        <v>152.619</v>
      </c>
      <c r="E30" s="42"/>
      <c r="F30" s="46"/>
      <c r="G30" s="42">
        <v>142.66200000000001</v>
      </c>
      <c r="H30" s="43"/>
    </row>
    <row r="31" spans="1:8" ht="13" customHeight="1">
      <c r="A31" s="83">
        <v>2003</v>
      </c>
      <c r="B31" s="57">
        <v>118.65</v>
      </c>
      <c r="C31" s="32">
        <v>21.021999999999998</v>
      </c>
      <c r="D31" s="61">
        <f t="shared" si="0"/>
        <v>139.672</v>
      </c>
      <c r="E31" s="42"/>
      <c r="F31" s="46"/>
      <c r="G31" s="42">
        <v>166.428</v>
      </c>
      <c r="H31" s="43"/>
    </row>
    <row r="32" spans="1:8" ht="13" customHeight="1">
      <c r="A32" s="83">
        <v>2004</v>
      </c>
      <c r="B32" s="57">
        <v>227.244</v>
      </c>
      <c r="C32" s="32">
        <v>21.474</v>
      </c>
      <c r="D32" s="61">
        <f t="shared" si="0"/>
        <v>248.71799999999999</v>
      </c>
      <c r="F32" s="46"/>
      <c r="H32" s="35"/>
    </row>
    <row r="33" spans="1:8" ht="13" customHeight="1">
      <c r="A33" s="83">
        <v>2005</v>
      </c>
      <c r="B33" s="57">
        <v>230.505</v>
      </c>
      <c r="C33" s="32">
        <v>22.689</v>
      </c>
      <c r="D33" s="61">
        <f t="shared" si="0"/>
        <v>253.19399999999999</v>
      </c>
      <c r="F33" s="46"/>
      <c r="H33" s="35"/>
    </row>
    <row r="34" spans="1:8" ht="13" customHeight="1">
      <c r="A34" s="83">
        <v>2006</v>
      </c>
      <c r="B34" s="57">
        <v>248.059</v>
      </c>
      <c r="C34" s="32">
        <v>26.873000000000001</v>
      </c>
      <c r="D34" s="61">
        <f t="shared" si="0"/>
        <v>274.93200000000002</v>
      </c>
      <c r="F34" s="46"/>
      <c r="H34" s="35"/>
    </row>
    <row r="35" spans="1:8" ht="13" customHeight="1">
      <c r="A35" s="83">
        <v>2007</v>
      </c>
      <c r="B35" s="57">
        <v>199.96899999999999</v>
      </c>
      <c r="C35" s="32">
        <v>28.097000000000001</v>
      </c>
      <c r="D35" s="61">
        <f t="shared" si="0"/>
        <v>228.066</v>
      </c>
      <c r="F35" s="46"/>
      <c r="H35" s="35"/>
    </row>
    <row r="36" spans="1:8" ht="13" customHeight="1">
      <c r="A36" s="83">
        <v>2008</v>
      </c>
      <c r="B36" s="57">
        <v>125.43600000000001</v>
      </c>
      <c r="C36" s="32">
        <v>25.440999999999999</v>
      </c>
      <c r="D36" s="61">
        <f t="shared" si="0"/>
        <v>150.87700000000001</v>
      </c>
      <c r="H36" s="35"/>
    </row>
    <row r="37" spans="1:8" ht="13" customHeight="1">
      <c r="A37" s="83">
        <v>2009</v>
      </c>
      <c r="B37" s="57">
        <v>56.62</v>
      </c>
      <c r="C37" s="32">
        <v>15.714</v>
      </c>
      <c r="D37" s="61">
        <f t="shared" si="0"/>
        <v>72.334000000000003</v>
      </c>
      <c r="H37" s="35"/>
    </row>
    <row r="38" spans="1:8" ht="13" customHeight="1">
      <c r="A38" s="83">
        <v>2010</v>
      </c>
      <c r="B38" s="57">
        <v>86.183000000000007</v>
      </c>
      <c r="C38" s="32">
        <v>18.814</v>
      </c>
      <c r="D38" s="61">
        <f t="shared" si="0"/>
        <v>104.99700000000001</v>
      </c>
      <c r="H38" s="35"/>
    </row>
    <row r="39" spans="1:8" ht="13" customHeight="1">
      <c r="A39" s="83">
        <v>2011</v>
      </c>
      <c r="B39" s="57">
        <v>130.34299999999999</v>
      </c>
      <c r="C39" s="32">
        <v>22.161999999999999</v>
      </c>
      <c r="D39" s="61">
        <f t="shared" si="0"/>
        <v>152.505</v>
      </c>
      <c r="H39" s="35"/>
    </row>
    <row r="40" spans="1:8" ht="13" customHeight="1">
      <c r="A40" s="83">
        <v>2012</v>
      </c>
      <c r="B40" s="57">
        <v>123.602</v>
      </c>
      <c r="C40" s="32">
        <v>19.486999999999998</v>
      </c>
      <c r="D40" s="61">
        <f t="shared" si="0"/>
        <v>143.089</v>
      </c>
      <c r="E40" s="41"/>
      <c r="H40" s="35"/>
    </row>
    <row r="41" spans="1:8" ht="13" customHeight="1">
      <c r="A41" s="83">
        <v>2013</v>
      </c>
      <c r="B41" s="57">
        <v>146.566</v>
      </c>
      <c r="C41" s="32">
        <v>19.861999999999998</v>
      </c>
      <c r="D41" s="61">
        <f t="shared" ref="D41:D47" si="1">+C41+B41</f>
        <v>166.428</v>
      </c>
      <c r="E41" s="41"/>
      <c r="H41" s="35"/>
    </row>
    <row r="42" spans="1:8" ht="13" customHeight="1">
      <c r="A42" s="83">
        <v>2014</v>
      </c>
      <c r="B42" s="70">
        <v>135.17400000000001</v>
      </c>
      <c r="C42" s="71">
        <v>16</v>
      </c>
      <c r="D42" s="72">
        <f t="shared" si="1"/>
        <v>151.17400000000001</v>
      </c>
      <c r="E42" s="41"/>
      <c r="H42" s="35"/>
    </row>
    <row r="43" spans="1:8" ht="13" customHeight="1">
      <c r="A43" s="83">
        <v>2015</v>
      </c>
      <c r="B43" s="70">
        <v>104</v>
      </c>
      <c r="C43" s="71">
        <v>17.2</v>
      </c>
      <c r="D43" s="72">
        <f t="shared" si="1"/>
        <v>121.2</v>
      </c>
      <c r="E43" s="41"/>
      <c r="H43" s="35"/>
    </row>
    <row r="44" spans="1:8" ht="13" customHeight="1">
      <c r="A44" s="83">
        <v>2016</v>
      </c>
      <c r="B44" s="73">
        <v>75.099999999999994</v>
      </c>
      <c r="C44" s="71">
        <v>18.5</v>
      </c>
      <c r="D44" s="72">
        <f t="shared" si="1"/>
        <v>93.6</v>
      </c>
      <c r="E44" s="41"/>
      <c r="H44" s="35"/>
    </row>
    <row r="45" spans="1:8" ht="13" customHeight="1">
      <c r="A45" s="83">
        <v>2017</v>
      </c>
      <c r="B45" s="79">
        <v>78</v>
      </c>
      <c r="C45" s="71">
        <v>19.2</v>
      </c>
      <c r="D45" s="71">
        <f t="shared" si="1"/>
        <v>97.2</v>
      </c>
      <c r="E45" s="41"/>
      <c r="H45" s="35"/>
    </row>
    <row r="46" spans="1:8" ht="13" customHeight="1">
      <c r="A46" s="83">
        <v>2018</v>
      </c>
      <c r="B46" s="79">
        <v>144.5</v>
      </c>
      <c r="C46" s="71">
        <v>20.399999999999999</v>
      </c>
      <c r="D46" s="71">
        <f t="shared" si="1"/>
        <v>164.9</v>
      </c>
      <c r="E46" s="41"/>
      <c r="H46" s="35"/>
    </row>
    <row r="47" spans="1:8" ht="13" customHeight="1">
      <c r="A47" s="85">
        <v>2019</v>
      </c>
      <c r="B47" s="86">
        <v>158.4</v>
      </c>
      <c r="C47" s="87">
        <v>21</v>
      </c>
      <c r="D47" s="87">
        <f t="shared" si="1"/>
        <v>179.4</v>
      </c>
      <c r="E47" s="41"/>
      <c r="H47" s="35"/>
    </row>
    <row r="48" spans="1:8">
      <c r="A48" s="2"/>
      <c r="B48" s="2"/>
      <c r="C48" s="2"/>
      <c r="D48" s="28" t="s">
        <v>16</v>
      </c>
    </row>
    <row r="49" spans="1:4">
      <c r="A49" s="33"/>
      <c r="B49" s="2"/>
      <c r="C49" s="34"/>
      <c r="D49" s="2"/>
    </row>
  </sheetData>
  <phoneticPr fontId="17" type="noConversion"/>
  <pageMargins left="0.62992125984251968" right="0.19685039370078741" top="0.47244094488188981" bottom="0.6692913385826772" header="0.31496062992125984" footer="0.31496062992125984"/>
  <pageSetup paperSize="9" orientation="portrait" r:id="rId1"/>
  <headerFooter>
    <oddFooter>&amp;L&amp;"Trebuchet MS,Grassetto"&amp;10Statistiche estere - PRODUZIONE MONDIALE
Automobile in cifre &amp;C&amp;"Trebuchet MS,Normale"&amp;9&amp;P/&amp;N&amp;R&amp;"Trebuchet MS,Grassetto"&amp;10ANFIA - Studi e statistiche</oddFooter>
  </headerFooter>
  <rowBreaks count="1" manualBreakCount="1">
    <brk id="38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11.Austria</vt:lpstr>
      <vt:lpstr>Trend anni</vt:lpstr>
      <vt:lpstr>Grafico1</vt:lpstr>
      <vt:lpstr>'11.Austria'!Area_stampa</vt:lpstr>
      <vt:lpstr>'Trend anni'!Area_stampa</vt:lpstr>
      <vt:lpstr>'11.Austria'!Titoli_stampa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2020-07-27T07:27:35Z</cp:lastPrinted>
  <dcterms:created xsi:type="dcterms:W3CDTF">2012-11-26T15:08:16Z</dcterms:created>
  <dcterms:modified xsi:type="dcterms:W3CDTF">2020-08-19T07:59:47Z</dcterms:modified>
</cp:coreProperties>
</file>