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L:\MINI PORTALE AUTO IN CIFRE 2020\StatisticheEstere\ProdMondo\Aggiornati\"/>
    </mc:Choice>
  </mc:AlternateContent>
  <xr:revisionPtr revIDLastSave="0" documentId="13_ncr:1_{BFA425AC-DA61-47C7-B3E3-DE464C0C2CF0}" xr6:coauthVersionLast="45" xr6:coauthVersionMax="45" xr10:uidLastSave="{00000000-0000-0000-0000-000000000000}"/>
  <bookViews>
    <workbookView xWindow="-120" yWindow="-120" windowWidth="20640" windowHeight="11160" xr2:uid="{00000000-000D-0000-FFFF-FFFF00000000}"/>
  </bookViews>
  <sheets>
    <sheet name="VCL" sheetId="1" r:id="rId1"/>
    <sheet name="AUTOCARRI" sheetId="2" r:id="rId2"/>
    <sheet name="AUTOBUS" sheetId="3" r:id="rId3"/>
    <sheet name="TOTALE VI" sheetId="4" r:id="rId4"/>
  </sheets>
  <externalReferences>
    <externalReference r:id="rId5"/>
  </externalReferences>
  <definedNames>
    <definedName name="_xlnm.Print_Area" localSheetId="2">AUTOBUS!$A$1:$W$84</definedName>
    <definedName name="_xlnm.Print_Area" localSheetId="1">AUTOCARRI!$A$1:$W$83</definedName>
    <definedName name="_xlnm.Print_Area" localSheetId="3">'TOTALE VI'!$A$1:$W$83</definedName>
    <definedName name="_xlnm.Print_Area" localSheetId="0">VCL!$A$1:$W$85</definedName>
    <definedName name="Excel_BuiltIn_Print_Titles_12">'[1]12.autocaravan'!#REF!</definedName>
    <definedName name="Excel_BuiltIn_Print_Titles_13">#REF!</definedName>
    <definedName name="Excel_BuiltIn_Print_Titles_9">'[1]9.autovetture usate'!#REF!</definedName>
    <definedName name="_xlnm.Print_Titles" localSheetId="2">AUTOBUS!$1:$6</definedName>
    <definedName name="_xlnm.Print_Titles" localSheetId="1">AUTOCARRI!$1:$6</definedName>
    <definedName name="_xlnm.Print_Titles" localSheetId="3">'TOTALE VI'!$1:$6</definedName>
    <definedName name="_xlnm.Print_Titles" localSheetId="0">VCL!$1:$6</definedName>
  </definedNames>
  <calcPr calcId="181029"/>
</workbook>
</file>

<file path=xl/calcChain.xml><?xml version="1.0" encoding="utf-8"?>
<calcChain xmlns="http://schemas.openxmlformats.org/spreadsheetml/2006/main">
  <c r="U29" i="4" l="1"/>
  <c r="V77" i="2" l="1"/>
  <c r="U19" i="4"/>
  <c r="U77" i="4"/>
  <c r="U78" i="4"/>
  <c r="U79" i="4"/>
  <c r="U59" i="4"/>
  <c r="U71" i="4"/>
  <c r="U72" i="4"/>
  <c r="U73" i="4"/>
  <c r="U65" i="4"/>
  <c r="U66" i="4"/>
  <c r="U67" i="4"/>
  <c r="U68" i="4"/>
  <c r="U69" i="4"/>
  <c r="U62" i="4"/>
  <c r="U63" i="4"/>
  <c r="U32" i="4"/>
  <c r="U33" i="4"/>
  <c r="U42" i="4"/>
  <c r="U43" i="4"/>
  <c r="U44" i="4"/>
  <c r="U40" i="4"/>
  <c r="U25" i="4"/>
  <c r="U75" i="3"/>
  <c r="U59" i="3"/>
  <c r="U33" i="3"/>
  <c r="U23" i="3"/>
  <c r="U23" i="4" s="1"/>
  <c r="U10" i="3"/>
  <c r="V60" i="2"/>
  <c r="U33" i="2"/>
  <c r="V41" i="2"/>
  <c r="V28" i="2"/>
  <c r="U75" i="2"/>
  <c r="U75" i="4" s="1"/>
  <c r="U59" i="2"/>
  <c r="U51" i="2"/>
  <c r="U23" i="2"/>
  <c r="V79" i="2"/>
  <c r="V72" i="2"/>
  <c r="V71" i="2"/>
  <c r="V70" i="2"/>
  <c r="V69" i="2"/>
  <c r="V68" i="2"/>
  <c r="V67" i="2"/>
  <c r="V66" i="2"/>
  <c r="V65" i="2"/>
  <c r="V64" i="2"/>
  <c r="V62" i="2"/>
  <c r="V53" i="2"/>
  <c r="V50" i="2"/>
  <c r="V49" i="2"/>
  <c r="V48" i="2"/>
  <c r="V47" i="2"/>
  <c r="V43" i="2"/>
  <c r="V42" i="2"/>
  <c r="V32" i="2"/>
  <c r="V31" i="2"/>
  <c r="V29" i="2"/>
  <c r="V24" i="2"/>
  <c r="V21" i="2"/>
  <c r="V20" i="2"/>
  <c r="V19" i="2"/>
  <c r="V17" i="2"/>
  <c r="V16" i="2"/>
  <c r="V15" i="2"/>
  <c r="V14" i="2"/>
  <c r="V13" i="2"/>
  <c r="V12" i="2"/>
  <c r="V11" i="2"/>
  <c r="U9" i="3" l="1"/>
  <c r="U8" i="3" l="1"/>
  <c r="U75" i="1" l="1"/>
  <c r="U51" i="1"/>
  <c r="U23" i="1"/>
  <c r="T33" i="1"/>
  <c r="U33" i="1"/>
  <c r="U10" i="1"/>
  <c r="V79" i="1"/>
  <c r="V78" i="1"/>
  <c r="V73" i="1"/>
  <c r="V72" i="1"/>
  <c r="V71" i="1"/>
  <c r="V70" i="1"/>
  <c r="V69" i="1"/>
  <c r="V68" i="1"/>
  <c r="V66" i="1"/>
  <c r="V65" i="1"/>
  <c r="V64" i="1"/>
  <c r="V63" i="1"/>
  <c r="V62" i="1"/>
  <c r="V53" i="1"/>
  <c r="V52" i="1"/>
  <c r="V50" i="1"/>
  <c r="V49" i="1"/>
  <c r="V48" i="1"/>
  <c r="V44" i="1"/>
  <c r="V40" i="1"/>
  <c r="V33" i="1"/>
  <c r="V32" i="1"/>
  <c r="V31" i="1"/>
  <c r="V25" i="1"/>
  <c r="V20" i="1"/>
  <c r="V15" i="1"/>
  <c r="V14" i="1"/>
  <c r="V13" i="1"/>
  <c r="V12" i="1"/>
  <c r="V11" i="1"/>
  <c r="U59" i="1"/>
  <c r="V59" i="1" s="1"/>
  <c r="U70" i="4"/>
  <c r="U64" i="4"/>
  <c r="U9" i="1" l="1"/>
  <c r="U8" i="1" s="1"/>
  <c r="U51" i="3" l="1"/>
  <c r="U51" i="4" l="1"/>
  <c r="U52" i="4"/>
  <c r="U53" i="4"/>
  <c r="U54" i="4"/>
  <c r="U47" i="4"/>
  <c r="U48" i="4"/>
  <c r="U49" i="4"/>
  <c r="U50" i="4"/>
  <c r="U47" i="2"/>
  <c r="U47" i="1"/>
  <c r="V47" i="1" l="1"/>
  <c r="U7" i="1"/>
  <c r="U31" i="4"/>
  <c r="U24" i="4"/>
  <c r="U21" i="4"/>
  <c r="U13" i="4"/>
  <c r="U20" i="4"/>
  <c r="U12" i="4"/>
  <c r="V79" i="4"/>
  <c r="V73" i="4"/>
  <c r="V72" i="4"/>
  <c r="V68" i="4"/>
  <c r="V66" i="4"/>
  <c r="V62" i="4"/>
  <c r="V44" i="4"/>
  <c r="V43" i="4"/>
  <c r="V42" i="4"/>
  <c r="V31" i="4"/>
  <c r="V19" i="4"/>
  <c r="V17" i="4"/>
  <c r="V16" i="4"/>
  <c r="V15" i="4"/>
  <c r="V13" i="4"/>
  <c r="V79" i="3"/>
  <c r="V75" i="3"/>
  <c r="V71" i="3"/>
  <c r="V70" i="3"/>
  <c r="V68" i="3"/>
  <c r="V67" i="3"/>
  <c r="V66" i="3"/>
  <c r="V65" i="3"/>
  <c r="V64" i="3"/>
  <c r="V62" i="3"/>
  <c r="V53" i="3"/>
  <c r="V44" i="3"/>
  <c r="V43" i="3"/>
  <c r="V42" i="3"/>
  <c r="V32" i="3"/>
  <c r="V31" i="3"/>
  <c r="V25" i="3"/>
  <c r="V24" i="3"/>
  <c r="V21" i="3"/>
  <c r="V19" i="3"/>
  <c r="V17" i="3"/>
  <c r="V15" i="3"/>
  <c r="V14" i="3"/>
  <c r="V12" i="3"/>
  <c r="V11" i="3"/>
  <c r="W79" i="1" l="1"/>
  <c r="W72" i="1"/>
  <c r="W68" i="1"/>
  <c r="W63" i="1"/>
  <c r="W52" i="1"/>
  <c r="W48" i="1"/>
  <c r="W33" i="1"/>
  <c r="W23" i="1"/>
  <c r="W13" i="1"/>
  <c r="W9" i="1"/>
  <c r="W71" i="1"/>
  <c r="W62" i="1"/>
  <c r="W12" i="1"/>
  <c r="W78" i="1"/>
  <c r="W75" i="1"/>
  <c r="W70" i="1"/>
  <c r="W65" i="1"/>
  <c r="W59" i="1"/>
  <c r="W50" i="1"/>
  <c r="W44" i="1"/>
  <c r="W31" i="1"/>
  <c r="W15" i="1"/>
  <c r="W11" i="1"/>
  <c r="W7" i="1"/>
  <c r="W53" i="1"/>
  <c r="W40" i="1"/>
  <c r="W14" i="1"/>
  <c r="W10" i="1"/>
  <c r="W51" i="1"/>
  <c r="W20" i="1"/>
  <c r="W73" i="1"/>
  <c r="W69" i="1"/>
  <c r="W64" i="1"/>
  <c r="W49" i="1"/>
  <c r="W25" i="1"/>
  <c r="W66" i="1"/>
  <c r="W32" i="1"/>
  <c r="W8" i="1"/>
  <c r="W47" i="1"/>
  <c r="V12" i="4"/>
  <c r="U15" i="4"/>
  <c r="U14" i="4" l="1"/>
  <c r="U11" i="4"/>
  <c r="U7" i="3" l="1"/>
  <c r="U10" i="2"/>
  <c r="U10" i="4" l="1"/>
  <c r="U8" i="2"/>
  <c r="U9" i="2"/>
  <c r="W70" i="3"/>
  <c r="W66" i="3"/>
  <c r="W59" i="3"/>
  <c r="W43" i="3"/>
  <c r="W31" i="3"/>
  <c r="W21" i="3"/>
  <c r="W14" i="3"/>
  <c r="W9" i="3"/>
  <c r="W71" i="3"/>
  <c r="W32" i="3"/>
  <c r="W79" i="3"/>
  <c r="W69" i="3"/>
  <c r="W65" i="3"/>
  <c r="W53" i="3"/>
  <c r="W42" i="3"/>
  <c r="W25" i="3"/>
  <c r="W19" i="3"/>
  <c r="W12" i="3"/>
  <c r="W8" i="3"/>
  <c r="W62" i="3"/>
  <c r="W23" i="3"/>
  <c r="W10" i="3"/>
  <c r="W75" i="3"/>
  <c r="W68" i="3"/>
  <c r="W64" i="3"/>
  <c r="W51" i="3"/>
  <c r="W33" i="3"/>
  <c r="W24" i="3"/>
  <c r="W17" i="3"/>
  <c r="W11" i="3"/>
  <c r="W7" i="3"/>
  <c r="W67" i="3"/>
  <c r="W44" i="3"/>
  <c r="W15" i="3"/>
  <c r="U17" i="4"/>
  <c r="U7" i="2" l="1"/>
  <c r="W77" i="2" s="1"/>
  <c r="U8" i="4"/>
  <c r="W8" i="2"/>
  <c r="U9" i="4"/>
  <c r="W9" i="2"/>
  <c r="T62" i="4"/>
  <c r="T63" i="4"/>
  <c r="V63" i="4" s="1"/>
  <c r="T64" i="4"/>
  <c r="V64" i="4" s="1"/>
  <c r="T65" i="4"/>
  <c r="V65" i="4" s="1"/>
  <c r="T66" i="4"/>
  <c r="T67" i="4"/>
  <c r="V67" i="4" s="1"/>
  <c r="T68" i="4"/>
  <c r="T69" i="4"/>
  <c r="V69" i="4" s="1"/>
  <c r="T70" i="4"/>
  <c r="V70" i="4" s="1"/>
  <c r="T71" i="4"/>
  <c r="V71" i="4" s="1"/>
  <c r="T72" i="4"/>
  <c r="T73" i="4"/>
  <c r="S75" i="2"/>
  <c r="T11" i="4"/>
  <c r="V11" i="4" s="1"/>
  <c r="T12" i="4"/>
  <c r="T13" i="4"/>
  <c r="T14" i="4"/>
  <c r="V14" i="4" s="1"/>
  <c r="T15" i="4"/>
  <c r="T16" i="4"/>
  <c r="T17" i="4"/>
  <c r="T19" i="4"/>
  <c r="T20" i="4"/>
  <c r="V20" i="4" s="1"/>
  <c r="T21" i="4"/>
  <c r="V21" i="4" s="1"/>
  <c r="T24" i="4"/>
  <c r="V24" i="4" s="1"/>
  <c r="T25" i="4"/>
  <c r="V25" i="4" s="1"/>
  <c r="T29" i="4"/>
  <c r="T31" i="4"/>
  <c r="T32" i="4"/>
  <c r="V32" i="4" s="1"/>
  <c r="T40" i="4"/>
  <c r="V40" i="4" s="1"/>
  <c r="T42" i="4"/>
  <c r="T43" i="4"/>
  <c r="T44" i="4"/>
  <c r="T48" i="4"/>
  <c r="V48" i="4" s="1"/>
  <c r="T49" i="4"/>
  <c r="V49" i="4" s="1"/>
  <c r="T50" i="4"/>
  <c r="V50" i="4" s="1"/>
  <c r="T52" i="4"/>
  <c r="V52" i="4" s="1"/>
  <c r="T53" i="4"/>
  <c r="V53" i="4" s="1"/>
  <c r="T54" i="4"/>
  <c r="T59" i="2"/>
  <c r="V59" i="2" s="1"/>
  <c r="T33" i="2"/>
  <c r="V33" i="2" s="1"/>
  <c r="T23" i="2"/>
  <c r="V23" i="2" s="1"/>
  <c r="T10" i="2"/>
  <c r="V10" i="2" s="1"/>
  <c r="T33" i="3"/>
  <c r="V33" i="3" s="1"/>
  <c r="T23" i="3"/>
  <c r="V23" i="3" s="1"/>
  <c r="T10" i="3"/>
  <c r="V10" i="3" s="1"/>
  <c r="T9" i="3"/>
  <c r="T77" i="4"/>
  <c r="T78" i="4"/>
  <c r="V78" i="4" s="1"/>
  <c r="T79" i="4"/>
  <c r="O63" i="4"/>
  <c r="P63" i="4"/>
  <c r="Q63" i="4"/>
  <c r="R63" i="4"/>
  <c r="S63" i="4"/>
  <c r="T75" i="1"/>
  <c r="V75" i="1" s="1"/>
  <c r="T59" i="1"/>
  <c r="S51" i="1"/>
  <c r="T51" i="1"/>
  <c r="V51" i="1" s="1"/>
  <c r="T23" i="1"/>
  <c r="V23" i="1" s="1"/>
  <c r="T47" i="1"/>
  <c r="T75" i="3"/>
  <c r="T59" i="3"/>
  <c r="V59" i="3" s="1"/>
  <c r="T51" i="3"/>
  <c r="T75" i="2"/>
  <c r="V75" i="2" s="1"/>
  <c r="T51" i="2"/>
  <c r="V51" i="2" s="1"/>
  <c r="T47" i="2"/>
  <c r="T10" i="1"/>
  <c r="V10" i="1" s="1"/>
  <c r="R52" i="4"/>
  <c r="S52" i="4"/>
  <c r="C70" i="4"/>
  <c r="D70" i="4"/>
  <c r="E70" i="4"/>
  <c r="F70" i="4"/>
  <c r="G70" i="4"/>
  <c r="H70" i="4"/>
  <c r="I70" i="4"/>
  <c r="J70" i="4"/>
  <c r="K70" i="4"/>
  <c r="L70" i="4"/>
  <c r="M70" i="4"/>
  <c r="N70" i="4"/>
  <c r="O70" i="4"/>
  <c r="P70" i="4"/>
  <c r="Q70" i="4"/>
  <c r="R70" i="4"/>
  <c r="S70" i="4"/>
  <c r="C65" i="4"/>
  <c r="S23" i="1"/>
  <c r="S11" i="4"/>
  <c r="S12" i="4"/>
  <c r="S13" i="4"/>
  <c r="S14" i="4"/>
  <c r="S15" i="4"/>
  <c r="S16" i="4"/>
  <c r="S17" i="4"/>
  <c r="S19" i="4"/>
  <c r="S20" i="4"/>
  <c r="S21" i="4"/>
  <c r="S22" i="4"/>
  <c r="S24" i="4"/>
  <c r="S25" i="4"/>
  <c r="S28" i="4"/>
  <c r="S29" i="4"/>
  <c r="S31" i="4"/>
  <c r="S32" i="4"/>
  <c r="S40" i="4"/>
  <c r="S42" i="4"/>
  <c r="S43" i="4"/>
  <c r="S44" i="4"/>
  <c r="S48" i="4"/>
  <c r="S49" i="4"/>
  <c r="S50" i="4"/>
  <c r="S53" i="4"/>
  <c r="S54" i="4"/>
  <c r="S62" i="4"/>
  <c r="S64" i="4"/>
  <c r="S65" i="4"/>
  <c r="S66" i="4"/>
  <c r="S67" i="4"/>
  <c r="S68" i="4"/>
  <c r="S69" i="4"/>
  <c r="S71" i="4"/>
  <c r="S72" i="4"/>
  <c r="S73" i="4"/>
  <c r="S77" i="4"/>
  <c r="S78" i="4"/>
  <c r="S79" i="4"/>
  <c r="S80" i="4"/>
  <c r="S81" i="4"/>
  <c r="S59" i="3"/>
  <c r="S51" i="3"/>
  <c r="S75" i="3"/>
  <c r="S33" i="3"/>
  <c r="S23" i="3"/>
  <c r="S10" i="3"/>
  <c r="S59" i="2"/>
  <c r="S51" i="2"/>
  <c r="S47" i="2"/>
  <c r="S47" i="4" s="1"/>
  <c r="S33" i="2"/>
  <c r="S23" i="2"/>
  <c r="S10" i="2"/>
  <c r="S75" i="1"/>
  <c r="S59" i="1"/>
  <c r="S47" i="1"/>
  <c r="S33" i="1"/>
  <c r="S10" i="1"/>
  <c r="S9" i="1" s="1"/>
  <c r="S8" i="1" s="1"/>
  <c r="D55" i="4"/>
  <c r="E55" i="4"/>
  <c r="F55" i="4"/>
  <c r="G55" i="4"/>
  <c r="H55" i="4"/>
  <c r="I55" i="4"/>
  <c r="J55" i="4"/>
  <c r="K55" i="4"/>
  <c r="C51" i="3"/>
  <c r="C55" i="4"/>
  <c r="C57" i="4"/>
  <c r="O54" i="4"/>
  <c r="M55" i="4"/>
  <c r="N55" i="4"/>
  <c r="O55" i="4"/>
  <c r="L55" i="4"/>
  <c r="M51" i="1"/>
  <c r="N51" i="1"/>
  <c r="O51" i="1"/>
  <c r="P51" i="1"/>
  <c r="Q51" i="1"/>
  <c r="R16" i="4"/>
  <c r="R51" i="3"/>
  <c r="R23" i="3"/>
  <c r="R11" i="4"/>
  <c r="R12" i="4"/>
  <c r="R13" i="4"/>
  <c r="R14" i="4"/>
  <c r="R15" i="4"/>
  <c r="R17" i="4"/>
  <c r="R19" i="4"/>
  <c r="R20" i="4"/>
  <c r="R21" i="4"/>
  <c r="R22" i="4"/>
  <c r="R24" i="4"/>
  <c r="R25" i="4"/>
  <c r="R28" i="4"/>
  <c r="R29" i="4"/>
  <c r="R31" i="4"/>
  <c r="R32" i="4"/>
  <c r="R40" i="4"/>
  <c r="R41" i="4"/>
  <c r="R42" i="4"/>
  <c r="R43" i="4"/>
  <c r="R44" i="4"/>
  <c r="R48" i="4"/>
  <c r="R49" i="4"/>
  <c r="R50" i="4"/>
  <c r="R53" i="4"/>
  <c r="R54" i="4"/>
  <c r="R55" i="4"/>
  <c r="R56" i="4"/>
  <c r="R58" i="4"/>
  <c r="R60" i="4"/>
  <c r="R62" i="4"/>
  <c r="R64" i="4"/>
  <c r="R65" i="4"/>
  <c r="R66" i="4"/>
  <c r="R67" i="4"/>
  <c r="R68" i="4"/>
  <c r="R69" i="4"/>
  <c r="R71" i="4"/>
  <c r="R72" i="4"/>
  <c r="R73" i="4"/>
  <c r="R77" i="4"/>
  <c r="R78" i="4"/>
  <c r="R79" i="4"/>
  <c r="R80" i="4"/>
  <c r="R81" i="4"/>
  <c r="R75" i="3"/>
  <c r="R59" i="3"/>
  <c r="R33" i="3"/>
  <c r="R10" i="3"/>
  <c r="R59" i="2"/>
  <c r="R10" i="2"/>
  <c r="R75" i="2"/>
  <c r="R51" i="2"/>
  <c r="R47" i="2"/>
  <c r="R33" i="2"/>
  <c r="R23" i="2"/>
  <c r="R23" i="1"/>
  <c r="Q23" i="1"/>
  <c r="R33" i="1"/>
  <c r="Q33" i="1"/>
  <c r="R47" i="1"/>
  <c r="R75" i="1"/>
  <c r="R59" i="1"/>
  <c r="R51" i="1"/>
  <c r="R10" i="1"/>
  <c r="N23" i="3"/>
  <c r="N10" i="3"/>
  <c r="Q28" i="4"/>
  <c r="O28" i="4"/>
  <c r="P28" i="4"/>
  <c r="I79" i="4"/>
  <c r="J79" i="4"/>
  <c r="K79" i="4"/>
  <c r="L79" i="4"/>
  <c r="M79" i="4"/>
  <c r="N79" i="4"/>
  <c r="C34" i="4"/>
  <c r="D34" i="4"/>
  <c r="E34" i="4"/>
  <c r="F34" i="4"/>
  <c r="G34" i="4"/>
  <c r="H34" i="4"/>
  <c r="C35" i="4"/>
  <c r="D35" i="4"/>
  <c r="E35" i="4"/>
  <c r="E36" i="4"/>
  <c r="C37" i="4"/>
  <c r="D37" i="4"/>
  <c r="E37" i="4"/>
  <c r="C38" i="4"/>
  <c r="D38" i="4"/>
  <c r="E38" i="4"/>
  <c r="C39" i="4"/>
  <c r="D39" i="4"/>
  <c r="E39" i="4"/>
  <c r="C40" i="4"/>
  <c r="D40" i="4"/>
  <c r="E40" i="4"/>
  <c r="F40" i="4"/>
  <c r="G40" i="4"/>
  <c r="H40" i="4"/>
  <c r="I40" i="4"/>
  <c r="J40" i="4"/>
  <c r="K40" i="4"/>
  <c r="L40" i="4"/>
  <c r="M40" i="4"/>
  <c r="N40" i="4"/>
  <c r="O40" i="4"/>
  <c r="P40" i="4"/>
  <c r="Q40" i="4"/>
  <c r="O41" i="4"/>
  <c r="P41" i="4"/>
  <c r="Q41" i="4"/>
  <c r="C42" i="4"/>
  <c r="D42" i="4"/>
  <c r="E42" i="4"/>
  <c r="F42" i="4"/>
  <c r="G42" i="4"/>
  <c r="H42" i="4"/>
  <c r="I42" i="4"/>
  <c r="J42" i="4"/>
  <c r="K42" i="4"/>
  <c r="L42" i="4"/>
  <c r="M42" i="4"/>
  <c r="N42" i="4"/>
  <c r="O42" i="4"/>
  <c r="P42" i="4"/>
  <c r="Q42" i="4"/>
  <c r="O43" i="4"/>
  <c r="P43" i="4"/>
  <c r="Q43" i="4"/>
  <c r="C44" i="4"/>
  <c r="D44" i="4"/>
  <c r="E44" i="4"/>
  <c r="F44" i="4"/>
  <c r="G44" i="4"/>
  <c r="H44" i="4"/>
  <c r="I44" i="4"/>
  <c r="J44" i="4"/>
  <c r="K44" i="4"/>
  <c r="L44" i="4"/>
  <c r="M44" i="4"/>
  <c r="N44" i="4"/>
  <c r="O44" i="4"/>
  <c r="P44" i="4"/>
  <c r="Q44" i="4"/>
  <c r="C45" i="4"/>
  <c r="D45" i="4"/>
  <c r="E45" i="4"/>
  <c r="F45" i="4"/>
  <c r="G45" i="4"/>
  <c r="H45" i="4"/>
  <c r="I45" i="4"/>
  <c r="J45" i="4"/>
  <c r="K45" i="4"/>
  <c r="L45" i="4"/>
  <c r="M45" i="4"/>
  <c r="N45" i="4"/>
  <c r="C46" i="4"/>
  <c r="D46" i="4"/>
  <c r="E46" i="4"/>
  <c r="F46" i="4"/>
  <c r="G46" i="4"/>
  <c r="H46" i="4"/>
  <c r="I46" i="4"/>
  <c r="B35" i="4"/>
  <c r="B36" i="4"/>
  <c r="B37" i="4"/>
  <c r="B38" i="4"/>
  <c r="B39" i="4"/>
  <c r="B40" i="4"/>
  <c r="B42" i="4"/>
  <c r="B44" i="4"/>
  <c r="B45" i="4"/>
  <c r="B46" i="4"/>
  <c r="B34" i="4"/>
  <c r="I51" i="3"/>
  <c r="J51" i="3"/>
  <c r="K51" i="3"/>
  <c r="L51" i="3"/>
  <c r="M51" i="3"/>
  <c r="N51" i="3"/>
  <c r="O51" i="3"/>
  <c r="P51" i="3"/>
  <c r="Q51" i="3"/>
  <c r="H51" i="3"/>
  <c r="C33" i="3"/>
  <c r="D33" i="3"/>
  <c r="E33" i="3"/>
  <c r="F33" i="3"/>
  <c r="G33" i="3"/>
  <c r="H33" i="3"/>
  <c r="I33" i="3"/>
  <c r="J33" i="3"/>
  <c r="F23" i="3"/>
  <c r="G23" i="3"/>
  <c r="G23" i="4" s="1"/>
  <c r="H23" i="3"/>
  <c r="I23" i="3"/>
  <c r="J23" i="3"/>
  <c r="J9" i="3" s="1"/>
  <c r="K23" i="3"/>
  <c r="L23" i="3"/>
  <c r="M23" i="3"/>
  <c r="O23" i="3"/>
  <c r="P23" i="3"/>
  <c r="Q23" i="3"/>
  <c r="E10" i="3"/>
  <c r="F10" i="3"/>
  <c r="G10" i="3"/>
  <c r="H10" i="3"/>
  <c r="I10" i="3"/>
  <c r="I9" i="3" s="1"/>
  <c r="C10" i="3"/>
  <c r="C9" i="3" s="1"/>
  <c r="D10" i="3"/>
  <c r="B10" i="3"/>
  <c r="B9" i="3" s="1"/>
  <c r="C75" i="3"/>
  <c r="D75" i="3"/>
  <c r="E75" i="3"/>
  <c r="F75" i="3"/>
  <c r="G75" i="3"/>
  <c r="H75" i="3"/>
  <c r="I75" i="3"/>
  <c r="J75" i="3"/>
  <c r="K75" i="3"/>
  <c r="L75" i="3"/>
  <c r="M75" i="3"/>
  <c r="N75" i="3"/>
  <c r="O75" i="3"/>
  <c r="P75" i="3"/>
  <c r="Q75" i="3"/>
  <c r="B75" i="3"/>
  <c r="C59" i="3"/>
  <c r="D59" i="3"/>
  <c r="E59" i="3"/>
  <c r="F59" i="3"/>
  <c r="G59" i="3"/>
  <c r="H59" i="3"/>
  <c r="I59" i="3"/>
  <c r="J59" i="3"/>
  <c r="K59" i="3"/>
  <c r="L59" i="3"/>
  <c r="M59" i="3"/>
  <c r="N59" i="3"/>
  <c r="O59" i="3"/>
  <c r="P59" i="3"/>
  <c r="Q59" i="3"/>
  <c r="B59" i="3"/>
  <c r="B33" i="3"/>
  <c r="I33" i="2"/>
  <c r="H51" i="2"/>
  <c r="F23" i="2"/>
  <c r="F10" i="2"/>
  <c r="E10" i="2"/>
  <c r="D59" i="2"/>
  <c r="D10" i="2"/>
  <c r="D9" i="2"/>
  <c r="C75" i="2"/>
  <c r="D75" i="2"/>
  <c r="E75" i="2"/>
  <c r="F75" i="2"/>
  <c r="F75" i="4" s="1"/>
  <c r="G75" i="2"/>
  <c r="H75" i="2"/>
  <c r="I75" i="2"/>
  <c r="J75" i="2"/>
  <c r="J75" i="4" s="1"/>
  <c r="K75" i="2"/>
  <c r="L75" i="2"/>
  <c r="M75" i="2"/>
  <c r="N75" i="2"/>
  <c r="O75" i="2"/>
  <c r="P75" i="2"/>
  <c r="Q75" i="2"/>
  <c r="C59" i="2"/>
  <c r="E59" i="2"/>
  <c r="F59" i="2"/>
  <c r="G59" i="2"/>
  <c r="H59" i="2"/>
  <c r="I59" i="2"/>
  <c r="J59" i="2"/>
  <c r="K59" i="2"/>
  <c r="L59" i="2"/>
  <c r="M59" i="2"/>
  <c r="N59" i="2"/>
  <c r="O59" i="2"/>
  <c r="P59" i="2"/>
  <c r="Q59" i="2"/>
  <c r="C51" i="2"/>
  <c r="D51" i="2"/>
  <c r="E51" i="2"/>
  <c r="F51" i="2"/>
  <c r="G51" i="2"/>
  <c r="I51" i="2"/>
  <c r="J51" i="2"/>
  <c r="K51" i="2"/>
  <c r="L51" i="2"/>
  <c r="M51" i="2"/>
  <c r="N51" i="2"/>
  <c r="O51" i="2"/>
  <c r="P51" i="2"/>
  <c r="Q51" i="2"/>
  <c r="Q51" i="4" s="1"/>
  <c r="B51" i="2"/>
  <c r="C33" i="2"/>
  <c r="C10" i="2"/>
  <c r="C9" i="2"/>
  <c r="B75" i="2"/>
  <c r="B59" i="2"/>
  <c r="G9" i="2"/>
  <c r="H9" i="2"/>
  <c r="B33" i="2"/>
  <c r="B10" i="2"/>
  <c r="B9" i="2" s="1"/>
  <c r="C75" i="1"/>
  <c r="C75" i="4" s="1"/>
  <c r="D75" i="1"/>
  <c r="E75" i="1"/>
  <c r="E75" i="4" s="1"/>
  <c r="F75" i="1"/>
  <c r="G75" i="1"/>
  <c r="H75" i="1"/>
  <c r="I75" i="1"/>
  <c r="J75" i="1"/>
  <c r="K75" i="1"/>
  <c r="K75" i="4" s="1"/>
  <c r="L75" i="1"/>
  <c r="M75" i="1"/>
  <c r="M75" i="4"/>
  <c r="N75" i="1"/>
  <c r="O75" i="1"/>
  <c r="P75" i="1"/>
  <c r="Q75" i="1"/>
  <c r="C59" i="1"/>
  <c r="D59" i="1"/>
  <c r="E59" i="1"/>
  <c r="F59" i="1"/>
  <c r="G59" i="1"/>
  <c r="G59" i="4" s="1"/>
  <c r="H59" i="1"/>
  <c r="I59" i="1"/>
  <c r="J59" i="1"/>
  <c r="J59" i="4"/>
  <c r="K59" i="1"/>
  <c r="L59" i="1"/>
  <c r="M59" i="1"/>
  <c r="N59" i="1"/>
  <c r="O59" i="1"/>
  <c r="P59" i="1"/>
  <c r="Q59" i="1"/>
  <c r="C51" i="1"/>
  <c r="D51" i="1"/>
  <c r="E51" i="1"/>
  <c r="F51" i="1"/>
  <c r="G51" i="1"/>
  <c r="H51" i="1"/>
  <c r="H51" i="4"/>
  <c r="I51" i="1"/>
  <c r="J51" i="1"/>
  <c r="K51" i="1"/>
  <c r="K51" i="4"/>
  <c r="L51" i="1"/>
  <c r="B51" i="1"/>
  <c r="C47" i="1"/>
  <c r="D47" i="1"/>
  <c r="E47" i="1"/>
  <c r="F47" i="1"/>
  <c r="G47" i="1"/>
  <c r="H47" i="1"/>
  <c r="I47" i="1"/>
  <c r="J47" i="1"/>
  <c r="K47" i="1"/>
  <c r="L47" i="1"/>
  <c r="M47" i="1"/>
  <c r="N47" i="1"/>
  <c r="O47" i="1"/>
  <c r="P47" i="1"/>
  <c r="Q47" i="1"/>
  <c r="C33" i="1"/>
  <c r="D33" i="1"/>
  <c r="E33" i="1"/>
  <c r="F33" i="1"/>
  <c r="G33" i="1"/>
  <c r="G33" i="4"/>
  <c r="H33" i="1"/>
  <c r="I33" i="1"/>
  <c r="J33" i="1"/>
  <c r="K33" i="1"/>
  <c r="L33" i="1"/>
  <c r="M33" i="1"/>
  <c r="N33" i="1"/>
  <c r="O33" i="1"/>
  <c r="P33" i="1"/>
  <c r="C10" i="1"/>
  <c r="D10" i="1"/>
  <c r="D8" i="1" s="1"/>
  <c r="E10" i="1"/>
  <c r="F10" i="1"/>
  <c r="G10" i="1"/>
  <c r="H10" i="1"/>
  <c r="I10" i="1"/>
  <c r="J10" i="1"/>
  <c r="J9" i="1" s="1"/>
  <c r="J8" i="1" s="1"/>
  <c r="J7" i="1" s="1"/>
  <c r="K10" i="1"/>
  <c r="L10" i="1"/>
  <c r="M10" i="1"/>
  <c r="N10" i="1"/>
  <c r="N9" i="1" s="1"/>
  <c r="N8" i="1" s="1"/>
  <c r="O10" i="1"/>
  <c r="P10" i="1"/>
  <c r="Q10" i="1"/>
  <c r="Q9" i="1" s="1"/>
  <c r="Q8" i="1" s="1"/>
  <c r="H23" i="1"/>
  <c r="F23" i="1"/>
  <c r="B75" i="1"/>
  <c r="B75" i="4" s="1"/>
  <c r="B59" i="1"/>
  <c r="B33" i="1"/>
  <c r="B10" i="1"/>
  <c r="B9" i="1" s="1"/>
  <c r="I23" i="1"/>
  <c r="J23" i="1"/>
  <c r="K23" i="1"/>
  <c r="I23" i="2"/>
  <c r="I10" i="2"/>
  <c r="I9" i="2" s="1"/>
  <c r="J10" i="3"/>
  <c r="J33" i="2"/>
  <c r="J33" i="4" s="1"/>
  <c r="J23" i="2"/>
  <c r="J10" i="2"/>
  <c r="E11" i="4"/>
  <c r="F11" i="4"/>
  <c r="G11" i="4"/>
  <c r="H11" i="4"/>
  <c r="I11" i="4"/>
  <c r="J11" i="4"/>
  <c r="K11" i="4"/>
  <c r="L11" i="4"/>
  <c r="M11" i="4"/>
  <c r="N11" i="4"/>
  <c r="O11" i="4"/>
  <c r="P11" i="4"/>
  <c r="K33" i="2"/>
  <c r="K23" i="2"/>
  <c r="K10" i="2"/>
  <c r="K33" i="3"/>
  <c r="K10" i="3"/>
  <c r="L33" i="3"/>
  <c r="L10" i="3"/>
  <c r="L33" i="2"/>
  <c r="L23" i="2"/>
  <c r="L10" i="2"/>
  <c r="L23" i="1"/>
  <c r="L9" i="1" s="1"/>
  <c r="L8" i="1" s="1"/>
  <c r="M33" i="3"/>
  <c r="M10" i="3"/>
  <c r="M33" i="2"/>
  <c r="M23" i="2"/>
  <c r="M10" i="2"/>
  <c r="M9" i="2" s="1"/>
  <c r="N10" i="2"/>
  <c r="M23" i="1"/>
  <c r="N33" i="3"/>
  <c r="N47" i="2"/>
  <c r="N33" i="2"/>
  <c r="N23" i="2"/>
  <c r="N23" i="1"/>
  <c r="O33" i="3"/>
  <c r="O10" i="3"/>
  <c r="O33" i="2"/>
  <c r="O33" i="4" s="1"/>
  <c r="O23" i="2"/>
  <c r="O10" i="2"/>
  <c r="O8" i="2" s="1"/>
  <c r="O23" i="1"/>
  <c r="P55" i="4"/>
  <c r="Q55" i="4"/>
  <c r="Q33" i="3"/>
  <c r="P33" i="3"/>
  <c r="Q10" i="3"/>
  <c r="Q9" i="3" s="1"/>
  <c r="Q8" i="3" s="1"/>
  <c r="P10" i="3"/>
  <c r="Q33" i="2"/>
  <c r="P33" i="2"/>
  <c r="P33" i="4" s="1"/>
  <c r="Q23" i="2"/>
  <c r="P23" i="2"/>
  <c r="Q10" i="2"/>
  <c r="P10" i="2"/>
  <c r="P23" i="1"/>
  <c r="Q81" i="4"/>
  <c r="P81" i="4"/>
  <c r="O81" i="4"/>
  <c r="N81" i="4"/>
  <c r="M81" i="4"/>
  <c r="L81" i="4"/>
  <c r="K81" i="4"/>
  <c r="J81" i="4"/>
  <c r="I81" i="4"/>
  <c r="H81" i="4"/>
  <c r="G81" i="4"/>
  <c r="F81" i="4"/>
  <c r="E81" i="4"/>
  <c r="D81" i="4"/>
  <c r="C81" i="4"/>
  <c r="B81" i="4"/>
  <c r="Q80" i="4"/>
  <c r="P80" i="4"/>
  <c r="O80" i="4"/>
  <c r="N80" i="4"/>
  <c r="M80" i="4"/>
  <c r="K80" i="4"/>
  <c r="J80" i="4"/>
  <c r="I80" i="4"/>
  <c r="H80" i="4"/>
  <c r="G80" i="4"/>
  <c r="F80" i="4"/>
  <c r="E80" i="4"/>
  <c r="D80" i="4"/>
  <c r="C80" i="4"/>
  <c r="B80" i="4"/>
  <c r="Q79" i="4"/>
  <c r="P79" i="4"/>
  <c r="O79" i="4"/>
  <c r="H79" i="4"/>
  <c r="G79" i="4"/>
  <c r="F79" i="4"/>
  <c r="E79" i="4"/>
  <c r="D79" i="4"/>
  <c r="C79" i="4"/>
  <c r="B79" i="4"/>
  <c r="Q78" i="4"/>
  <c r="P78" i="4"/>
  <c r="O78" i="4"/>
  <c r="N78" i="4"/>
  <c r="M78" i="4"/>
  <c r="L78" i="4"/>
  <c r="K78" i="4"/>
  <c r="J78" i="4"/>
  <c r="I78" i="4"/>
  <c r="H78" i="4"/>
  <c r="G78" i="4"/>
  <c r="F78" i="4"/>
  <c r="E78" i="4"/>
  <c r="D78" i="4"/>
  <c r="C78" i="4"/>
  <c r="B78" i="4"/>
  <c r="Q77" i="4"/>
  <c r="P77" i="4"/>
  <c r="O77" i="4"/>
  <c r="N77" i="4"/>
  <c r="M77" i="4"/>
  <c r="L77" i="4"/>
  <c r="K77" i="4"/>
  <c r="J77" i="4"/>
  <c r="I77" i="4"/>
  <c r="H77" i="4"/>
  <c r="G77" i="4"/>
  <c r="F77" i="4"/>
  <c r="E77" i="4"/>
  <c r="D77" i="4"/>
  <c r="C77" i="4"/>
  <c r="B77" i="4"/>
  <c r="B74" i="4"/>
  <c r="Q73" i="4"/>
  <c r="P73" i="4"/>
  <c r="O73" i="4"/>
  <c r="N73" i="4"/>
  <c r="M73" i="4"/>
  <c r="L73" i="4"/>
  <c r="K73" i="4"/>
  <c r="J73" i="4"/>
  <c r="I73" i="4"/>
  <c r="H73" i="4"/>
  <c r="G73" i="4"/>
  <c r="F73" i="4"/>
  <c r="E73" i="4"/>
  <c r="D73" i="4"/>
  <c r="C73" i="4"/>
  <c r="B73" i="4"/>
  <c r="Q72" i="4"/>
  <c r="P72" i="4"/>
  <c r="O72" i="4"/>
  <c r="N72" i="4"/>
  <c r="M72" i="4"/>
  <c r="L72" i="4"/>
  <c r="K72" i="4"/>
  <c r="J72" i="4"/>
  <c r="I72" i="4"/>
  <c r="H72" i="4"/>
  <c r="G72" i="4"/>
  <c r="F72" i="4"/>
  <c r="E72" i="4"/>
  <c r="D72" i="4"/>
  <c r="C72" i="4"/>
  <c r="B72" i="4"/>
  <c r="Q71" i="4"/>
  <c r="P71" i="4"/>
  <c r="O71" i="4"/>
  <c r="N71" i="4"/>
  <c r="M71" i="4"/>
  <c r="L71" i="4"/>
  <c r="K71" i="4"/>
  <c r="J71" i="4"/>
  <c r="I71" i="4"/>
  <c r="H71" i="4"/>
  <c r="G71" i="4"/>
  <c r="F71" i="4"/>
  <c r="E71" i="4"/>
  <c r="D71" i="4"/>
  <c r="C71" i="4"/>
  <c r="B71" i="4"/>
  <c r="B70" i="4"/>
  <c r="Q69" i="4"/>
  <c r="P69" i="4"/>
  <c r="O69" i="4"/>
  <c r="N69" i="4"/>
  <c r="M69" i="4"/>
  <c r="L69" i="4"/>
  <c r="K69" i="4"/>
  <c r="J69" i="4"/>
  <c r="I69" i="4"/>
  <c r="H69" i="4"/>
  <c r="G69" i="4"/>
  <c r="F69" i="4"/>
  <c r="E69" i="4"/>
  <c r="D69" i="4"/>
  <c r="C69" i="4"/>
  <c r="B69" i="4"/>
  <c r="Q68" i="4"/>
  <c r="P68" i="4"/>
  <c r="O68" i="4"/>
  <c r="N68" i="4"/>
  <c r="M68" i="4"/>
  <c r="L68" i="4"/>
  <c r="K68" i="4"/>
  <c r="J68" i="4"/>
  <c r="I68" i="4"/>
  <c r="H68" i="4"/>
  <c r="G68" i="4"/>
  <c r="F68" i="4"/>
  <c r="E68" i="4"/>
  <c r="D68" i="4"/>
  <c r="C68" i="4"/>
  <c r="B68" i="4"/>
  <c r="Q67" i="4"/>
  <c r="P67" i="4"/>
  <c r="O67" i="4"/>
  <c r="N67" i="4"/>
  <c r="M67" i="4"/>
  <c r="L67" i="4"/>
  <c r="K67" i="4"/>
  <c r="J67" i="4"/>
  <c r="I67" i="4"/>
  <c r="H67" i="4"/>
  <c r="G67" i="4"/>
  <c r="F67" i="4"/>
  <c r="E67" i="4"/>
  <c r="D67" i="4"/>
  <c r="C67" i="4"/>
  <c r="B67" i="4"/>
  <c r="Q66" i="4"/>
  <c r="P66" i="4"/>
  <c r="O66" i="4"/>
  <c r="N66" i="4"/>
  <c r="M66" i="4"/>
  <c r="L66" i="4"/>
  <c r="K66" i="4"/>
  <c r="J66" i="4"/>
  <c r="I66" i="4"/>
  <c r="H66" i="4"/>
  <c r="G66" i="4"/>
  <c r="F66" i="4"/>
  <c r="E66" i="4"/>
  <c r="D66" i="4"/>
  <c r="C66" i="4"/>
  <c r="B66" i="4"/>
  <c r="Q65" i="4"/>
  <c r="P65" i="4"/>
  <c r="O65" i="4"/>
  <c r="N65" i="4"/>
  <c r="M65" i="4"/>
  <c r="L65" i="4"/>
  <c r="K65" i="4"/>
  <c r="J65" i="4"/>
  <c r="I65" i="4"/>
  <c r="H65" i="4"/>
  <c r="G65" i="4"/>
  <c r="F65" i="4"/>
  <c r="E65" i="4"/>
  <c r="D65" i="4"/>
  <c r="B65" i="4"/>
  <c r="Q64" i="4"/>
  <c r="P64" i="4"/>
  <c r="O64" i="4"/>
  <c r="N64" i="4"/>
  <c r="M64" i="4"/>
  <c r="L64" i="4"/>
  <c r="K64" i="4"/>
  <c r="J64" i="4"/>
  <c r="I64" i="4"/>
  <c r="H64" i="4"/>
  <c r="G64" i="4"/>
  <c r="F64" i="4"/>
  <c r="E64" i="4"/>
  <c r="D64" i="4"/>
  <c r="C64" i="4"/>
  <c r="B64" i="4"/>
  <c r="N63" i="4"/>
  <c r="M63" i="4"/>
  <c r="L63" i="4"/>
  <c r="K63" i="4"/>
  <c r="J63" i="4"/>
  <c r="I63" i="4"/>
  <c r="H63" i="4"/>
  <c r="G63" i="4"/>
  <c r="F63" i="4"/>
  <c r="E63" i="4"/>
  <c r="D63" i="4"/>
  <c r="C63" i="4"/>
  <c r="B63" i="4"/>
  <c r="Q62" i="4"/>
  <c r="P62" i="4"/>
  <c r="O62" i="4"/>
  <c r="N62" i="4"/>
  <c r="M62" i="4"/>
  <c r="L62" i="4"/>
  <c r="K62" i="4"/>
  <c r="J62" i="4"/>
  <c r="I62" i="4"/>
  <c r="H62" i="4"/>
  <c r="G62" i="4"/>
  <c r="F62" i="4"/>
  <c r="E62" i="4"/>
  <c r="D62" i="4"/>
  <c r="C62" i="4"/>
  <c r="B62" i="4"/>
  <c r="Q60" i="4"/>
  <c r="P60" i="4"/>
  <c r="O60" i="4"/>
  <c r="N60" i="4"/>
  <c r="M60" i="4"/>
  <c r="L60" i="4"/>
  <c r="K60" i="4"/>
  <c r="J60" i="4"/>
  <c r="I60" i="4"/>
  <c r="H60" i="4"/>
  <c r="G60" i="4"/>
  <c r="F60" i="4"/>
  <c r="E60" i="4"/>
  <c r="D60" i="4"/>
  <c r="C60" i="4"/>
  <c r="B60" i="4"/>
  <c r="Q58" i="4"/>
  <c r="P58" i="4"/>
  <c r="O58" i="4"/>
  <c r="N58" i="4"/>
  <c r="M58" i="4"/>
  <c r="L58" i="4"/>
  <c r="K58" i="4"/>
  <c r="J58" i="4"/>
  <c r="I58" i="4"/>
  <c r="H58" i="4"/>
  <c r="G58" i="4"/>
  <c r="L57" i="4"/>
  <c r="K57" i="4"/>
  <c r="J57" i="4"/>
  <c r="I57" i="4"/>
  <c r="H57" i="4"/>
  <c r="G57" i="4"/>
  <c r="F57" i="4"/>
  <c r="E57" i="4"/>
  <c r="D57" i="4"/>
  <c r="B57" i="4"/>
  <c r="Q56" i="4"/>
  <c r="P56" i="4"/>
  <c r="O56" i="4"/>
  <c r="N56" i="4"/>
  <c r="M56" i="4"/>
  <c r="L56" i="4"/>
  <c r="K56" i="4"/>
  <c r="J56" i="4"/>
  <c r="I56" i="4"/>
  <c r="H56" i="4"/>
  <c r="G56" i="4"/>
  <c r="F56" i="4"/>
  <c r="E56" i="4"/>
  <c r="B56" i="4"/>
  <c r="Q54" i="4"/>
  <c r="P54" i="4"/>
  <c r="I54" i="4"/>
  <c r="H54" i="4"/>
  <c r="G54" i="4"/>
  <c r="F54" i="4"/>
  <c r="E54" i="4"/>
  <c r="D54" i="4"/>
  <c r="C54" i="4"/>
  <c r="B54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Q48" i="4"/>
  <c r="P48" i="4"/>
  <c r="O48" i="4"/>
  <c r="N48" i="4"/>
  <c r="M48" i="4"/>
  <c r="L48" i="4"/>
  <c r="K48" i="4"/>
  <c r="J48" i="4"/>
  <c r="I48" i="4"/>
  <c r="H48" i="4"/>
  <c r="G48" i="4"/>
  <c r="F48" i="4"/>
  <c r="E48" i="4"/>
  <c r="D48" i="4"/>
  <c r="Q31" i="4"/>
  <c r="P31" i="4"/>
  <c r="O31" i="4"/>
  <c r="N31" i="4"/>
  <c r="M31" i="4"/>
  <c r="L31" i="4"/>
  <c r="K31" i="4"/>
  <c r="J31" i="4"/>
  <c r="I31" i="4"/>
  <c r="H31" i="4"/>
  <c r="G31" i="4"/>
  <c r="F31" i="4"/>
  <c r="E31" i="4"/>
  <c r="D31" i="4"/>
  <c r="C31" i="4"/>
  <c r="B31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Q29" i="4"/>
  <c r="P29" i="4"/>
  <c r="O29" i="4"/>
  <c r="N29" i="4"/>
  <c r="M29" i="4"/>
  <c r="L29" i="4"/>
  <c r="K29" i="4"/>
  <c r="J29" i="4"/>
  <c r="I29" i="4"/>
  <c r="H29" i="4"/>
  <c r="G29" i="4"/>
  <c r="F29" i="4"/>
  <c r="N28" i="4"/>
  <c r="M28" i="4"/>
  <c r="L28" i="4"/>
  <c r="K28" i="4"/>
  <c r="J28" i="4"/>
  <c r="I28" i="4"/>
  <c r="P27" i="4"/>
  <c r="O27" i="4"/>
  <c r="N27" i="4"/>
  <c r="M27" i="4"/>
  <c r="L27" i="4"/>
  <c r="K27" i="4"/>
  <c r="J27" i="4"/>
  <c r="I27" i="4"/>
  <c r="H27" i="4"/>
  <c r="G27" i="4"/>
  <c r="F27" i="4"/>
  <c r="Q25" i="4"/>
  <c r="P25" i="4"/>
  <c r="O25" i="4"/>
  <c r="N25" i="4"/>
  <c r="M25" i="4"/>
  <c r="L25" i="4"/>
  <c r="K25" i="4"/>
  <c r="J25" i="4"/>
  <c r="I25" i="4"/>
  <c r="H25" i="4"/>
  <c r="G25" i="4"/>
  <c r="F25" i="4"/>
  <c r="Q24" i="4"/>
  <c r="P24" i="4"/>
  <c r="O24" i="4"/>
  <c r="N24" i="4"/>
  <c r="M24" i="4"/>
  <c r="L24" i="4"/>
  <c r="K24" i="4"/>
  <c r="J24" i="4"/>
  <c r="I24" i="4"/>
  <c r="H24" i="4"/>
  <c r="G24" i="4"/>
  <c r="F24" i="4"/>
  <c r="Q22" i="4"/>
  <c r="P22" i="4"/>
  <c r="O22" i="4"/>
  <c r="N22" i="4"/>
  <c r="M22" i="4"/>
  <c r="L22" i="4"/>
  <c r="K22" i="4"/>
  <c r="J22" i="4"/>
  <c r="I22" i="4"/>
  <c r="H22" i="4"/>
  <c r="G22" i="4"/>
  <c r="F22" i="4"/>
  <c r="E22" i="4"/>
  <c r="D22" i="4"/>
  <c r="B22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B20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B19" i="4"/>
  <c r="Q18" i="4"/>
  <c r="P18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B18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D14" i="4"/>
  <c r="C14" i="4"/>
  <c r="B14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B12" i="4"/>
  <c r="Q11" i="4"/>
  <c r="D11" i="4"/>
  <c r="C11" i="4"/>
  <c r="B11" i="4"/>
  <c r="G51" i="3"/>
  <c r="F51" i="3"/>
  <c r="F51" i="4" s="1"/>
  <c r="E51" i="3"/>
  <c r="D51" i="3"/>
  <c r="D51" i="4" s="1"/>
  <c r="B51" i="3"/>
  <c r="Q47" i="2"/>
  <c r="P47" i="2"/>
  <c r="P47" i="4"/>
  <c r="O47" i="2"/>
  <c r="M47" i="2"/>
  <c r="L47" i="2"/>
  <c r="L47" i="4" s="1"/>
  <c r="K47" i="2"/>
  <c r="K47" i="4" s="1"/>
  <c r="J47" i="2"/>
  <c r="J47" i="4"/>
  <c r="I47" i="2"/>
  <c r="H47" i="2"/>
  <c r="H47" i="4" s="1"/>
  <c r="G47" i="2"/>
  <c r="G47" i="4" s="1"/>
  <c r="F47" i="2"/>
  <c r="F47" i="4" s="1"/>
  <c r="E47" i="2"/>
  <c r="D47" i="2"/>
  <c r="D47" i="4" s="1"/>
  <c r="C47" i="2"/>
  <c r="C47" i="4"/>
  <c r="B47" i="2"/>
  <c r="H8" i="2"/>
  <c r="G8" i="2"/>
  <c r="G7" i="2" s="1"/>
  <c r="B47" i="1"/>
  <c r="E9" i="1"/>
  <c r="C9" i="1"/>
  <c r="O47" i="4"/>
  <c r="N9" i="3"/>
  <c r="K33" i="4"/>
  <c r="C10" i="4"/>
  <c r="I8" i="3"/>
  <c r="I51" i="4"/>
  <c r="D8" i="2"/>
  <c r="D7" i="2" s="1"/>
  <c r="D9" i="1"/>
  <c r="S33" i="4"/>
  <c r="I7" i="3"/>
  <c r="H10" i="4"/>
  <c r="E9" i="3"/>
  <c r="M9" i="3"/>
  <c r="M8" i="3"/>
  <c r="O9" i="1"/>
  <c r="O8" i="1" s="1"/>
  <c r="S8" i="2"/>
  <c r="G9" i="1"/>
  <c r="G8" i="1" s="1"/>
  <c r="G7" i="1" s="1"/>
  <c r="V29" i="4" l="1"/>
  <c r="W60" i="2"/>
  <c r="W41" i="2"/>
  <c r="W71" i="2"/>
  <c r="W67" i="2"/>
  <c r="W62" i="2"/>
  <c r="W51" i="2"/>
  <c r="W47" i="2"/>
  <c r="W32" i="2"/>
  <c r="W24" i="2"/>
  <c r="W20" i="2"/>
  <c r="W15" i="2"/>
  <c r="W11" i="2"/>
  <c r="W19" i="2"/>
  <c r="W68" i="2"/>
  <c r="W53" i="2"/>
  <c r="W21" i="2"/>
  <c r="W7" i="2"/>
  <c r="W79" i="2"/>
  <c r="W70" i="2"/>
  <c r="W66" i="2"/>
  <c r="W59" i="2"/>
  <c r="W50" i="2"/>
  <c r="W43" i="2"/>
  <c r="W31" i="2"/>
  <c r="W23" i="2"/>
  <c r="W14" i="2"/>
  <c r="W72" i="2"/>
  <c r="W33" i="2"/>
  <c r="W12" i="2"/>
  <c r="W75" i="2"/>
  <c r="W69" i="2"/>
  <c r="W65" i="2"/>
  <c r="W49" i="2"/>
  <c r="W42" i="2"/>
  <c r="W29" i="2"/>
  <c r="W22" i="2"/>
  <c r="W17" i="2"/>
  <c r="W13" i="2"/>
  <c r="W64" i="2"/>
  <c r="W48" i="2"/>
  <c r="W28" i="2"/>
  <c r="W16" i="2"/>
  <c r="W10" i="2"/>
  <c r="U7" i="4"/>
  <c r="T9" i="1"/>
  <c r="V9" i="1" s="1"/>
  <c r="T23" i="4"/>
  <c r="S59" i="4"/>
  <c r="S7" i="2"/>
  <c r="O7" i="1"/>
  <c r="R59" i="4"/>
  <c r="O59" i="4"/>
  <c r="T51" i="4"/>
  <c r="V51" i="4" s="1"/>
  <c r="V51" i="3"/>
  <c r="M7" i="3"/>
  <c r="S51" i="4"/>
  <c r="Q7" i="3"/>
  <c r="P51" i="4"/>
  <c r="O51" i="4"/>
  <c r="L51" i="4"/>
  <c r="S7" i="1"/>
  <c r="N47" i="4"/>
  <c r="O7" i="2"/>
  <c r="Q7" i="1"/>
  <c r="T8" i="3"/>
  <c r="V8" i="3" s="1"/>
  <c r="V9" i="3"/>
  <c r="T8" i="2"/>
  <c r="V8" i="2" s="1"/>
  <c r="C9" i="4"/>
  <c r="C8" i="3"/>
  <c r="D33" i="4"/>
  <c r="L59" i="4"/>
  <c r="E51" i="4"/>
  <c r="N8" i="3"/>
  <c r="S9" i="3"/>
  <c r="Q10" i="4"/>
  <c r="H75" i="4"/>
  <c r="R9" i="3"/>
  <c r="R8" i="3" s="1"/>
  <c r="B51" i="4"/>
  <c r="J8" i="2"/>
  <c r="J7" i="2" s="1"/>
  <c r="L33" i="4"/>
  <c r="B33" i="4"/>
  <c r="N75" i="4"/>
  <c r="R47" i="4"/>
  <c r="M51" i="4"/>
  <c r="T10" i="4"/>
  <c r="V10" i="4" s="1"/>
  <c r="T9" i="2"/>
  <c r="M10" i="4"/>
  <c r="B8" i="2"/>
  <c r="B7" i="2" s="1"/>
  <c r="C8" i="2"/>
  <c r="C7" i="2" s="1"/>
  <c r="R51" i="4"/>
  <c r="R8" i="2"/>
  <c r="R7" i="2" s="1"/>
  <c r="N23" i="4"/>
  <c r="I59" i="4"/>
  <c r="G75" i="4"/>
  <c r="E10" i="4"/>
  <c r="P75" i="4"/>
  <c r="C51" i="4"/>
  <c r="J10" i="4"/>
  <c r="B8" i="1"/>
  <c r="B7" i="1" s="1"/>
  <c r="I47" i="4"/>
  <c r="G51" i="4"/>
  <c r="Q47" i="4"/>
  <c r="H23" i="4"/>
  <c r="F33" i="4"/>
  <c r="T47" i="4"/>
  <c r="V47" i="4" s="1"/>
  <c r="Q9" i="2"/>
  <c r="Q33" i="4"/>
  <c r="E59" i="4"/>
  <c r="E8" i="2"/>
  <c r="E7" i="2" s="1"/>
  <c r="L23" i="4"/>
  <c r="K9" i="1"/>
  <c r="K8" i="1" s="1"/>
  <c r="K7" i="1" s="1"/>
  <c r="K59" i="4"/>
  <c r="C59" i="4"/>
  <c r="K23" i="4"/>
  <c r="I33" i="4"/>
  <c r="J51" i="4"/>
  <c r="R75" i="4"/>
  <c r="I8" i="2"/>
  <c r="I7" i="2" s="1"/>
  <c r="E9" i="2"/>
  <c r="E9" i="4" s="1"/>
  <c r="P9" i="1"/>
  <c r="P8" i="1" s="1"/>
  <c r="P7" i="1" s="1"/>
  <c r="E8" i="1"/>
  <c r="E7" i="1" s="1"/>
  <c r="N7" i="1"/>
  <c r="Q75" i="4"/>
  <c r="B59" i="4"/>
  <c r="F8" i="3"/>
  <c r="F7" i="3" s="1"/>
  <c r="J8" i="3"/>
  <c r="J8" i="4" s="1"/>
  <c r="H33" i="4"/>
  <c r="S23" i="4"/>
  <c r="C7" i="3"/>
  <c r="B10" i="4"/>
  <c r="M8" i="2"/>
  <c r="M8" i="4" s="1"/>
  <c r="O10" i="4"/>
  <c r="H59" i="4"/>
  <c r="Q59" i="4"/>
  <c r="R9" i="1"/>
  <c r="R8" i="1" s="1"/>
  <c r="L7" i="1"/>
  <c r="R10" i="4"/>
  <c r="H9" i="3"/>
  <c r="O9" i="2"/>
  <c r="I23" i="4"/>
  <c r="H9" i="1"/>
  <c r="H8" i="1" s="1"/>
  <c r="H7" i="1" s="1"/>
  <c r="C33" i="4"/>
  <c r="P59" i="4"/>
  <c r="O75" i="4"/>
  <c r="N51" i="4"/>
  <c r="T75" i="4"/>
  <c r="V75" i="4" s="1"/>
  <c r="N33" i="4"/>
  <c r="M33" i="4"/>
  <c r="N59" i="4"/>
  <c r="O9" i="3"/>
  <c r="O8" i="3" s="1"/>
  <c r="O7" i="3" s="1"/>
  <c r="P9" i="2"/>
  <c r="M23" i="4"/>
  <c r="J9" i="2"/>
  <c r="J9" i="4" s="1"/>
  <c r="M9" i="1"/>
  <c r="M8" i="1" s="1"/>
  <c r="M7" i="1" s="1"/>
  <c r="F9" i="1"/>
  <c r="F8" i="1" s="1"/>
  <c r="F7" i="1" s="1"/>
  <c r="D7" i="1"/>
  <c r="F59" i="4"/>
  <c r="D75" i="4"/>
  <c r="T33" i="4"/>
  <c r="V33" i="4" s="1"/>
  <c r="M47" i="4"/>
  <c r="L9" i="3"/>
  <c r="L10" i="4"/>
  <c r="L8" i="3"/>
  <c r="K8" i="2"/>
  <c r="K7" i="2" s="1"/>
  <c r="K9" i="2"/>
  <c r="N7" i="3"/>
  <c r="T59" i="4"/>
  <c r="V59" i="4" s="1"/>
  <c r="R7" i="1"/>
  <c r="F8" i="2"/>
  <c r="F7" i="2" s="1"/>
  <c r="F23" i="4"/>
  <c r="F9" i="2"/>
  <c r="G9" i="3"/>
  <c r="G9" i="4" s="1"/>
  <c r="G8" i="3"/>
  <c r="G10" i="4"/>
  <c r="P9" i="3"/>
  <c r="P23" i="4"/>
  <c r="E33" i="4"/>
  <c r="E8" i="3"/>
  <c r="N9" i="2"/>
  <c r="N9" i="4" s="1"/>
  <c r="K9" i="3"/>
  <c r="N8" i="2"/>
  <c r="N7" i="2" s="1"/>
  <c r="N10" i="4"/>
  <c r="I9" i="1"/>
  <c r="I8" i="1" s="1"/>
  <c r="I7" i="1" s="1"/>
  <c r="I10" i="4"/>
  <c r="O8" i="4"/>
  <c r="K10" i="4"/>
  <c r="H9" i="4"/>
  <c r="L75" i="4"/>
  <c r="B9" i="4"/>
  <c r="B8" i="3"/>
  <c r="S10" i="4"/>
  <c r="S9" i="2"/>
  <c r="Q9" i="4"/>
  <c r="D59" i="4"/>
  <c r="Q8" i="2"/>
  <c r="Q7" i="2" s="1"/>
  <c r="H7" i="2"/>
  <c r="P8" i="2"/>
  <c r="P7" i="2" s="1"/>
  <c r="P10" i="4"/>
  <c r="K8" i="3"/>
  <c r="I9" i="4"/>
  <c r="J23" i="4"/>
  <c r="M59" i="4"/>
  <c r="H8" i="3"/>
  <c r="R9" i="2"/>
  <c r="R9" i="4" s="1"/>
  <c r="R33" i="4"/>
  <c r="R23" i="4"/>
  <c r="L9" i="2"/>
  <c r="L8" i="2"/>
  <c r="L7" i="2" s="1"/>
  <c r="C8" i="1"/>
  <c r="C7" i="1" s="1"/>
  <c r="D10" i="4"/>
  <c r="D9" i="3"/>
  <c r="O9" i="4"/>
  <c r="S8" i="3"/>
  <c r="F9" i="3"/>
  <c r="F9" i="4" s="1"/>
  <c r="Q23" i="4"/>
  <c r="F10" i="4"/>
  <c r="B47" i="4"/>
  <c r="E47" i="4"/>
  <c r="O23" i="4"/>
  <c r="I75" i="4"/>
  <c r="T8" i="1"/>
  <c r="S75" i="4"/>
  <c r="V23" i="4" l="1"/>
  <c r="W66" i="4"/>
  <c r="W47" i="4"/>
  <c r="W10" i="4"/>
  <c r="W40" i="4"/>
  <c r="W62" i="4"/>
  <c r="W32" i="4"/>
  <c r="W24" i="4"/>
  <c r="W71" i="4"/>
  <c r="W31" i="4"/>
  <c r="W52" i="4"/>
  <c r="W11" i="4"/>
  <c r="W65" i="4"/>
  <c r="W14" i="4"/>
  <c r="W12" i="4"/>
  <c r="W51" i="4"/>
  <c r="W42" i="4"/>
  <c r="W73" i="4"/>
  <c r="W13" i="4"/>
  <c r="W78" i="4"/>
  <c r="W63" i="4"/>
  <c r="W33" i="4"/>
  <c r="W20" i="4"/>
  <c r="W16" i="4"/>
  <c r="W50" i="4"/>
  <c r="W21" i="4"/>
  <c r="W70" i="4"/>
  <c r="W7" i="4"/>
  <c r="W25" i="4"/>
  <c r="W19" i="4"/>
  <c r="W48" i="4"/>
  <c r="W15" i="4"/>
  <c r="W49" i="4"/>
  <c r="W72" i="4"/>
  <c r="W29" i="4"/>
  <c r="W64" i="4"/>
  <c r="W75" i="4"/>
  <c r="W44" i="4"/>
  <c r="W17" i="4"/>
  <c r="W59" i="4"/>
  <c r="W79" i="4"/>
  <c r="W53" i="4"/>
  <c r="W69" i="4"/>
  <c r="W23" i="4"/>
  <c r="W68" i="4"/>
  <c r="W43" i="4"/>
  <c r="W67" i="4"/>
  <c r="W8" i="4"/>
  <c r="W9" i="4"/>
  <c r="T7" i="3"/>
  <c r="V7" i="3" s="1"/>
  <c r="T9" i="4"/>
  <c r="V9" i="2"/>
  <c r="T8" i="4"/>
  <c r="V8" i="1"/>
  <c r="O7" i="4"/>
  <c r="Q7" i="4"/>
  <c r="T7" i="2"/>
  <c r="V7" i="2" s="1"/>
  <c r="C7" i="4"/>
  <c r="F8" i="4"/>
  <c r="F7" i="4"/>
  <c r="J7" i="3"/>
  <c r="J7" i="4" s="1"/>
  <c r="C8" i="4"/>
  <c r="I8" i="4"/>
  <c r="M9" i="4"/>
  <c r="I7" i="4"/>
  <c r="N7" i="4"/>
  <c r="K9" i="4"/>
  <c r="M7" i="2"/>
  <c r="M7" i="4" s="1"/>
  <c r="H7" i="3"/>
  <c r="H7" i="4" s="1"/>
  <c r="H8" i="4"/>
  <c r="K7" i="3"/>
  <c r="K7" i="4" s="1"/>
  <c r="K8" i="4"/>
  <c r="G7" i="3"/>
  <c r="G7" i="4" s="1"/>
  <c r="G8" i="4"/>
  <c r="L7" i="3"/>
  <c r="L7" i="4" s="1"/>
  <c r="L8" i="4"/>
  <c r="S9" i="4"/>
  <c r="R7" i="3"/>
  <c r="R7" i="4" s="1"/>
  <c r="R8" i="4"/>
  <c r="P9" i="4"/>
  <c r="P8" i="3"/>
  <c r="L9" i="4"/>
  <c r="D9" i="4"/>
  <c r="D8" i="3"/>
  <c r="T7" i="1"/>
  <c r="V7" i="1" s="1"/>
  <c r="S8" i="4"/>
  <c r="S7" i="3"/>
  <c r="S7" i="4" s="1"/>
  <c r="Q8" i="4"/>
  <c r="N8" i="4"/>
  <c r="B7" i="3"/>
  <c r="B7" i="4" s="1"/>
  <c r="B8" i="4"/>
  <c r="E8" i="4"/>
  <c r="E7" i="3"/>
  <c r="E7" i="4" s="1"/>
  <c r="V9" i="4" l="1"/>
  <c r="V8" i="4"/>
  <c r="T7" i="4"/>
  <c r="D8" i="4"/>
  <c r="D7" i="3"/>
  <c r="D7" i="4" s="1"/>
  <c r="Y7" i="1"/>
  <c r="P8" i="4"/>
  <c r="P7" i="3"/>
  <c r="P7" i="4" s="1"/>
  <c r="V7" i="4" l="1"/>
</calcChain>
</file>

<file path=xl/sharedStrings.xml><?xml version="1.0" encoding="utf-8"?>
<sst xmlns="http://schemas.openxmlformats.org/spreadsheetml/2006/main" count="369" uniqueCount="107">
  <si>
    <t>PRODUZIONE MONDIALE DI VEICOLI COMMERCIALI LEGGERI</t>
  </si>
  <si>
    <t>WORLDWIDE LIGHT COMMERCIAL VEHICLE PRODUCTION</t>
  </si>
  <si>
    <t>TOTALE MONDO</t>
  </si>
  <si>
    <t>EUROPA</t>
  </si>
  <si>
    <t>SPAGNA</t>
  </si>
  <si>
    <t>ITALIA</t>
  </si>
  <si>
    <t>REP. CECA</t>
  </si>
  <si>
    <t>POLONIA</t>
  </si>
  <si>
    <t>SLOVACCHIA</t>
  </si>
  <si>
    <t>RUSSIA</t>
  </si>
  <si>
    <t>TURCHIA</t>
  </si>
  <si>
    <t>ALTRI EST EUROPA</t>
  </si>
  <si>
    <t>CANADA</t>
  </si>
  <si>
    <t>MESSICO</t>
  </si>
  <si>
    <t>USA</t>
  </si>
  <si>
    <t>SUD AMERICA</t>
  </si>
  <si>
    <t>ARGENTINA</t>
  </si>
  <si>
    <t>BRASILE</t>
  </si>
  <si>
    <t>ASIA-OCEANIA</t>
  </si>
  <si>
    <t>AUSTRALIA</t>
  </si>
  <si>
    <t>CINA</t>
  </si>
  <si>
    <t>INDIA</t>
  </si>
  <si>
    <t>INDONESIA</t>
  </si>
  <si>
    <t>IRAN</t>
  </si>
  <si>
    <t>GIAPPONE</t>
  </si>
  <si>
    <t>MALESIA</t>
  </si>
  <si>
    <t>SUD COREA</t>
  </si>
  <si>
    <t>TAIWAN</t>
  </si>
  <si>
    <t>AFRICA</t>
  </si>
  <si>
    <t>PRODUZIONE MONDIALE DI AUTOCARRI</t>
  </si>
  <si>
    <t>WORLDWIDE TRUCK PRODUCTION</t>
  </si>
  <si>
    <t>PRODUZIONE MONDIALE DI AUTOBUS</t>
  </si>
  <si>
    <t>WORLDWIDE BUS PRODUCTION</t>
  </si>
  <si>
    <r>
      <t>I dati in corsivo sono stimati o provvisori/</t>
    </r>
    <r>
      <rPr>
        <i/>
        <sz val="8"/>
        <color indexed="8"/>
        <rFont val="Trebuchet MS"/>
        <family val="2"/>
      </rPr>
      <t>The data in italics are estimated or provisional</t>
    </r>
  </si>
  <si>
    <t>WORLDWIDE COMMERCIAL VEHICLE PRODUCTION</t>
  </si>
  <si>
    <t xml:space="preserve">UE15 </t>
  </si>
  <si>
    <t>Nota - Ove possibile, sono stati esclusi i doppi conteggi dai totale area/ When possible, the double counts have been not included  from area totals</t>
  </si>
  <si>
    <t>Nota - Ove possibile, sono stati esclusi i doppi conteggi dai totale area/ When possible, the double counts have been not included from area totals</t>
  </si>
  <si>
    <t>Fonte: OICA/Associazioni nazionali/Ward's/Fourin</t>
  </si>
  <si>
    <t>UNGHERIA</t>
  </si>
  <si>
    <t xml:space="preserve">UNGHERIA </t>
  </si>
  <si>
    <t>FILIPPINE</t>
  </si>
  <si>
    <t>PAKISTAN</t>
  </si>
  <si>
    <t>VIETNAM</t>
  </si>
  <si>
    <t>AUSTRIA</t>
  </si>
  <si>
    <t>BELGIO</t>
  </si>
  <si>
    <t>PORTOGALLO</t>
  </si>
  <si>
    <t>FINLANDIA</t>
  </si>
  <si>
    <t>PAESI BASSI</t>
  </si>
  <si>
    <t>SVEZIA</t>
  </si>
  <si>
    <t>Doppi conteggi</t>
  </si>
  <si>
    <t xml:space="preserve">UE13 </t>
  </si>
  <si>
    <t>SLOVENIA</t>
  </si>
  <si>
    <t>ROMANIA</t>
  </si>
  <si>
    <t>SERBIA</t>
  </si>
  <si>
    <t>BIELORUSSIA</t>
  </si>
  <si>
    <t>KAZAKISTAN</t>
  </si>
  <si>
    <t>UCRAINA</t>
  </si>
  <si>
    <t>UZBEKISTAN</t>
  </si>
  <si>
    <t>COLOMBIA</t>
  </si>
  <si>
    <t>VENEZUELA</t>
  </si>
  <si>
    <t>ALTRI</t>
  </si>
  <si>
    <t>BANGLADESH</t>
  </si>
  <si>
    <t>ALGERIA</t>
  </si>
  <si>
    <t>EGITTO</t>
  </si>
  <si>
    <t>MAROCCO</t>
  </si>
  <si>
    <t>SUD AFRICA</t>
  </si>
  <si>
    <t>UE28</t>
  </si>
  <si>
    <t>ECUADOR</t>
  </si>
  <si>
    <t>AZERBAIDJAN</t>
  </si>
  <si>
    <t>PRODUZIONE MONDIALE DI VEICOLI INDUSTRIALI</t>
  </si>
  <si>
    <t>ARGENTINA (utilitarios+vans)</t>
  </si>
  <si>
    <t>La tabella comprende VC tra  3,5 e 7 tonn. adibiti al trasporto merci e Minibus, derivati da VCL / Comprising LCV between 3.5 and 7 tons and minibus derived from LCV</t>
  </si>
  <si>
    <t>dal 2004 Stato Membro UE</t>
  </si>
  <si>
    <t>dal 2007 Stato Membro UE</t>
  </si>
  <si>
    <t>UE15</t>
  </si>
  <si>
    <t>UE13</t>
  </si>
  <si>
    <r>
      <t>TURCHIA</t>
    </r>
    <r>
      <rPr>
        <b/>
        <vertAlign val="superscript"/>
        <sz val="9"/>
        <color indexed="8"/>
        <rFont val="Trebuchet MS"/>
        <family val="2"/>
      </rPr>
      <t>1</t>
    </r>
  </si>
  <si>
    <r>
      <t xml:space="preserve">1 </t>
    </r>
    <r>
      <rPr>
        <sz val="8"/>
        <rFont val="Trebuchet MS"/>
        <family val="2"/>
      </rPr>
      <t>Turchia: include midibus e bus (escluso minibus)</t>
    </r>
  </si>
  <si>
    <r>
      <t>TURCHIA</t>
    </r>
    <r>
      <rPr>
        <b/>
        <vertAlign val="superscript"/>
        <sz val="9"/>
        <rFont val="Trebuchet MS"/>
        <family val="2"/>
      </rPr>
      <t>1</t>
    </r>
  </si>
  <si>
    <r>
      <rPr>
        <vertAlign val="superscript"/>
        <sz val="8"/>
        <rFont val="Trebuchet MS"/>
        <family val="2"/>
      </rPr>
      <t xml:space="preserve">1 </t>
    </r>
    <r>
      <rPr>
        <sz val="8"/>
        <rFont val="Trebuchet MS"/>
        <family val="2"/>
      </rPr>
      <t>Turchia: include pick-up e minibus</t>
    </r>
  </si>
  <si>
    <t>GERMANIA *</t>
  </si>
  <si>
    <t>FRANCIA *</t>
  </si>
  <si>
    <t>ARGENTINA *</t>
  </si>
  <si>
    <t>VIETNAM **</t>
  </si>
  <si>
    <t>REGNO UNITO</t>
  </si>
  <si>
    <t>PAESI BASSI **</t>
  </si>
  <si>
    <t>SVEZIA **</t>
  </si>
  <si>
    <t>PAESI BASSI**</t>
  </si>
  <si>
    <t xml:space="preserve">** Dal 2011 stime BMI / From 2011 estimates of BMI </t>
  </si>
  <si>
    <t>* dati Wards</t>
  </si>
  <si>
    <t>* Dati Wards</t>
  </si>
  <si>
    <t>** Dal 2011 stime BMI / From 2011 estimates of BMI</t>
  </si>
  <si>
    <t>*Dato Wards</t>
  </si>
  <si>
    <t xml:space="preserve">GERMANIA </t>
  </si>
  <si>
    <t xml:space="preserve">FRANCIA </t>
  </si>
  <si>
    <t xml:space="preserve">PAESI BASSI </t>
  </si>
  <si>
    <t xml:space="preserve">SVEZIA </t>
  </si>
  <si>
    <t xml:space="preserve">BRASILE </t>
  </si>
  <si>
    <t>THAILANDIA</t>
  </si>
  <si>
    <t>cagr</t>
  </si>
  <si>
    <t>Fonte: OICA/Associazioni nazionali/Ward's/Fitch</t>
  </si>
  <si>
    <t>Fonte: OICA/Associazioni nazionali/Ward's/Ficth</t>
  </si>
  <si>
    <t xml:space="preserve"> Comprende autobus con più di 8 posti in aggiunta all'autista e di ptt superiore a 3,5 / Comprising more than 8 seats in addition to the driver's seat and having a maximum mass over the limit of LCV.</t>
  </si>
  <si>
    <t>Share % 2019</t>
  </si>
  <si>
    <t>var.% 19/18</t>
  </si>
  <si>
    <t>NORD AMERICA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</si>
</sst>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3" formatCode="_-* #,##0.00_-;\-* #,##0.00_-;_-* &quot;-&quot;??_-;_-@_-"/>
    <numFmt numFmtId="164" formatCode="_-* #,##0_-;\-* #,##0_-;_-* &quot;-&quot;??_-;_-@_-"/>
    <numFmt numFmtId="165" formatCode="#,##0_ ;\-#,##0\ "/>
    <numFmt numFmtId="166" formatCode="#,###,##0"/>
    <numFmt numFmtId="167" formatCode="_-* #,##0.00\ _F_-;\-* #,##0.00\ _F_-;_-* &quot;-&quot;??\ _F_-;_-@_-"/>
    <numFmt numFmtId="168" formatCode="0.0%"/>
  </numFmts>
  <fonts count="43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8"/>
      <color indexed="8"/>
      <name val="Trebuchet MS"/>
      <family val="2"/>
    </font>
    <font>
      <i/>
      <sz val="8"/>
      <color indexed="8"/>
      <name val="Trebuchet MS"/>
      <family val="2"/>
    </font>
    <font>
      <sz val="10"/>
      <color indexed="8"/>
      <name val="Arial"/>
      <family val="2"/>
    </font>
    <font>
      <sz val="10"/>
      <name val="Gill Sans"/>
    </font>
    <font>
      <sz val="10"/>
      <name val="Arial"/>
      <family val="2"/>
    </font>
    <font>
      <sz val="12"/>
      <name val="Helv"/>
    </font>
    <font>
      <sz val="9"/>
      <color indexed="8"/>
      <name val="Trebuchet MS"/>
      <family val="2"/>
    </font>
    <font>
      <b/>
      <sz val="9"/>
      <name val="Trebuchet MS"/>
      <family val="2"/>
    </font>
    <font>
      <b/>
      <sz val="9"/>
      <color indexed="8"/>
      <name val="Trebuchet MS"/>
      <family val="2"/>
    </font>
    <font>
      <i/>
      <sz val="9"/>
      <color indexed="8"/>
      <name val="Trebuchet MS"/>
      <family val="2"/>
    </font>
    <font>
      <b/>
      <i/>
      <sz val="9"/>
      <name val="Trebuchet MS"/>
      <family val="2"/>
    </font>
    <font>
      <sz val="9"/>
      <name val="Trebuchet MS"/>
      <family val="2"/>
    </font>
    <font>
      <i/>
      <sz val="9"/>
      <name val="Trebuchet MS"/>
      <family val="2"/>
    </font>
    <font>
      <b/>
      <i/>
      <sz val="9"/>
      <color indexed="8"/>
      <name val="Trebuchet MS"/>
      <family val="2"/>
    </font>
    <font>
      <sz val="8"/>
      <color indexed="56"/>
      <name val="Trebuchet MS"/>
      <family val="2"/>
    </font>
    <font>
      <b/>
      <vertAlign val="superscript"/>
      <sz val="9"/>
      <color indexed="8"/>
      <name val="Trebuchet MS"/>
      <family val="2"/>
    </font>
    <font>
      <vertAlign val="superscript"/>
      <sz val="8"/>
      <name val="Trebuchet MS"/>
      <family val="2"/>
    </font>
    <font>
      <sz val="8"/>
      <name val="Trebuchet MS"/>
      <family val="2"/>
    </font>
    <font>
      <b/>
      <vertAlign val="superscript"/>
      <sz val="9"/>
      <name val="Trebuchet MS"/>
      <family val="2"/>
    </font>
    <font>
      <b/>
      <sz val="10"/>
      <color indexed="8"/>
      <name val="Trebuchet MS"/>
      <family val="2"/>
    </font>
    <font>
      <sz val="10"/>
      <color indexed="8"/>
      <name val="Trebuchet MS"/>
      <family val="2"/>
    </font>
    <font>
      <sz val="10"/>
      <color indexed="56"/>
      <name val="Trebuchet MS"/>
      <family val="2"/>
    </font>
    <font>
      <i/>
      <sz val="10"/>
      <color indexed="8"/>
      <name val="Trebuchet MS"/>
      <family val="2"/>
    </font>
    <font>
      <i/>
      <sz val="11"/>
      <color theme="1"/>
      <name val="Calibri"/>
      <family val="2"/>
      <scheme val="minor"/>
    </font>
    <font>
      <i/>
      <sz val="9"/>
      <color theme="1"/>
      <name val="Trebuchet MS"/>
      <family val="2"/>
    </font>
    <font>
      <b/>
      <sz val="9"/>
      <color theme="1"/>
      <name val="Trebuchet MS"/>
      <family val="2"/>
    </font>
    <font>
      <sz val="9"/>
      <color theme="1"/>
      <name val="Trebuchet MS"/>
      <family val="2"/>
    </font>
    <font>
      <b/>
      <i/>
      <sz val="9"/>
      <color theme="1"/>
      <name val="Trebuchet MS"/>
      <family val="2"/>
    </font>
    <font>
      <sz val="11"/>
      <color theme="1"/>
      <name val="Trebuchet MS"/>
      <family val="2"/>
    </font>
    <font>
      <i/>
      <sz val="11"/>
      <color theme="1"/>
      <name val="Trebuchet MS"/>
      <family val="2"/>
    </font>
    <font>
      <sz val="10"/>
      <color theme="1"/>
      <name val="Calibri"/>
      <family val="2"/>
      <scheme val="minor"/>
    </font>
    <font>
      <sz val="10"/>
      <color theme="1"/>
      <name val="Trebuchet MS"/>
      <family val="2"/>
    </font>
    <font>
      <sz val="9"/>
      <color theme="2"/>
      <name val="Trebuchet MS"/>
      <family val="2"/>
    </font>
    <font>
      <i/>
      <sz val="9"/>
      <color theme="2"/>
      <name val="Trebuchet MS"/>
      <family val="2"/>
    </font>
    <font>
      <sz val="10"/>
      <color rgb="FFFF0000"/>
      <name val="Trebuchet MS"/>
      <family val="2"/>
    </font>
    <font>
      <sz val="9"/>
      <color rgb="FFFF0000"/>
      <name val="Trebuchet MS"/>
      <family val="2"/>
    </font>
    <font>
      <i/>
      <sz val="9"/>
      <color rgb="FFFF0000"/>
      <name val="Trebuchet MS"/>
      <family val="2"/>
    </font>
    <font>
      <sz val="8"/>
      <color rgb="FFFF0000"/>
      <name val="Trebuchet MS"/>
      <family val="2"/>
    </font>
    <font>
      <sz val="9"/>
      <color theme="0"/>
      <name val="Trebuchet MS"/>
      <family val="2"/>
    </font>
    <font>
      <i/>
      <sz val="10"/>
      <color theme="1" tint="0.14999847407452621"/>
      <name val="Trebuchet MS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166" fontId="5" fillId="2" borderId="0" applyNumberFormat="0" applyBorder="0">
      <alignment horizontal="right"/>
      <protection locked="0"/>
    </xf>
    <xf numFmtId="43" fontId="2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8" fillId="0" borderId="0"/>
    <xf numFmtId="0" fontId="6" fillId="0" borderId="0"/>
    <xf numFmtId="0" fontId="7" fillId="0" borderId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166" fontId="5" fillId="2" borderId="0" applyNumberFormat="0" applyBorder="0">
      <alignment horizontal="left"/>
      <protection locked="0"/>
    </xf>
  </cellStyleXfs>
  <cellXfs count="216">
    <xf numFmtId="0" fontId="0" fillId="0" borderId="0" xfId="0"/>
    <xf numFmtId="0" fontId="3" fillId="0" borderId="0" xfId="0" applyFont="1"/>
    <xf numFmtId="164" fontId="3" fillId="0" borderId="0" xfId="0" applyNumberFormat="1" applyFont="1"/>
    <xf numFmtId="0" fontId="3" fillId="0" borderId="0" xfId="0" applyFont="1" applyAlignment="1">
      <alignment horizontal="left"/>
    </xf>
    <xf numFmtId="0" fontId="3" fillId="0" borderId="0" xfId="0" applyFont="1" applyFill="1"/>
    <xf numFmtId="3" fontId="3" fillId="0" borderId="0" xfId="0" applyNumberFormat="1" applyFont="1"/>
    <xf numFmtId="0" fontId="9" fillId="0" borderId="0" xfId="0" applyFont="1"/>
    <xf numFmtId="3" fontId="9" fillId="0" borderId="0" xfId="0" applyNumberFormat="1" applyFont="1"/>
    <xf numFmtId="0" fontId="12" fillId="0" borderId="0" xfId="0" applyFont="1"/>
    <xf numFmtId="0" fontId="11" fillId="3" borderId="1" xfId="0" applyFont="1" applyFill="1" applyBorder="1"/>
    <xf numFmtId="0" fontId="11" fillId="3" borderId="1" xfId="0" applyFont="1" applyFill="1" applyBorder="1" applyAlignment="1">
      <alignment horizontal="center"/>
    </xf>
    <xf numFmtId="0" fontId="10" fillId="0" borderId="1" xfId="0" applyFont="1" applyBorder="1" applyAlignment="1">
      <alignment horizontal="left" indent="2"/>
    </xf>
    <xf numFmtId="3" fontId="10" fillId="0" borderId="1" xfId="2" applyNumberFormat="1" applyFont="1" applyBorder="1"/>
    <xf numFmtId="3" fontId="11" fillId="0" borderId="1" xfId="2" applyNumberFormat="1" applyFont="1" applyBorder="1"/>
    <xf numFmtId="168" fontId="11" fillId="0" borderId="1" xfId="12" applyNumberFormat="1" applyFont="1" applyBorder="1"/>
    <xf numFmtId="0" fontId="10" fillId="0" borderId="1" xfId="0" applyFont="1" applyBorder="1" applyAlignment="1">
      <alignment horizontal="left" indent="1"/>
    </xf>
    <xf numFmtId="0" fontId="11" fillId="0" borderId="1" xfId="0" applyFont="1" applyBorder="1" applyAlignment="1">
      <alignment horizontal="left" indent="2"/>
    </xf>
    <xf numFmtId="0" fontId="11" fillId="0" borderId="1" xfId="0" applyFont="1" applyBorder="1" applyAlignment="1">
      <alignment horizontal="left" indent="1"/>
    </xf>
    <xf numFmtId="165" fontId="11" fillId="0" borderId="1" xfId="2" applyNumberFormat="1" applyFont="1" applyBorder="1"/>
    <xf numFmtId="165" fontId="11" fillId="0" borderId="1" xfId="2" applyNumberFormat="1" applyFont="1" applyBorder="1" applyAlignment="1">
      <alignment horizontal="right"/>
    </xf>
    <xf numFmtId="165" fontId="10" fillId="0" borderId="1" xfId="2" applyNumberFormat="1" applyFont="1" applyBorder="1"/>
    <xf numFmtId="0" fontId="3" fillId="0" borderId="0" xfId="0" applyFont="1" applyAlignment="1">
      <alignment horizontal="right"/>
    </xf>
    <xf numFmtId="0" fontId="17" fillId="0" borderId="0" xfId="0" applyFont="1"/>
    <xf numFmtId="0" fontId="3" fillId="0" borderId="0" xfId="0" applyFont="1" applyFill="1" applyAlignment="1">
      <alignment horizontal="right"/>
    </xf>
    <xf numFmtId="165" fontId="3" fillId="0" borderId="0" xfId="0" applyNumberFormat="1" applyFont="1"/>
    <xf numFmtId="0" fontId="9" fillId="5" borderId="0" xfId="0" applyFont="1" applyFill="1"/>
    <xf numFmtId="0" fontId="12" fillId="5" borderId="0" xfId="0" applyFont="1" applyFill="1"/>
    <xf numFmtId="0" fontId="9" fillId="5" borderId="0" xfId="0" applyFont="1" applyFill="1" applyAlignment="1">
      <alignment horizontal="left" indent="1"/>
    </xf>
    <xf numFmtId="0" fontId="10" fillId="6" borderId="1" xfId="0" applyFont="1" applyFill="1" applyBorder="1" applyAlignment="1">
      <alignment horizontal="left" indent="1"/>
    </xf>
    <xf numFmtId="3" fontId="10" fillId="6" borderId="1" xfId="2" applyNumberFormat="1" applyFont="1" applyFill="1" applyBorder="1"/>
    <xf numFmtId="168" fontId="11" fillId="6" borderId="1" xfId="12" applyNumberFormat="1" applyFont="1" applyFill="1" applyBorder="1"/>
    <xf numFmtId="0" fontId="11" fillId="6" borderId="1" xfId="0" applyFont="1" applyFill="1" applyBorder="1" applyAlignment="1">
      <alignment horizontal="left" indent="1"/>
    </xf>
    <xf numFmtId="3" fontId="11" fillId="6" borderId="1" xfId="2" applyNumberFormat="1" applyFont="1" applyFill="1" applyBorder="1"/>
    <xf numFmtId="0" fontId="26" fillId="0" borderId="0" xfId="0" applyFont="1"/>
    <xf numFmtId="0" fontId="0" fillId="0" borderId="0" xfId="0" applyFont="1" applyBorder="1" applyAlignment="1">
      <alignment horizontal="left" indent="1"/>
    </xf>
    <xf numFmtId="0" fontId="26" fillId="0" borderId="0" xfId="0" applyFont="1" applyBorder="1" applyAlignment="1">
      <alignment horizontal="left" indent="1"/>
    </xf>
    <xf numFmtId="0" fontId="0" fillId="0" borderId="0" xfId="0" applyFont="1"/>
    <xf numFmtId="165" fontId="11" fillId="6" borderId="1" xfId="2" applyNumberFormat="1" applyFont="1" applyFill="1" applyBorder="1"/>
    <xf numFmtId="165" fontId="10" fillId="6" borderId="1" xfId="2" applyNumberFormat="1" applyFont="1" applyFill="1" applyBorder="1"/>
    <xf numFmtId="0" fontId="10" fillId="3" borderId="1" xfId="0" applyFont="1" applyFill="1" applyBorder="1" applyAlignment="1">
      <alignment horizontal="center"/>
    </xf>
    <xf numFmtId="0" fontId="28" fillId="3" borderId="1" xfId="0" applyFont="1" applyFill="1" applyBorder="1" applyAlignment="1">
      <alignment horizontal="center"/>
    </xf>
    <xf numFmtId="0" fontId="10" fillId="5" borderId="1" xfId="0" applyFont="1" applyFill="1" applyBorder="1" applyAlignment="1">
      <alignment horizontal="left" indent="1"/>
    </xf>
    <xf numFmtId="3" fontId="10" fillId="5" borderId="1" xfId="2" applyNumberFormat="1" applyFont="1" applyFill="1" applyBorder="1"/>
    <xf numFmtId="168" fontId="11" fillId="5" borderId="1" xfId="12" applyNumberFormat="1" applyFont="1" applyFill="1" applyBorder="1"/>
    <xf numFmtId="0" fontId="10" fillId="5" borderId="1" xfId="0" applyFont="1" applyFill="1" applyBorder="1" applyAlignment="1">
      <alignment horizontal="left" indent="2"/>
    </xf>
    <xf numFmtId="0" fontId="16" fillId="3" borderId="1" xfId="0" applyFont="1" applyFill="1" applyBorder="1" applyAlignment="1">
      <alignment horizontal="center" wrapText="1"/>
    </xf>
    <xf numFmtId="168" fontId="16" fillId="5" borderId="1" xfId="12" applyNumberFormat="1" applyFont="1" applyFill="1" applyBorder="1"/>
    <xf numFmtId="168" fontId="16" fillId="6" borderId="1" xfId="12" applyNumberFormat="1" applyFont="1" applyFill="1" applyBorder="1"/>
    <xf numFmtId="168" fontId="16" fillId="0" borderId="1" xfId="12" applyNumberFormat="1" applyFont="1" applyBorder="1"/>
    <xf numFmtId="0" fontId="11" fillId="0" borderId="1" xfId="0" applyFont="1" applyFill="1" applyBorder="1"/>
    <xf numFmtId="3" fontId="11" fillId="0" borderId="1" xfId="2" applyNumberFormat="1" applyFont="1" applyFill="1" applyBorder="1"/>
    <xf numFmtId="3" fontId="10" fillId="0" borderId="1" xfId="2" applyNumberFormat="1" applyFont="1" applyFill="1" applyBorder="1"/>
    <xf numFmtId="0" fontId="11" fillId="0" borderId="1" xfId="0" applyFont="1" applyFill="1" applyBorder="1" applyAlignment="1">
      <alignment horizontal="left" indent="1"/>
    </xf>
    <xf numFmtId="0" fontId="28" fillId="0" borderId="1" xfId="0" applyFont="1" applyFill="1" applyBorder="1" applyAlignment="1">
      <alignment horizontal="left" indent="2"/>
    </xf>
    <xf numFmtId="3" fontId="10" fillId="0" borderId="1" xfId="2" applyNumberFormat="1" applyFont="1" applyFill="1" applyBorder="1" applyAlignment="1">
      <alignment horizontal="right"/>
    </xf>
    <xf numFmtId="3" fontId="13" fillId="0" borderId="1" xfId="2" applyNumberFormat="1" applyFont="1" applyFill="1" applyBorder="1" applyAlignment="1">
      <alignment horizontal="right"/>
    </xf>
    <xf numFmtId="3" fontId="11" fillId="0" borderId="1" xfId="2" applyNumberFormat="1" applyFont="1" applyBorder="1" applyAlignment="1">
      <alignment horizontal="right"/>
    </xf>
    <xf numFmtId="0" fontId="11" fillId="5" borderId="1" xfId="0" applyFont="1" applyFill="1" applyBorder="1"/>
    <xf numFmtId="165" fontId="11" fillId="5" borderId="1" xfId="2" applyNumberFormat="1" applyFont="1" applyFill="1" applyBorder="1"/>
    <xf numFmtId="0" fontId="11" fillId="5" borderId="1" xfId="0" applyFont="1" applyFill="1" applyBorder="1" applyAlignment="1">
      <alignment horizontal="left" indent="1"/>
    </xf>
    <xf numFmtId="165" fontId="10" fillId="5" borderId="1" xfId="2" applyNumberFormat="1" applyFont="1" applyFill="1" applyBorder="1"/>
    <xf numFmtId="0" fontId="11" fillId="5" borderId="1" xfId="0" applyFont="1" applyFill="1" applyBorder="1" applyAlignment="1">
      <alignment horizontal="left" indent="2"/>
    </xf>
    <xf numFmtId="165" fontId="30" fillId="5" borderId="1" xfId="2" applyNumberFormat="1" applyFont="1" applyFill="1" applyBorder="1" applyAlignment="1">
      <alignment horizontal="right"/>
    </xf>
    <xf numFmtId="0" fontId="31" fillId="0" borderId="0" xfId="0" applyFont="1"/>
    <xf numFmtId="0" fontId="32" fillId="0" borderId="0" xfId="0" applyFont="1"/>
    <xf numFmtId="0" fontId="31" fillId="0" borderId="0" xfId="0" applyFont="1" applyBorder="1"/>
    <xf numFmtId="3" fontId="15" fillId="5" borderId="0" xfId="2" applyNumberFormat="1" applyFont="1" applyFill="1" applyBorder="1"/>
    <xf numFmtId="3" fontId="13" fillId="5" borderId="0" xfId="2" applyNumberFormat="1" applyFont="1" applyFill="1" applyBorder="1"/>
    <xf numFmtId="3" fontId="16" fillId="5" borderId="0" xfId="2" applyNumberFormat="1" applyFont="1" applyFill="1" applyBorder="1"/>
    <xf numFmtId="168" fontId="16" fillId="5" borderId="0" xfId="12" applyNumberFormat="1" applyFont="1" applyFill="1" applyBorder="1"/>
    <xf numFmtId="0" fontId="19" fillId="5" borderId="0" xfId="0" applyFont="1" applyFill="1" applyBorder="1" applyAlignment="1">
      <alignment horizontal="left" indent="2"/>
    </xf>
    <xf numFmtId="0" fontId="4" fillId="0" borderId="0" xfId="0" applyFont="1"/>
    <xf numFmtId="0" fontId="4" fillId="0" borderId="0" xfId="0" applyFont="1" applyAlignment="1">
      <alignment horizontal="right"/>
    </xf>
    <xf numFmtId="3" fontId="12" fillId="5" borderId="0" xfId="2" applyNumberFormat="1" applyFont="1" applyFill="1" applyBorder="1"/>
    <xf numFmtId="168" fontId="12" fillId="5" borderId="0" xfId="12" applyNumberFormat="1" applyFont="1" applyFill="1" applyBorder="1"/>
    <xf numFmtId="0" fontId="20" fillId="5" borderId="0" xfId="0" applyFont="1" applyFill="1" applyBorder="1" applyAlignment="1">
      <alignment horizontal="left" indent="2"/>
    </xf>
    <xf numFmtId="168" fontId="16" fillId="0" borderId="1" xfId="12" applyNumberFormat="1" applyFont="1" applyFill="1" applyBorder="1"/>
    <xf numFmtId="165" fontId="11" fillId="6" borderId="1" xfId="2" applyNumberFormat="1" applyFont="1" applyFill="1" applyBorder="1" applyAlignment="1">
      <alignment horizontal="right"/>
    </xf>
    <xf numFmtId="3" fontId="11" fillId="6" borderId="1" xfId="2" applyNumberFormat="1" applyFont="1" applyFill="1" applyBorder="1" applyAlignment="1">
      <alignment horizontal="right"/>
    </xf>
    <xf numFmtId="165" fontId="9" fillId="0" borderId="0" xfId="0" applyNumberFormat="1" applyFont="1" applyFill="1"/>
    <xf numFmtId="165" fontId="0" fillId="0" borderId="0" xfId="0" applyNumberFormat="1"/>
    <xf numFmtId="0" fontId="22" fillId="0" borderId="0" xfId="0" applyFont="1"/>
    <xf numFmtId="0" fontId="23" fillId="0" borderId="0" xfId="0" applyFont="1"/>
    <xf numFmtId="0" fontId="24" fillId="0" borderId="0" xfId="0" applyFont="1"/>
    <xf numFmtId="0" fontId="24" fillId="0" borderId="0" xfId="0" applyFont="1" applyAlignment="1">
      <alignment horizontal="right"/>
    </xf>
    <xf numFmtId="0" fontId="25" fillId="0" borderId="0" xfId="0" applyFont="1"/>
    <xf numFmtId="0" fontId="23" fillId="0" borderId="0" xfId="0" quotePrefix="1" applyFont="1"/>
    <xf numFmtId="0" fontId="23" fillId="5" borderId="0" xfId="0" applyFont="1" applyFill="1"/>
    <xf numFmtId="0" fontId="23" fillId="5" borderId="0" xfId="0" quotePrefix="1" applyFont="1" applyFill="1"/>
    <xf numFmtId="165" fontId="23" fillId="5" borderId="0" xfId="0" applyNumberFormat="1" applyFont="1" applyFill="1"/>
    <xf numFmtId="165" fontId="23" fillId="0" borderId="0" xfId="0" applyNumberFormat="1" applyFont="1"/>
    <xf numFmtId="0" fontId="23" fillId="0" borderId="0" xfId="0" applyFont="1" applyAlignment="1">
      <alignment horizontal="right"/>
    </xf>
    <xf numFmtId="0" fontId="33" fillId="0" borderId="0" xfId="0" applyFont="1"/>
    <xf numFmtId="3" fontId="23" fillId="5" borderId="0" xfId="0" applyNumberFormat="1" applyFont="1" applyFill="1"/>
    <xf numFmtId="3" fontId="23" fillId="0" borderId="0" xfId="0" applyNumberFormat="1" applyFont="1"/>
    <xf numFmtId="0" fontId="25" fillId="0" borderId="0" xfId="0" applyFont="1" applyAlignment="1">
      <alignment horizontal="right"/>
    </xf>
    <xf numFmtId="0" fontId="34" fillId="0" borderId="0" xfId="0" applyFont="1"/>
    <xf numFmtId="0" fontId="0" fillId="5" borderId="0" xfId="0" applyFill="1"/>
    <xf numFmtId="0" fontId="31" fillId="5" borderId="0" xfId="0" applyFont="1" applyFill="1"/>
    <xf numFmtId="0" fontId="32" fillId="5" borderId="0" xfId="0" applyFont="1" applyFill="1"/>
    <xf numFmtId="0" fontId="26" fillId="5" borderId="0" xfId="0" applyFont="1" applyFill="1"/>
    <xf numFmtId="0" fontId="31" fillId="5" borderId="0" xfId="0" applyFont="1" applyFill="1" applyBorder="1"/>
    <xf numFmtId="3" fontId="10" fillId="5" borderId="1" xfId="2" applyNumberFormat="1" applyFont="1" applyFill="1" applyBorder="1" applyAlignment="1">
      <alignment horizontal="right"/>
    </xf>
    <xf numFmtId="3" fontId="11" fillId="5" borderId="1" xfId="2" applyNumberFormat="1" applyFont="1" applyFill="1" applyBorder="1"/>
    <xf numFmtId="3" fontId="11" fillId="0" borderId="1" xfId="2" quotePrefix="1" applyNumberFormat="1" applyFont="1" applyBorder="1" applyAlignment="1">
      <alignment horizontal="right"/>
    </xf>
    <xf numFmtId="165" fontId="11" fillId="5" borderId="1" xfId="2" quotePrefix="1" applyNumberFormat="1" applyFont="1" applyFill="1" applyBorder="1" applyAlignment="1">
      <alignment horizontal="right"/>
    </xf>
    <xf numFmtId="3" fontId="20" fillId="5" borderId="0" xfId="2" applyNumberFormat="1" applyFont="1" applyFill="1" applyBorder="1"/>
    <xf numFmtId="0" fontId="37" fillId="0" borderId="0" xfId="0" applyFont="1"/>
    <xf numFmtId="0" fontId="38" fillId="0" borderId="0" xfId="0" applyFont="1"/>
    <xf numFmtId="3" fontId="38" fillId="0" borderId="0" xfId="0" applyNumberFormat="1" applyFont="1"/>
    <xf numFmtId="3" fontId="38" fillId="5" borderId="0" xfId="0" applyNumberFormat="1" applyFont="1" applyFill="1"/>
    <xf numFmtId="0" fontId="38" fillId="5" borderId="0" xfId="0" applyFont="1" applyFill="1"/>
    <xf numFmtId="3" fontId="39" fillId="5" borderId="0" xfId="0" applyNumberFormat="1" applyFont="1" applyFill="1"/>
    <xf numFmtId="0" fontId="39" fillId="5" borderId="0" xfId="0" applyFont="1" applyFill="1"/>
    <xf numFmtId="0" fontId="39" fillId="0" borderId="0" xfId="0" applyFont="1"/>
    <xf numFmtId="0" fontId="38" fillId="5" borderId="0" xfId="0" applyFont="1" applyFill="1" applyBorder="1"/>
    <xf numFmtId="3" fontId="39" fillId="0" borderId="0" xfId="0" applyNumberFormat="1" applyFont="1"/>
    <xf numFmtId="0" fontId="38" fillId="5" borderId="0" xfId="0" applyFont="1" applyFill="1" applyAlignment="1">
      <alignment horizontal="left" indent="1"/>
    </xf>
    <xf numFmtId="0" fontId="40" fillId="0" borderId="0" xfId="0" applyFont="1"/>
    <xf numFmtId="0" fontId="41" fillId="5" borderId="0" xfId="0" applyFont="1" applyFill="1"/>
    <xf numFmtId="168" fontId="41" fillId="5" borderId="0" xfId="12" applyNumberFormat="1" applyFont="1" applyFill="1"/>
    <xf numFmtId="3" fontId="41" fillId="5" borderId="0" xfId="0" applyNumberFormat="1" applyFont="1" applyFill="1"/>
    <xf numFmtId="0" fontId="42" fillId="0" borderId="0" xfId="0" applyFont="1"/>
    <xf numFmtId="0" fontId="12" fillId="5" borderId="1" xfId="0" applyFont="1" applyFill="1" applyBorder="1" applyAlignment="1">
      <alignment horizontal="left" indent="2"/>
    </xf>
    <xf numFmtId="165" fontId="9" fillId="5" borderId="1" xfId="2" applyNumberFormat="1" applyFont="1" applyFill="1" applyBorder="1"/>
    <xf numFmtId="165" fontId="29" fillId="5" borderId="1" xfId="2" applyNumberFormat="1" applyFont="1" applyFill="1" applyBorder="1" applyAlignment="1">
      <alignment horizontal="right"/>
    </xf>
    <xf numFmtId="168" fontId="9" fillId="5" borderId="1" xfId="12" applyNumberFormat="1" applyFont="1" applyFill="1" applyBorder="1"/>
    <xf numFmtId="165" fontId="27" fillId="5" borderId="1" xfId="2" applyNumberFormat="1" applyFont="1" applyFill="1" applyBorder="1" applyAlignment="1">
      <alignment horizontal="right"/>
    </xf>
    <xf numFmtId="0" fontId="9" fillId="5" borderId="1" xfId="0" applyFont="1" applyFill="1" applyBorder="1" applyAlignment="1">
      <alignment horizontal="left" indent="2"/>
    </xf>
    <xf numFmtId="165" fontId="9" fillId="0" borderId="1" xfId="2" applyNumberFormat="1" applyFont="1" applyFill="1" applyBorder="1"/>
    <xf numFmtId="165" fontId="14" fillId="5" borderId="1" xfId="2" applyNumberFormat="1" applyFont="1" applyFill="1" applyBorder="1"/>
    <xf numFmtId="165" fontId="12" fillId="5" borderId="1" xfId="2" applyNumberFormat="1" applyFont="1" applyFill="1" applyBorder="1"/>
    <xf numFmtId="165" fontId="12" fillId="7" borderId="1" xfId="2" applyNumberFormat="1" applyFont="1" applyFill="1" applyBorder="1"/>
    <xf numFmtId="168" fontId="9" fillId="7" borderId="1" xfId="12" applyNumberFormat="1" applyFont="1" applyFill="1" applyBorder="1"/>
    <xf numFmtId="165" fontId="35" fillId="5" borderId="1" xfId="2" applyNumberFormat="1" applyFont="1" applyFill="1" applyBorder="1"/>
    <xf numFmtId="165" fontId="9" fillId="5" borderId="1" xfId="2" applyNumberFormat="1" applyFont="1" applyFill="1" applyBorder="1" applyAlignment="1">
      <alignment horizontal="right"/>
    </xf>
    <xf numFmtId="165" fontId="35" fillId="5" borderId="1" xfId="2" applyNumberFormat="1" applyFont="1" applyFill="1" applyBorder="1" applyAlignment="1">
      <alignment horizontal="right"/>
    </xf>
    <xf numFmtId="165" fontId="14" fillId="5" borderId="1" xfId="2" applyNumberFormat="1" applyFont="1" applyFill="1" applyBorder="1" applyAlignment="1">
      <alignment horizontal="right"/>
    </xf>
    <xf numFmtId="165" fontId="36" fillId="5" borderId="1" xfId="2" applyNumberFormat="1" applyFont="1" applyFill="1" applyBorder="1" applyAlignment="1">
      <alignment horizontal="right"/>
    </xf>
    <xf numFmtId="165" fontId="12" fillId="5" borderId="1" xfId="2" applyNumberFormat="1" applyFont="1" applyFill="1" applyBorder="1" applyAlignment="1">
      <alignment horizontal="right"/>
    </xf>
    <xf numFmtId="165" fontId="15" fillId="5" borderId="1" xfId="2" applyNumberFormat="1" applyFont="1" applyFill="1" applyBorder="1" applyAlignment="1">
      <alignment horizontal="right"/>
    </xf>
    <xf numFmtId="168" fontId="12" fillId="5" borderId="1" xfId="12" applyNumberFormat="1" applyFont="1" applyFill="1" applyBorder="1"/>
    <xf numFmtId="0" fontId="14" fillId="5" borderId="1" xfId="0" applyFont="1" applyFill="1" applyBorder="1" applyAlignment="1">
      <alignment horizontal="left" indent="2"/>
    </xf>
    <xf numFmtId="165" fontId="9" fillId="0" borderId="1" xfId="2" applyNumberFormat="1" applyFont="1" applyBorder="1"/>
    <xf numFmtId="165" fontId="9" fillId="7" borderId="1" xfId="2" applyNumberFormat="1" applyFont="1" applyFill="1" applyBorder="1"/>
    <xf numFmtId="168" fontId="9" fillId="0" borderId="1" xfId="12" applyNumberFormat="1" applyFont="1" applyBorder="1"/>
    <xf numFmtId="0" fontId="15" fillId="5" borderId="1" xfId="0" applyFont="1" applyFill="1" applyBorder="1" applyAlignment="1">
      <alignment horizontal="left" indent="2"/>
    </xf>
    <xf numFmtId="165" fontId="12" fillId="0" borderId="1" xfId="2" applyNumberFormat="1" applyFont="1" applyBorder="1"/>
    <xf numFmtId="0" fontId="9" fillId="0" borderId="1" xfId="0" applyFont="1" applyBorder="1" applyAlignment="1">
      <alignment horizontal="left" indent="2"/>
    </xf>
    <xf numFmtId="165" fontId="9" fillId="0" borderId="1" xfId="2" applyNumberFormat="1" applyFont="1" applyBorder="1" applyAlignment="1">
      <alignment horizontal="right"/>
    </xf>
    <xf numFmtId="165" fontId="9" fillId="4" borderId="1" xfId="2" applyNumberFormat="1" applyFont="1" applyFill="1" applyBorder="1" applyAlignment="1">
      <alignment horizontal="right"/>
    </xf>
    <xf numFmtId="165" fontId="14" fillId="0" borderId="1" xfId="2" applyNumberFormat="1" applyFont="1" applyBorder="1"/>
    <xf numFmtId="0" fontId="14" fillId="0" borderId="1" xfId="0" applyFont="1" applyBorder="1" applyAlignment="1">
      <alignment horizontal="left" indent="2"/>
    </xf>
    <xf numFmtId="0" fontId="15" fillId="0" borderId="1" xfId="0" applyFont="1" applyBorder="1" applyAlignment="1">
      <alignment horizontal="left" indent="2"/>
    </xf>
    <xf numFmtId="165" fontId="15" fillId="0" borderId="1" xfId="2" applyNumberFormat="1" applyFont="1" applyBorder="1"/>
    <xf numFmtId="168" fontId="12" fillId="7" borderId="1" xfId="12" applyNumberFormat="1" applyFont="1" applyFill="1" applyBorder="1"/>
    <xf numFmtId="165" fontId="14" fillId="0" borderId="1" xfId="2" applyNumberFormat="1" applyFont="1" applyBorder="1" applyAlignment="1">
      <alignment horizontal="right"/>
    </xf>
    <xf numFmtId="165" fontId="9" fillId="7" borderId="1" xfId="2" applyNumberFormat="1" applyFont="1" applyFill="1" applyBorder="1" applyAlignment="1">
      <alignment horizontal="right"/>
    </xf>
    <xf numFmtId="165" fontId="9" fillId="4" borderId="1" xfId="2" applyNumberFormat="1" applyFont="1" applyFill="1" applyBorder="1"/>
    <xf numFmtId="0" fontId="12" fillId="0" borderId="1" xfId="0" applyFont="1" applyBorder="1" applyAlignment="1">
      <alignment horizontal="left" indent="2"/>
    </xf>
    <xf numFmtId="165" fontId="12" fillId="0" borderId="1" xfId="2" applyNumberFormat="1" applyFont="1" applyBorder="1" applyAlignment="1">
      <alignment horizontal="right"/>
    </xf>
    <xf numFmtId="168" fontId="12" fillId="0" borderId="1" xfId="12" applyNumberFormat="1" applyFont="1" applyBorder="1"/>
    <xf numFmtId="3" fontId="14" fillId="5" borderId="1" xfId="2" applyNumberFormat="1" applyFont="1" applyFill="1" applyBorder="1" applyAlignment="1">
      <alignment horizontal="left" indent="1"/>
    </xf>
    <xf numFmtId="3" fontId="9" fillId="5" borderId="1" xfId="2" applyNumberFormat="1" applyFont="1" applyFill="1" applyBorder="1" applyAlignment="1">
      <alignment horizontal="left" indent="1"/>
    </xf>
    <xf numFmtId="168" fontId="9" fillId="5" borderId="1" xfId="12" applyNumberFormat="1" applyFont="1" applyFill="1" applyBorder="1" applyAlignment="1">
      <alignment horizontal="left" indent="1"/>
    </xf>
    <xf numFmtId="3" fontId="14" fillId="5" borderId="1" xfId="2" applyNumberFormat="1" applyFont="1" applyFill="1" applyBorder="1"/>
    <xf numFmtId="3" fontId="9" fillId="5" borderId="1" xfId="2" applyNumberFormat="1" applyFont="1" applyFill="1" applyBorder="1"/>
    <xf numFmtId="3" fontId="15" fillId="5" borderId="1" xfId="2" applyNumberFormat="1" applyFont="1" applyFill="1" applyBorder="1"/>
    <xf numFmtId="3" fontId="12" fillId="5" borderId="1" xfId="2" applyNumberFormat="1" applyFont="1" applyFill="1" applyBorder="1"/>
    <xf numFmtId="3" fontId="12" fillId="7" borderId="1" xfId="2" applyNumberFormat="1" applyFont="1" applyFill="1" applyBorder="1"/>
    <xf numFmtId="165" fontId="9" fillId="5" borderId="1" xfId="2" quotePrefix="1" applyNumberFormat="1" applyFont="1" applyFill="1" applyBorder="1" applyAlignment="1">
      <alignment horizontal="right"/>
    </xf>
    <xf numFmtId="165" fontId="12" fillId="7" borderId="1" xfId="2" applyNumberFormat="1" applyFont="1" applyFill="1" applyBorder="1" applyAlignment="1">
      <alignment horizontal="right"/>
    </xf>
    <xf numFmtId="3" fontId="11" fillId="7" borderId="1" xfId="2" applyNumberFormat="1" applyFont="1" applyFill="1" applyBorder="1"/>
    <xf numFmtId="3" fontId="9" fillId="7" borderId="1" xfId="2" applyNumberFormat="1" applyFont="1" applyFill="1" applyBorder="1"/>
    <xf numFmtId="3" fontId="10" fillId="7" borderId="1" xfId="2" applyNumberFormat="1" applyFont="1" applyFill="1" applyBorder="1"/>
    <xf numFmtId="168" fontId="16" fillId="7" borderId="1" xfId="12" applyNumberFormat="1" applyFont="1" applyFill="1" applyBorder="1"/>
    <xf numFmtId="3" fontId="29" fillId="5" borderId="1" xfId="0" applyNumberFormat="1" applyFont="1" applyFill="1" applyBorder="1"/>
    <xf numFmtId="3" fontId="9" fillId="5" borderId="1" xfId="2" applyNumberFormat="1" applyFont="1" applyFill="1" applyBorder="1" applyAlignment="1">
      <alignment horizontal="right"/>
    </xf>
    <xf numFmtId="3" fontId="9" fillId="7" borderId="1" xfId="2" applyNumberFormat="1" applyFont="1" applyFill="1" applyBorder="1" applyAlignment="1">
      <alignment horizontal="left" indent="1"/>
    </xf>
    <xf numFmtId="3" fontId="9" fillId="7" borderId="1" xfId="2" applyNumberFormat="1" applyFont="1" applyFill="1" applyBorder="1" applyAlignment="1">
      <alignment horizontal="right"/>
    </xf>
    <xf numFmtId="168" fontId="12" fillId="7" borderId="1" xfId="12" applyNumberFormat="1" applyFont="1" applyFill="1" applyBorder="1" applyAlignment="1">
      <alignment horizontal="left" indent="1"/>
    </xf>
    <xf numFmtId="3" fontId="12" fillId="0" borderId="1" xfId="2" applyNumberFormat="1" applyFont="1" applyBorder="1"/>
    <xf numFmtId="165" fontId="12" fillId="0" borderId="1" xfId="2" applyNumberFormat="1" applyFont="1" applyFill="1" applyBorder="1"/>
    <xf numFmtId="165" fontId="9" fillId="7" borderId="1" xfId="2" quotePrefix="1" applyNumberFormat="1" applyFont="1" applyFill="1" applyBorder="1" applyAlignment="1">
      <alignment horizontal="right"/>
    </xf>
    <xf numFmtId="3" fontId="27" fillId="5" borderId="1" xfId="2" applyNumberFormat="1" applyFont="1" applyFill="1" applyBorder="1" applyAlignment="1">
      <alignment horizontal="right"/>
    </xf>
    <xf numFmtId="3" fontId="27" fillId="5" borderId="1" xfId="2" applyNumberFormat="1" applyFont="1" applyFill="1" applyBorder="1"/>
    <xf numFmtId="3" fontId="12" fillId="5" borderId="1" xfId="2" applyNumberFormat="1" applyFont="1" applyFill="1" applyBorder="1" applyAlignment="1">
      <alignment horizontal="right"/>
    </xf>
    <xf numFmtId="3" fontId="12" fillId="7" borderId="1" xfId="2" applyNumberFormat="1" applyFont="1" applyFill="1" applyBorder="1" applyAlignment="1">
      <alignment horizontal="right"/>
    </xf>
    <xf numFmtId="3" fontId="9" fillId="0" borderId="1" xfId="2" applyNumberFormat="1" applyFont="1" applyBorder="1" applyAlignment="1">
      <alignment horizontal="right"/>
    </xf>
    <xf numFmtId="168" fontId="12" fillId="7" borderId="1" xfId="12" applyNumberFormat="1" applyFont="1" applyFill="1" applyBorder="1" applyAlignment="1">
      <alignment horizontal="right" indent="1"/>
    </xf>
    <xf numFmtId="3" fontId="9" fillId="7" borderId="1" xfId="2" applyNumberFormat="1" applyFont="1" applyFill="1" applyBorder="1" applyAlignment="1">
      <alignment horizontal="right" indent="1"/>
    </xf>
    <xf numFmtId="168" fontId="12" fillId="0" borderId="1" xfId="12" applyNumberFormat="1" applyFont="1" applyBorder="1" applyAlignment="1">
      <alignment horizontal="right" indent="1"/>
    </xf>
    <xf numFmtId="3" fontId="12" fillId="0" borderId="1" xfId="2" applyNumberFormat="1" applyFont="1" applyBorder="1" applyAlignment="1">
      <alignment horizontal="right"/>
    </xf>
    <xf numFmtId="3" fontId="9" fillId="0" borderId="1" xfId="0" applyNumberFormat="1" applyFont="1" applyBorder="1"/>
    <xf numFmtId="3" fontId="9" fillId="0" borderId="1" xfId="2" applyNumberFormat="1" applyFont="1" applyBorder="1"/>
    <xf numFmtId="3" fontId="14" fillId="0" borderId="1" xfId="2" applyNumberFormat="1" applyFont="1" applyBorder="1"/>
    <xf numFmtId="3" fontId="9" fillId="4" borderId="1" xfId="2" applyNumberFormat="1" applyFont="1" applyFill="1" applyBorder="1"/>
    <xf numFmtId="3" fontId="14" fillId="4" borderId="1" xfId="2" applyNumberFormat="1" applyFont="1" applyFill="1" applyBorder="1"/>
    <xf numFmtId="3" fontId="15" fillId="7" borderId="1" xfId="2" applyNumberFormat="1" applyFont="1" applyFill="1" applyBorder="1"/>
    <xf numFmtId="3" fontId="15" fillId="7" borderId="1" xfId="2" applyNumberFormat="1" applyFont="1" applyFill="1" applyBorder="1" applyAlignment="1">
      <alignment horizontal="right"/>
    </xf>
    <xf numFmtId="3" fontId="14" fillId="0" borderId="1" xfId="2" applyNumberFormat="1" applyFont="1" applyBorder="1" applyAlignment="1">
      <alignment horizontal="right"/>
    </xf>
    <xf numFmtId="3" fontId="9" fillId="0" borderId="1" xfId="2" applyNumberFormat="1" applyFont="1" applyFill="1" applyBorder="1"/>
    <xf numFmtId="3" fontId="12" fillId="0" borderId="1" xfId="2" applyNumberFormat="1" applyFont="1" applyFill="1" applyBorder="1"/>
    <xf numFmtId="168" fontId="12" fillId="5" borderId="1" xfId="12" applyNumberFormat="1" applyFont="1" applyFill="1" applyBorder="1" applyAlignment="1">
      <alignment horizontal="right"/>
    </xf>
    <xf numFmtId="168" fontId="12" fillId="7" borderId="1" xfId="12" applyNumberFormat="1" applyFont="1" applyFill="1" applyBorder="1" applyAlignment="1">
      <alignment horizontal="right"/>
    </xf>
    <xf numFmtId="0" fontId="10" fillId="5" borderId="1" xfId="0" applyFont="1" applyFill="1" applyBorder="1"/>
    <xf numFmtId="3" fontId="15" fillId="5" borderId="1" xfId="2" applyNumberFormat="1" applyFont="1" applyFill="1" applyBorder="1" applyAlignment="1">
      <alignment horizontal="right"/>
    </xf>
    <xf numFmtId="165" fontId="15" fillId="5" borderId="1" xfId="2" applyNumberFormat="1" applyFont="1" applyFill="1" applyBorder="1"/>
    <xf numFmtId="165" fontId="15" fillId="7" borderId="1" xfId="2" applyNumberFormat="1" applyFont="1" applyFill="1" applyBorder="1"/>
    <xf numFmtId="3" fontId="14" fillId="5" borderId="1" xfId="2" applyNumberFormat="1" applyFont="1" applyFill="1" applyBorder="1" applyAlignment="1">
      <alignment horizontal="right"/>
    </xf>
    <xf numFmtId="3" fontId="14" fillId="0" borderId="1" xfId="0" applyNumberFormat="1" applyFont="1" applyBorder="1"/>
    <xf numFmtId="3" fontId="15" fillId="0" borderId="1" xfId="2" applyNumberFormat="1" applyFont="1" applyBorder="1"/>
    <xf numFmtId="165" fontId="12" fillId="5" borderId="1" xfId="2" quotePrefix="1" applyNumberFormat="1" applyFont="1" applyFill="1" applyBorder="1" applyAlignment="1">
      <alignment horizontal="right"/>
    </xf>
    <xf numFmtId="165" fontId="12" fillId="7" borderId="1" xfId="2" quotePrefix="1" applyNumberFormat="1" applyFont="1" applyFill="1" applyBorder="1" applyAlignment="1">
      <alignment horizontal="right"/>
    </xf>
    <xf numFmtId="0" fontId="14" fillId="0" borderId="1" xfId="0" quotePrefix="1" applyFont="1" applyBorder="1" applyAlignment="1">
      <alignment horizontal="left" indent="2"/>
    </xf>
    <xf numFmtId="168" fontId="16" fillId="8" borderId="1" xfId="12" applyNumberFormat="1" applyFont="1" applyFill="1" applyBorder="1"/>
  </cellXfs>
  <cellStyles count="14">
    <cellStyle name="Ligne détail" xfId="1" xr:uid="{00000000-0005-0000-0000-000000000000}"/>
    <cellStyle name="Migliaia" xfId="2" builtinId="3"/>
    <cellStyle name="Migliaia [0] 2" xfId="3" xr:uid="{00000000-0005-0000-0000-000002000000}"/>
    <cellStyle name="Migliaia 2" xfId="4" xr:uid="{00000000-0005-0000-0000-000003000000}"/>
    <cellStyle name="Migliaia 3" xfId="5" xr:uid="{00000000-0005-0000-0000-000004000000}"/>
    <cellStyle name="Milliers_Classement2005-r" xfId="6" xr:uid="{00000000-0005-0000-0000-000005000000}"/>
    <cellStyle name="Normal_PROV20012002" xfId="7" xr:uid="{00000000-0005-0000-0000-000006000000}"/>
    <cellStyle name="Normale" xfId="0" builtinId="0"/>
    <cellStyle name="Normale 2" xfId="8" xr:uid="{00000000-0005-0000-0000-000008000000}"/>
    <cellStyle name="Normale 2 2 2" xfId="9" xr:uid="{00000000-0005-0000-0000-000009000000}"/>
    <cellStyle name="Normale 2_EXPORT_IMPORT" xfId="10" xr:uid="{00000000-0005-0000-0000-00000A000000}"/>
    <cellStyle name="Normale 3" xfId="11" xr:uid="{00000000-0005-0000-0000-00000B000000}"/>
    <cellStyle name="Percentuale" xfId="12" builtinId="5"/>
    <cellStyle name="Titre lignes" xfId="13" xr:uid="{00000000-0005-0000-0000-00000D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82550</xdr:colOff>
      <xdr:row>0</xdr:row>
      <xdr:rowOff>69850</xdr:rowOff>
    </xdr:from>
    <xdr:to>
      <xdr:col>0</xdr:col>
      <xdr:colOff>1206500</xdr:colOff>
      <xdr:row>4</xdr:row>
      <xdr:rowOff>76200</xdr:rowOff>
    </xdr:to>
    <xdr:pic>
      <xdr:nvPicPr>
        <xdr:cNvPr id="4100" name="Picture 5" descr="Logo ANFIA PANTONE">
          <a:extLst>
            <a:ext uri="{FF2B5EF4-FFF2-40B4-BE49-F238E27FC236}">
              <a16:creationId xmlns:a16="http://schemas.microsoft.com/office/drawing/2014/main" id="{1CD16103-3290-4D47-AD25-24BA42E907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50" y="69850"/>
          <a:ext cx="1123950" cy="654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101600</xdr:colOff>
      <xdr:row>0</xdr:row>
      <xdr:rowOff>38100</xdr:rowOff>
    </xdr:from>
    <xdr:to>
      <xdr:col>0</xdr:col>
      <xdr:colOff>1219200</xdr:colOff>
      <xdr:row>3</xdr:row>
      <xdr:rowOff>158750</xdr:rowOff>
    </xdr:to>
    <xdr:pic>
      <xdr:nvPicPr>
        <xdr:cNvPr id="3076" name="Picture 5" descr="Logo ANFIA PANTONE">
          <a:extLst>
            <a:ext uri="{FF2B5EF4-FFF2-40B4-BE49-F238E27FC236}">
              <a16:creationId xmlns:a16="http://schemas.microsoft.com/office/drawing/2014/main" id="{543BF954-2EFA-406A-8017-033D93A68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600" y="38100"/>
          <a:ext cx="1117600" cy="66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82550</xdr:rowOff>
    </xdr:from>
    <xdr:to>
      <xdr:col>0</xdr:col>
      <xdr:colOff>1155700</xdr:colOff>
      <xdr:row>4</xdr:row>
      <xdr:rowOff>38100</xdr:rowOff>
    </xdr:to>
    <xdr:pic>
      <xdr:nvPicPr>
        <xdr:cNvPr id="2052" name="Picture 5" descr="Logo ANFIA PANTONE">
          <a:extLst>
            <a:ext uri="{FF2B5EF4-FFF2-40B4-BE49-F238E27FC236}">
              <a16:creationId xmlns:a16="http://schemas.microsoft.com/office/drawing/2014/main" id="{7CE4143B-4B8A-4B50-8A8E-BAD2A6D52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82550"/>
          <a:ext cx="1117600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0</xdr:row>
      <xdr:rowOff>25400</xdr:rowOff>
    </xdr:from>
    <xdr:to>
      <xdr:col>0</xdr:col>
      <xdr:colOff>1162050</xdr:colOff>
      <xdr:row>3</xdr:row>
      <xdr:rowOff>152400</xdr:rowOff>
    </xdr:to>
    <xdr:pic>
      <xdr:nvPicPr>
        <xdr:cNvPr id="1029" name="Picture 5" descr="Logo ANFIA PANTONE">
          <a:extLst>
            <a:ext uri="{FF2B5EF4-FFF2-40B4-BE49-F238E27FC236}">
              <a16:creationId xmlns:a16="http://schemas.microsoft.com/office/drawing/2014/main" id="{FA14F572-4996-48B4-B20E-ECDD5680F2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25400"/>
          <a:ext cx="1117600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ebmail\autoincifre\MINI%20PORTALE%20AUTO%20IN%20CIFRE%202012\area%20riservata\statistiche%20italia\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AB86"/>
  <sheetViews>
    <sheetView showGridLines="0" tabSelected="1" zoomScale="90" zoomScaleNormal="90" zoomScaleSheetLayoutView="40" workbookViewId="0">
      <pane ySplit="6" topLeftCell="A7" activePane="bottomLeft" state="frozen"/>
      <selection activeCell="A7" sqref="A7:XFD81"/>
      <selection pane="bottomLeft"/>
    </sheetView>
  </sheetViews>
  <sheetFormatPr defaultColWidth="9.5703125" defaultRowHeight="15"/>
  <cols>
    <col min="1" max="1" width="26.7109375" style="6" customWidth="1"/>
    <col min="2" max="2" width="11.140625" style="6" hidden="1" customWidth="1"/>
    <col min="3" max="11" width="10.5703125" style="6" hidden="1" customWidth="1"/>
    <col min="12" max="21" width="10.5703125" style="6" customWidth="1"/>
    <col min="22" max="23" width="8.140625" style="6" customWidth="1"/>
    <col min="24" max="28" width="9.5703125" style="108"/>
    <col min="29" max="16384" width="9.5703125" style="6"/>
  </cols>
  <sheetData>
    <row r="3" spans="1:28" s="82" customFormat="1">
      <c r="B3" s="81" t="s">
        <v>0</v>
      </c>
      <c r="H3" s="83"/>
      <c r="J3" s="83"/>
      <c r="K3" s="83"/>
      <c r="L3" s="81" t="s">
        <v>0</v>
      </c>
      <c r="W3" s="84"/>
      <c r="X3" s="107"/>
      <c r="Y3" s="107"/>
      <c r="Z3" s="107"/>
      <c r="AA3" s="107"/>
      <c r="AB3" s="107"/>
    </row>
    <row r="4" spans="1:28" s="82" customFormat="1">
      <c r="B4" s="122" t="s">
        <v>1</v>
      </c>
      <c r="F4" s="86"/>
      <c r="L4" s="122" t="s">
        <v>1</v>
      </c>
      <c r="X4" s="107"/>
      <c r="Y4" s="107"/>
      <c r="Z4" s="107"/>
      <c r="AA4" s="107"/>
      <c r="AB4" s="107"/>
    </row>
    <row r="5" spans="1:28">
      <c r="O5" s="7"/>
      <c r="P5" s="7"/>
      <c r="Q5" s="7"/>
      <c r="R5" s="7"/>
      <c r="S5" s="7"/>
      <c r="T5" s="7"/>
      <c r="U5" s="7"/>
    </row>
    <row r="6" spans="1:28" ht="30">
      <c r="A6" s="9"/>
      <c r="B6" s="10">
        <v>2000</v>
      </c>
      <c r="C6" s="10">
        <v>2001</v>
      </c>
      <c r="D6" s="10">
        <v>2002</v>
      </c>
      <c r="E6" s="10">
        <v>2003</v>
      </c>
      <c r="F6" s="10">
        <v>2004</v>
      </c>
      <c r="G6" s="10">
        <v>2005</v>
      </c>
      <c r="H6" s="10">
        <v>2006</v>
      </c>
      <c r="I6" s="10">
        <v>2007</v>
      </c>
      <c r="J6" s="10">
        <v>2008</v>
      </c>
      <c r="K6" s="10">
        <v>2009</v>
      </c>
      <c r="L6" s="10">
        <v>2010</v>
      </c>
      <c r="M6" s="10">
        <v>2011</v>
      </c>
      <c r="N6" s="40">
        <v>2012</v>
      </c>
      <c r="O6" s="40">
        <v>2013</v>
      </c>
      <c r="P6" s="39">
        <v>2014</v>
      </c>
      <c r="Q6" s="39">
        <v>2015</v>
      </c>
      <c r="R6" s="39">
        <v>2016</v>
      </c>
      <c r="S6" s="39">
        <v>2017</v>
      </c>
      <c r="T6" s="39">
        <v>2018</v>
      </c>
      <c r="U6" s="39">
        <v>2019</v>
      </c>
      <c r="V6" s="45" t="s">
        <v>105</v>
      </c>
      <c r="W6" s="45" t="s">
        <v>104</v>
      </c>
      <c r="Y6" s="119" t="s">
        <v>100</v>
      </c>
    </row>
    <row r="7" spans="1:28">
      <c r="A7" s="205" t="s">
        <v>2</v>
      </c>
      <c r="B7" s="42">
        <f t="shared" ref="B7:U7" si="0">+B8+B47+B51+B59+B75</f>
        <v>15209886</v>
      </c>
      <c r="C7" s="42">
        <f t="shared" si="0"/>
        <v>14340254</v>
      </c>
      <c r="D7" s="42">
        <f t="shared" si="0"/>
        <v>14336099</v>
      </c>
      <c r="E7" s="42">
        <f t="shared" si="0"/>
        <v>15951245</v>
      </c>
      <c r="F7" s="42">
        <f t="shared" si="0"/>
        <v>16857971</v>
      </c>
      <c r="G7" s="42">
        <f t="shared" si="0"/>
        <v>16074015</v>
      </c>
      <c r="H7" s="42">
        <f t="shared" si="0"/>
        <v>15466155</v>
      </c>
      <c r="I7" s="42">
        <f t="shared" si="0"/>
        <v>16158245</v>
      </c>
      <c r="J7" s="42">
        <f t="shared" si="0"/>
        <v>13686086</v>
      </c>
      <c r="K7" s="42">
        <f t="shared" si="0"/>
        <v>10571285</v>
      </c>
      <c r="L7" s="42">
        <f t="shared" si="0"/>
        <v>14780872</v>
      </c>
      <c r="M7" s="42">
        <f t="shared" si="0"/>
        <v>15621002</v>
      </c>
      <c r="N7" s="42">
        <f t="shared" si="0"/>
        <v>16968691</v>
      </c>
      <c r="O7" s="42">
        <f t="shared" si="0"/>
        <v>17465564</v>
      </c>
      <c r="P7" s="42">
        <f t="shared" si="0"/>
        <v>17981012</v>
      </c>
      <c r="Q7" s="42">
        <f t="shared" si="0"/>
        <v>18609433</v>
      </c>
      <c r="R7" s="42">
        <f t="shared" si="0"/>
        <v>19134679</v>
      </c>
      <c r="S7" s="42">
        <f t="shared" si="0"/>
        <v>19696956</v>
      </c>
      <c r="T7" s="42">
        <f t="shared" si="0"/>
        <v>20891648</v>
      </c>
      <c r="U7" s="42">
        <f t="shared" si="0"/>
        <v>20583649</v>
      </c>
      <c r="V7" s="46">
        <f>(U7-T7)/T7</f>
        <v>-1.4742685689515735E-2</v>
      </c>
      <c r="W7" s="46">
        <f>U7/U$7</f>
        <v>1</v>
      </c>
      <c r="X7" s="109"/>
      <c r="Y7" s="120">
        <f>(T7/I7)^(1/11)-1</f>
        <v>2.3631167961940758E-2</v>
      </c>
      <c r="Z7" s="109"/>
    </row>
    <row r="8" spans="1:28">
      <c r="A8" s="28" t="s">
        <v>3</v>
      </c>
      <c r="B8" s="29">
        <f>B10+B32+B31+B33</f>
        <v>2194797</v>
      </c>
      <c r="C8" s="29">
        <f>C10+C32+C31+C33</f>
        <v>2055080</v>
      </c>
      <c r="D8" s="29">
        <f>D10+D32+D31+D33</f>
        <v>1997984</v>
      </c>
      <c r="E8" s="29">
        <f>E10+E32+E31+E33</f>
        <v>2143541</v>
      </c>
      <c r="F8" s="29">
        <f t="shared" ref="F8:Q8" si="1">+F9+F32+F31+F33</f>
        <v>2290504</v>
      </c>
      <c r="G8" s="29">
        <f t="shared" si="1"/>
        <v>2374663</v>
      </c>
      <c r="H8" s="29">
        <f t="shared" si="1"/>
        <v>2486913</v>
      </c>
      <c r="I8" s="29">
        <f t="shared" si="1"/>
        <v>2593083</v>
      </c>
      <c r="J8" s="29">
        <f t="shared" si="1"/>
        <v>2443484</v>
      </c>
      <c r="K8" s="29">
        <f t="shared" si="1"/>
        <v>1460549</v>
      </c>
      <c r="L8" s="29">
        <f t="shared" si="1"/>
        <v>2037923</v>
      </c>
      <c r="M8" s="29">
        <f t="shared" si="1"/>
        <v>2288319</v>
      </c>
      <c r="N8" s="29">
        <f t="shared" si="1"/>
        <v>2078886</v>
      </c>
      <c r="O8" s="29">
        <f t="shared" si="1"/>
        <v>2015354</v>
      </c>
      <c r="P8" s="29">
        <f t="shared" si="1"/>
        <v>2088709</v>
      </c>
      <c r="Q8" s="29">
        <f t="shared" si="1"/>
        <v>2394491</v>
      </c>
      <c r="R8" s="29">
        <f>+R9+R32+R31+R33</f>
        <v>2477083</v>
      </c>
      <c r="S8" s="29">
        <f>+S9+S32+S31+S33</f>
        <v>2487936</v>
      </c>
      <c r="T8" s="29">
        <f>+T9+T32+T31+T33</f>
        <v>2530448</v>
      </c>
      <c r="U8" s="29">
        <f>+U9+U32+U31+U33</f>
        <v>2537753</v>
      </c>
      <c r="V8" s="47">
        <f t="shared" ref="V8:V71" si="2">(U8-T8)/T8</f>
        <v>2.8868405910732011E-3</v>
      </c>
      <c r="W8" s="215">
        <f t="shared" ref="W8:W15" si="3">U8/U$7</f>
        <v>0.12328975294905194</v>
      </c>
      <c r="X8" s="109"/>
      <c r="Y8" s="121"/>
      <c r="Z8" s="109"/>
    </row>
    <row r="9" spans="1:28">
      <c r="A9" s="41" t="s">
        <v>67</v>
      </c>
      <c r="B9" s="42">
        <f>+B10+B23</f>
        <v>1869194</v>
      </c>
      <c r="C9" s="42">
        <f t="shared" ref="C9:Q9" si="4">+C10+C23</f>
        <v>1765922</v>
      </c>
      <c r="D9" s="42">
        <f t="shared" si="4"/>
        <v>1642721</v>
      </c>
      <c r="E9" s="42">
        <f t="shared" si="4"/>
        <v>1684401</v>
      </c>
      <c r="F9" s="42">
        <f t="shared" si="4"/>
        <v>1723189</v>
      </c>
      <c r="G9" s="42">
        <f t="shared" si="4"/>
        <v>1776578</v>
      </c>
      <c r="H9" s="42">
        <f t="shared" si="4"/>
        <v>1848501</v>
      </c>
      <c r="I9" s="42">
        <f t="shared" si="4"/>
        <v>1914464</v>
      </c>
      <c r="J9" s="42">
        <f t="shared" si="4"/>
        <v>1763106</v>
      </c>
      <c r="K9" s="42">
        <f t="shared" si="4"/>
        <v>1034497</v>
      </c>
      <c r="L9" s="42">
        <f t="shared" si="4"/>
        <v>1426213</v>
      </c>
      <c r="M9" s="42">
        <f t="shared" si="4"/>
        <v>1604326</v>
      </c>
      <c r="N9" s="42">
        <f t="shared" si="4"/>
        <v>1443285</v>
      </c>
      <c r="O9" s="42">
        <f t="shared" si="4"/>
        <v>1397323</v>
      </c>
      <c r="P9" s="42">
        <f t="shared" si="4"/>
        <v>1572457</v>
      </c>
      <c r="Q9" s="42">
        <f t="shared" si="4"/>
        <v>1767932</v>
      </c>
      <c r="R9" s="42">
        <f>+R10+R23</f>
        <v>1852729</v>
      </c>
      <c r="S9" s="42">
        <f>+S10+S23</f>
        <v>1847655</v>
      </c>
      <c r="T9" s="42">
        <f>+T10+T23</f>
        <v>1918847</v>
      </c>
      <c r="U9" s="42">
        <f>+U10+U23</f>
        <v>1971128</v>
      </c>
      <c r="V9" s="46">
        <f t="shared" si="2"/>
        <v>2.7246049320242834E-2</v>
      </c>
      <c r="W9" s="46">
        <f t="shared" si="3"/>
        <v>9.5761835037120963E-2</v>
      </c>
      <c r="X9" s="109"/>
      <c r="Y9" s="109"/>
      <c r="Z9" s="109"/>
    </row>
    <row r="10" spans="1:28">
      <c r="A10" s="44" t="s">
        <v>35</v>
      </c>
      <c r="B10" s="42">
        <f>SUM(B11:B22)</f>
        <v>1869194</v>
      </c>
      <c r="C10" s="42">
        <f t="shared" ref="C10:Q10" si="5">SUM(C11:C22)</f>
        <v>1765922</v>
      </c>
      <c r="D10" s="42">
        <f t="shared" si="5"/>
        <v>1642721</v>
      </c>
      <c r="E10" s="42">
        <f t="shared" si="5"/>
        <v>1684401</v>
      </c>
      <c r="F10" s="42">
        <f t="shared" si="5"/>
        <v>1631404</v>
      </c>
      <c r="G10" s="42">
        <f t="shared" si="5"/>
        <v>1668100</v>
      </c>
      <c r="H10" s="42">
        <f t="shared" si="5"/>
        <v>1737409</v>
      </c>
      <c r="I10" s="42">
        <f t="shared" si="5"/>
        <v>1784764</v>
      </c>
      <c r="J10" s="42">
        <f t="shared" si="5"/>
        <v>1632357</v>
      </c>
      <c r="K10" s="42">
        <f t="shared" si="5"/>
        <v>954749</v>
      </c>
      <c r="L10" s="42">
        <f t="shared" si="5"/>
        <v>1311925</v>
      </c>
      <c r="M10" s="42">
        <f t="shared" si="5"/>
        <v>1480967</v>
      </c>
      <c r="N10" s="42">
        <f t="shared" si="5"/>
        <v>1314419</v>
      </c>
      <c r="O10" s="42">
        <f t="shared" si="5"/>
        <v>1281911</v>
      </c>
      <c r="P10" s="42">
        <f t="shared" si="5"/>
        <v>1456521</v>
      </c>
      <c r="Q10" s="42">
        <f t="shared" si="5"/>
        <v>1646991</v>
      </c>
      <c r="R10" s="42">
        <f>SUM(R11:R22)</f>
        <v>1730284</v>
      </c>
      <c r="S10" s="42">
        <f>SUM(S11:S22)</f>
        <v>1677882</v>
      </c>
      <c r="T10" s="42">
        <f>SUM(T11:T22)</f>
        <v>1716700</v>
      </c>
      <c r="U10" s="42">
        <f>SUM(U11:U22)</f>
        <v>1763326</v>
      </c>
      <c r="V10" s="46">
        <f t="shared" si="2"/>
        <v>2.716024931554727E-2</v>
      </c>
      <c r="W10" s="46">
        <f t="shared" si="3"/>
        <v>8.5666346137169364E-2</v>
      </c>
      <c r="X10" s="109"/>
      <c r="Y10" s="109"/>
      <c r="Z10" s="109"/>
    </row>
    <row r="11" spans="1:28" s="25" customFormat="1">
      <c r="A11" s="142" t="s">
        <v>81</v>
      </c>
      <c r="B11" s="165">
        <v>238593</v>
      </c>
      <c r="C11" s="165">
        <v>207299</v>
      </c>
      <c r="D11" s="165">
        <v>178190</v>
      </c>
      <c r="E11" s="165">
        <v>187469</v>
      </c>
      <c r="F11" s="165">
        <v>174095</v>
      </c>
      <c r="G11" s="165">
        <v>193037</v>
      </c>
      <c r="H11" s="165">
        <v>202431</v>
      </c>
      <c r="I11" s="165">
        <v>251594</v>
      </c>
      <c r="J11" s="165">
        <v>246266</v>
      </c>
      <c r="K11" s="165">
        <v>167628</v>
      </c>
      <c r="L11" s="165">
        <v>230686</v>
      </c>
      <c r="M11" s="206">
        <v>274772</v>
      </c>
      <c r="N11" s="206">
        <v>260608</v>
      </c>
      <c r="O11" s="206">
        <v>278318</v>
      </c>
      <c r="P11" s="206">
        <v>303522</v>
      </c>
      <c r="Q11" s="186">
        <v>325226</v>
      </c>
      <c r="R11" s="186">
        <v>315754</v>
      </c>
      <c r="S11" s="186">
        <v>274283</v>
      </c>
      <c r="T11" s="186">
        <v>281100</v>
      </c>
      <c r="U11" s="186">
        <v>283600</v>
      </c>
      <c r="V11" s="141">
        <f t="shared" si="2"/>
        <v>8.8936321593738876E-3</v>
      </c>
      <c r="W11" s="46">
        <f t="shared" si="3"/>
        <v>1.3777926353097063E-2</v>
      </c>
      <c r="X11" s="110"/>
      <c r="Y11" s="110"/>
      <c r="Z11" s="110"/>
      <c r="AA11" s="111"/>
      <c r="AB11" s="111"/>
    </row>
    <row r="12" spans="1:28" s="25" customFormat="1">
      <c r="A12" s="142" t="s">
        <v>82</v>
      </c>
      <c r="B12" s="165">
        <v>409966</v>
      </c>
      <c r="C12" s="165">
        <v>395342</v>
      </c>
      <c r="D12" s="165">
        <v>358989</v>
      </c>
      <c r="E12" s="165">
        <v>351295</v>
      </c>
      <c r="F12" s="165">
        <v>385439</v>
      </c>
      <c r="G12" s="165">
        <v>382201</v>
      </c>
      <c r="H12" s="165">
        <v>386512</v>
      </c>
      <c r="I12" s="165">
        <v>393254</v>
      </c>
      <c r="J12" s="165">
        <v>349131</v>
      </c>
      <c r="K12" s="165">
        <v>198847</v>
      </c>
      <c r="L12" s="165">
        <v>262479</v>
      </c>
      <c r="M12" s="165">
        <v>311898</v>
      </c>
      <c r="N12" s="165">
        <v>285201</v>
      </c>
      <c r="O12" s="165">
        <v>275526</v>
      </c>
      <c r="P12" s="165">
        <v>311622</v>
      </c>
      <c r="Q12" s="165">
        <v>408356</v>
      </c>
      <c r="R12" s="165">
        <v>454279</v>
      </c>
      <c r="S12" s="167">
        <v>479000</v>
      </c>
      <c r="T12" s="167">
        <v>495123</v>
      </c>
      <c r="U12" s="167">
        <v>527262</v>
      </c>
      <c r="V12" s="141">
        <f t="shared" si="2"/>
        <v>6.4911143291666917E-2</v>
      </c>
      <c r="W12" s="46">
        <f t="shared" si="3"/>
        <v>2.5615574770051705E-2</v>
      </c>
      <c r="X12" s="110"/>
      <c r="Y12" s="110"/>
      <c r="Z12" s="110"/>
      <c r="AA12" s="111"/>
      <c r="AB12" s="111"/>
    </row>
    <row r="13" spans="1:28" s="25" customFormat="1">
      <c r="A13" s="142" t="s">
        <v>4</v>
      </c>
      <c r="B13" s="165">
        <v>642422</v>
      </c>
      <c r="C13" s="165">
        <v>564115</v>
      </c>
      <c r="D13" s="165">
        <v>520252</v>
      </c>
      <c r="E13" s="165">
        <v>566423</v>
      </c>
      <c r="F13" s="165">
        <v>536246</v>
      </c>
      <c r="G13" s="165">
        <v>578989</v>
      </c>
      <c r="H13" s="165">
        <v>619444</v>
      </c>
      <c r="I13" s="165">
        <v>599584</v>
      </c>
      <c r="J13" s="165">
        <v>523328</v>
      </c>
      <c r="K13" s="165">
        <v>331131</v>
      </c>
      <c r="L13" s="165">
        <v>437242</v>
      </c>
      <c r="M13" s="165">
        <v>479330</v>
      </c>
      <c r="N13" s="165">
        <v>392624</v>
      </c>
      <c r="O13" s="165">
        <v>384986</v>
      </c>
      <c r="P13" s="166">
        <v>477097</v>
      </c>
      <c r="Q13" s="166">
        <v>486268</v>
      </c>
      <c r="R13" s="166">
        <v>505067</v>
      </c>
      <c r="S13" s="166">
        <v>495217</v>
      </c>
      <c r="T13" s="166">
        <v>496671</v>
      </c>
      <c r="U13" s="166">
        <v>524504</v>
      </c>
      <c r="V13" s="141">
        <f t="shared" si="2"/>
        <v>5.6039108383618128E-2</v>
      </c>
      <c r="W13" s="46">
        <f t="shared" si="3"/>
        <v>2.5481584922090343E-2</v>
      </c>
      <c r="X13" s="110"/>
      <c r="Y13" s="110"/>
      <c r="Z13" s="110"/>
      <c r="AA13" s="111"/>
      <c r="AB13" s="111"/>
    </row>
    <row r="14" spans="1:28" s="25" customFormat="1">
      <c r="A14" s="142" t="s">
        <v>85</v>
      </c>
      <c r="B14" s="165">
        <v>155182</v>
      </c>
      <c r="C14" s="165">
        <v>176024</v>
      </c>
      <c r="D14" s="165">
        <v>175426</v>
      </c>
      <c r="E14" s="165">
        <v>172955</v>
      </c>
      <c r="F14" s="165">
        <v>191898</v>
      </c>
      <c r="G14" s="165">
        <v>186948</v>
      </c>
      <c r="H14" s="165">
        <v>188336</v>
      </c>
      <c r="I14" s="165">
        <v>195895</v>
      </c>
      <c r="J14" s="165">
        <v>175557</v>
      </c>
      <c r="K14" s="165">
        <v>80206</v>
      </c>
      <c r="L14" s="165">
        <v>111395</v>
      </c>
      <c r="M14" s="165">
        <v>103014</v>
      </c>
      <c r="N14" s="165">
        <v>94045</v>
      </c>
      <c r="O14" s="165">
        <v>68823</v>
      </c>
      <c r="P14" s="166">
        <v>55294</v>
      </c>
      <c r="Q14" s="166">
        <v>76484</v>
      </c>
      <c r="R14" s="166">
        <v>75435</v>
      </c>
      <c r="S14" s="166">
        <v>59795</v>
      </c>
      <c r="T14" s="166">
        <v>64050</v>
      </c>
      <c r="U14" s="166">
        <v>57442</v>
      </c>
      <c r="V14" s="141">
        <f t="shared" si="2"/>
        <v>-0.10316939890710383</v>
      </c>
      <c r="W14" s="46">
        <f t="shared" si="3"/>
        <v>2.7906616557637569E-3</v>
      </c>
      <c r="X14" s="110"/>
      <c r="Y14" s="110"/>
      <c r="Z14" s="110"/>
      <c r="AA14" s="111"/>
      <c r="AB14" s="111"/>
    </row>
    <row r="15" spans="1:28" s="25" customFormat="1">
      <c r="A15" s="142" t="s">
        <v>5</v>
      </c>
      <c r="B15" s="165">
        <v>270250</v>
      </c>
      <c r="C15" s="165">
        <v>265085</v>
      </c>
      <c r="D15" s="165">
        <v>259641</v>
      </c>
      <c r="E15" s="165">
        <v>255875</v>
      </c>
      <c r="F15" s="165">
        <v>267643</v>
      </c>
      <c r="G15" s="165">
        <v>269749</v>
      </c>
      <c r="H15" s="165">
        <v>272205</v>
      </c>
      <c r="I15" s="165">
        <v>320889</v>
      </c>
      <c r="J15" s="165">
        <v>314977</v>
      </c>
      <c r="K15" s="165">
        <v>158089</v>
      </c>
      <c r="L15" s="165">
        <v>236004</v>
      </c>
      <c r="M15" s="165">
        <v>270342</v>
      </c>
      <c r="N15" s="165">
        <v>241186</v>
      </c>
      <c r="O15" s="165">
        <v>236039</v>
      </c>
      <c r="P15" s="166">
        <v>270970</v>
      </c>
      <c r="Q15" s="166">
        <v>317365</v>
      </c>
      <c r="R15" s="166">
        <v>344358</v>
      </c>
      <c r="S15" s="166">
        <v>332112</v>
      </c>
      <c r="T15" s="166">
        <v>324875</v>
      </c>
      <c r="U15" s="166">
        <v>312377</v>
      </c>
      <c r="V15" s="141">
        <f t="shared" si="2"/>
        <v>-3.8470180838784146E-2</v>
      </c>
      <c r="W15" s="46">
        <f t="shared" si="3"/>
        <v>1.5175977787028918E-2</v>
      </c>
      <c r="X15" s="110"/>
      <c r="Y15" s="110"/>
      <c r="Z15" s="110"/>
      <c r="AA15" s="111"/>
      <c r="AB15" s="111"/>
    </row>
    <row r="16" spans="1:28" s="25" customFormat="1">
      <c r="A16" s="128" t="s">
        <v>44</v>
      </c>
      <c r="B16" s="124">
        <v>28</v>
      </c>
      <c r="C16" s="170"/>
      <c r="D16" s="170"/>
      <c r="E16" s="170"/>
      <c r="F16" s="170"/>
      <c r="G16" s="170"/>
      <c r="H16" s="170"/>
      <c r="I16" s="170"/>
      <c r="J16" s="170"/>
      <c r="K16" s="170"/>
      <c r="L16" s="170"/>
      <c r="M16" s="170"/>
      <c r="N16" s="170"/>
      <c r="O16" s="170"/>
      <c r="P16" s="170"/>
      <c r="Q16" s="170"/>
      <c r="R16" s="170"/>
      <c r="S16" s="170"/>
      <c r="T16" s="170"/>
      <c r="U16" s="170"/>
      <c r="V16" s="170"/>
      <c r="W16" s="170"/>
      <c r="X16" s="110"/>
      <c r="Y16" s="110"/>
      <c r="Z16" s="110"/>
      <c r="AA16" s="111"/>
      <c r="AB16" s="111"/>
    </row>
    <row r="17" spans="1:28" s="25" customFormat="1">
      <c r="A17" s="128" t="s">
        <v>45</v>
      </c>
      <c r="B17" s="124">
        <v>89063</v>
      </c>
      <c r="C17" s="124">
        <v>98591</v>
      </c>
      <c r="D17" s="124">
        <v>88828</v>
      </c>
      <c r="E17" s="124">
        <v>81125</v>
      </c>
      <c r="F17" s="124">
        <v>11260</v>
      </c>
      <c r="G17" s="170"/>
      <c r="H17" s="170"/>
      <c r="I17" s="170"/>
      <c r="J17" s="170"/>
      <c r="K17" s="170"/>
      <c r="L17" s="170"/>
      <c r="M17" s="170"/>
      <c r="N17" s="170"/>
      <c r="O17" s="170"/>
      <c r="P17" s="170"/>
      <c r="Q17" s="170"/>
      <c r="R17" s="170"/>
      <c r="S17" s="170"/>
      <c r="T17" s="170"/>
      <c r="U17" s="170"/>
      <c r="V17" s="170"/>
      <c r="W17" s="170"/>
      <c r="X17" s="110"/>
      <c r="Y17" s="110"/>
      <c r="Z17" s="110"/>
      <c r="AA17" s="111"/>
      <c r="AB17" s="111"/>
    </row>
    <row r="18" spans="1:28" s="25" customFormat="1">
      <c r="A18" s="128" t="s">
        <v>47</v>
      </c>
      <c r="B18" s="124"/>
      <c r="C18" s="170"/>
      <c r="D18" s="170"/>
      <c r="E18" s="170"/>
      <c r="F18" s="170"/>
      <c r="G18" s="170"/>
      <c r="H18" s="170"/>
      <c r="I18" s="170"/>
      <c r="J18" s="170"/>
      <c r="K18" s="170"/>
      <c r="L18" s="170"/>
      <c r="M18" s="170"/>
      <c r="N18" s="170"/>
      <c r="O18" s="170"/>
      <c r="P18" s="170"/>
      <c r="Q18" s="170"/>
      <c r="R18" s="170"/>
      <c r="S18" s="170"/>
      <c r="T18" s="170"/>
      <c r="U18" s="170"/>
      <c r="V18" s="170"/>
      <c r="W18" s="170"/>
      <c r="X18" s="110"/>
      <c r="Y18" s="110"/>
      <c r="Z18" s="110"/>
      <c r="AA18" s="111"/>
      <c r="AB18" s="111"/>
    </row>
    <row r="19" spans="1:28" s="25" customFormat="1">
      <c r="A19" s="128" t="s">
        <v>48</v>
      </c>
      <c r="B19" s="124"/>
      <c r="C19" s="170"/>
      <c r="D19" s="170"/>
      <c r="E19" s="170"/>
      <c r="F19" s="170"/>
      <c r="G19" s="170"/>
      <c r="H19" s="170"/>
      <c r="I19" s="170"/>
      <c r="J19" s="170"/>
      <c r="K19" s="170"/>
      <c r="L19" s="170"/>
      <c r="M19" s="170"/>
      <c r="N19" s="170"/>
      <c r="O19" s="170"/>
      <c r="P19" s="170"/>
      <c r="Q19" s="170"/>
      <c r="R19" s="170"/>
      <c r="S19" s="170"/>
      <c r="T19" s="170"/>
      <c r="U19" s="170"/>
      <c r="V19" s="170"/>
      <c r="W19" s="170"/>
      <c r="X19" s="110"/>
      <c r="Y19" s="110"/>
      <c r="Z19" s="110"/>
      <c r="AA19" s="111"/>
      <c r="AB19" s="111"/>
    </row>
    <row r="20" spans="1:28" s="25" customFormat="1">
      <c r="A20" s="128" t="s">
        <v>46</v>
      </c>
      <c r="B20" s="124">
        <v>63690</v>
      </c>
      <c r="C20" s="124">
        <v>59466</v>
      </c>
      <c r="D20" s="124">
        <v>65095</v>
      </c>
      <c r="E20" s="124">
        <v>71323</v>
      </c>
      <c r="F20" s="124">
        <v>73218</v>
      </c>
      <c r="G20" s="124">
        <v>79079</v>
      </c>
      <c r="H20" s="124">
        <v>78472</v>
      </c>
      <c r="I20" s="124">
        <v>36056</v>
      </c>
      <c r="J20" s="124">
        <v>36178</v>
      </c>
      <c r="K20" s="124">
        <v>22172</v>
      </c>
      <c r="L20" s="124">
        <v>39770</v>
      </c>
      <c r="M20" s="124">
        <v>46385</v>
      </c>
      <c r="N20" s="124">
        <v>43831</v>
      </c>
      <c r="O20" s="124">
        <v>40918</v>
      </c>
      <c r="P20" s="130">
        <v>40868</v>
      </c>
      <c r="Q20" s="130">
        <v>37134</v>
      </c>
      <c r="R20" s="130">
        <v>39712</v>
      </c>
      <c r="S20" s="130">
        <v>42816</v>
      </c>
      <c r="T20" s="130">
        <v>54881</v>
      </c>
      <c r="U20" s="130">
        <v>58141</v>
      </c>
      <c r="V20" s="141">
        <f t="shared" si="2"/>
        <v>5.9401249977223444E-2</v>
      </c>
      <c r="W20" s="46">
        <f>U20/U$7</f>
        <v>2.8246206491375752E-3</v>
      </c>
      <c r="X20" s="110"/>
      <c r="Y20" s="110"/>
      <c r="Z20" s="110"/>
      <c r="AA20" s="111"/>
      <c r="AB20" s="111"/>
    </row>
    <row r="21" spans="1:28" s="25" customFormat="1">
      <c r="A21" s="128" t="s">
        <v>49</v>
      </c>
      <c r="B21" s="124"/>
      <c r="C21" s="170"/>
      <c r="D21" s="170"/>
      <c r="E21" s="170"/>
      <c r="F21" s="170"/>
      <c r="G21" s="170"/>
      <c r="H21" s="170"/>
      <c r="I21" s="170"/>
      <c r="J21" s="170"/>
      <c r="K21" s="170"/>
      <c r="L21" s="170"/>
      <c r="M21" s="170"/>
      <c r="N21" s="170"/>
      <c r="O21" s="170"/>
      <c r="P21" s="170"/>
      <c r="Q21" s="170"/>
      <c r="R21" s="170"/>
      <c r="S21" s="170"/>
      <c r="T21" s="170"/>
      <c r="U21" s="170"/>
      <c r="V21" s="170"/>
      <c r="W21" s="170"/>
      <c r="X21" s="110"/>
      <c r="Y21" s="110"/>
      <c r="Z21" s="110"/>
      <c r="AA21" s="111"/>
      <c r="AB21" s="111"/>
    </row>
    <row r="22" spans="1:28" s="26" customFormat="1">
      <c r="A22" s="123" t="s">
        <v>50</v>
      </c>
      <c r="B22" s="131"/>
      <c r="C22" s="170"/>
      <c r="D22" s="131">
        <v>-3700</v>
      </c>
      <c r="E22" s="131">
        <v>-2064</v>
      </c>
      <c r="F22" s="131">
        <v>-8395</v>
      </c>
      <c r="G22" s="131">
        <v>-21903</v>
      </c>
      <c r="H22" s="131">
        <v>-9991</v>
      </c>
      <c r="I22" s="131">
        <v>-12508</v>
      </c>
      <c r="J22" s="131">
        <v>-13080</v>
      </c>
      <c r="K22" s="131">
        <v>-3324</v>
      </c>
      <c r="L22" s="131">
        <v>-5651</v>
      </c>
      <c r="M22" s="131">
        <v>-4774</v>
      </c>
      <c r="N22" s="131">
        <v>-3076</v>
      </c>
      <c r="O22" s="131">
        <v>-2699</v>
      </c>
      <c r="P22" s="207">
        <v>-2852</v>
      </c>
      <c r="Q22" s="207">
        <v>-3842</v>
      </c>
      <c r="R22" s="207">
        <v>-4321</v>
      </c>
      <c r="S22" s="207">
        <v>-5341</v>
      </c>
      <c r="T22" s="208"/>
      <c r="U22" s="208"/>
      <c r="V22" s="155"/>
      <c r="W22" s="155"/>
      <c r="X22" s="112"/>
      <c r="Y22" s="112"/>
      <c r="Z22" s="112"/>
      <c r="AA22" s="113"/>
      <c r="AB22" s="113"/>
    </row>
    <row r="23" spans="1:28" s="25" customFormat="1">
      <c r="A23" s="44" t="s">
        <v>51</v>
      </c>
      <c r="B23" s="102"/>
      <c r="C23" s="102">
        <v>0</v>
      </c>
      <c r="D23" s="102">
        <v>0</v>
      </c>
      <c r="E23" s="102">
        <v>0</v>
      </c>
      <c r="F23" s="42">
        <f>SUM(F24:F30)</f>
        <v>91785</v>
      </c>
      <c r="G23" s="42">
        <v>108478</v>
      </c>
      <c r="H23" s="42">
        <f t="shared" ref="H23:P23" si="6">SUM(H24:H30)</f>
        <v>111092</v>
      </c>
      <c r="I23" s="103">
        <f t="shared" si="6"/>
        <v>129700</v>
      </c>
      <c r="J23" s="103">
        <f t="shared" si="6"/>
        <v>130749</v>
      </c>
      <c r="K23" s="103">
        <f t="shared" si="6"/>
        <v>79748</v>
      </c>
      <c r="L23" s="103">
        <f t="shared" si="6"/>
        <v>114288</v>
      </c>
      <c r="M23" s="103">
        <f t="shared" si="6"/>
        <v>123359</v>
      </c>
      <c r="N23" s="103">
        <f t="shared" si="6"/>
        <v>128866</v>
      </c>
      <c r="O23" s="103">
        <f t="shared" si="6"/>
        <v>115412</v>
      </c>
      <c r="P23" s="103">
        <f t="shared" si="6"/>
        <v>115936</v>
      </c>
      <c r="Q23" s="103">
        <f>+Q25</f>
        <v>120941</v>
      </c>
      <c r="R23" s="103">
        <f>+R25+R28</f>
        <v>122445</v>
      </c>
      <c r="S23" s="103">
        <f>+S25</f>
        <v>169773</v>
      </c>
      <c r="T23" s="103">
        <f>+T25</f>
        <v>202147</v>
      </c>
      <c r="U23" s="103">
        <f>+U25</f>
        <v>207802</v>
      </c>
      <c r="V23" s="46">
        <f t="shared" si="2"/>
        <v>2.7974691684764057E-2</v>
      </c>
      <c r="W23" s="46">
        <f>U23/U$7</f>
        <v>1.0095488899951608E-2</v>
      </c>
      <c r="X23" s="111"/>
      <c r="Y23" s="111"/>
      <c r="Z23" s="111"/>
      <c r="AA23" s="111"/>
      <c r="AB23" s="111"/>
    </row>
    <row r="24" spans="1:28" s="25" customFormat="1">
      <c r="A24" s="142" t="s">
        <v>6</v>
      </c>
      <c r="B24" s="165"/>
      <c r="C24" s="170"/>
      <c r="D24" s="170"/>
      <c r="E24" s="170"/>
      <c r="F24" s="165">
        <v>1112</v>
      </c>
      <c r="G24" s="165">
        <v>1220</v>
      </c>
      <c r="H24" s="165">
        <v>1077</v>
      </c>
      <c r="I24" s="165">
        <v>6238</v>
      </c>
      <c r="J24" s="165">
        <v>6288</v>
      </c>
      <c r="K24" s="165">
        <v>2650</v>
      </c>
      <c r="L24" s="165">
        <v>2745</v>
      </c>
      <c r="M24" s="165">
        <v>3013</v>
      </c>
      <c r="N24" s="165">
        <v>2493</v>
      </c>
      <c r="O24" s="165"/>
      <c r="P24" s="166"/>
      <c r="Q24" s="166"/>
      <c r="R24" s="166"/>
      <c r="S24" s="166"/>
      <c r="T24" s="166"/>
      <c r="U24" s="166"/>
      <c r="V24" s="141"/>
      <c r="W24" s="141"/>
      <c r="X24" s="111"/>
      <c r="Y24" s="111"/>
      <c r="Z24" s="111"/>
      <c r="AA24" s="111"/>
      <c r="AB24" s="111"/>
    </row>
    <row r="25" spans="1:28" s="25" customFormat="1">
      <c r="A25" s="142" t="s">
        <v>7</v>
      </c>
      <c r="B25" s="165"/>
      <c r="C25" s="170"/>
      <c r="D25" s="170"/>
      <c r="E25" s="170"/>
      <c r="F25" s="165">
        <v>75636</v>
      </c>
      <c r="G25" s="165">
        <v>67700</v>
      </c>
      <c r="H25" s="165">
        <v>76100</v>
      </c>
      <c r="I25" s="165">
        <v>91825</v>
      </c>
      <c r="J25" s="165">
        <v>92887</v>
      </c>
      <c r="K25" s="165">
        <v>49929</v>
      </c>
      <c r="L25" s="165">
        <v>73972</v>
      </c>
      <c r="M25" s="165">
        <v>90258</v>
      </c>
      <c r="N25" s="165">
        <v>111073</v>
      </c>
      <c r="O25" s="165">
        <v>111073</v>
      </c>
      <c r="P25" s="166">
        <v>115878</v>
      </c>
      <c r="Q25" s="166">
        <v>120941</v>
      </c>
      <c r="R25" s="166">
        <v>122000</v>
      </c>
      <c r="S25" s="166">
        <v>169773</v>
      </c>
      <c r="T25" s="166">
        <v>202147</v>
      </c>
      <c r="U25" s="166">
        <v>207802</v>
      </c>
      <c r="V25" s="141">
        <f t="shared" si="2"/>
        <v>2.7974691684764057E-2</v>
      </c>
      <c r="W25" s="46">
        <f>U25/U$7</f>
        <v>1.0095488899951608E-2</v>
      </c>
      <c r="X25" s="111"/>
      <c r="Y25" s="111"/>
      <c r="Z25" s="111"/>
      <c r="AA25" s="111"/>
      <c r="AB25" s="111"/>
    </row>
    <row r="26" spans="1:28" s="25" customFormat="1">
      <c r="A26" s="142" t="s">
        <v>8</v>
      </c>
      <c r="B26" s="209"/>
      <c r="C26" s="170"/>
      <c r="D26" s="170"/>
      <c r="E26" s="170"/>
      <c r="F26" s="170"/>
      <c r="G26" s="170"/>
      <c r="H26" s="170"/>
      <c r="I26" s="170"/>
      <c r="J26" s="170"/>
      <c r="K26" s="170"/>
      <c r="L26" s="170"/>
      <c r="M26" s="170"/>
      <c r="N26" s="170"/>
      <c r="O26" s="170"/>
      <c r="P26" s="170"/>
      <c r="Q26" s="170"/>
      <c r="R26" s="170"/>
      <c r="S26" s="170"/>
      <c r="T26" s="170"/>
      <c r="U26" s="170"/>
      <c r="V26" s="170"/>
      <c r="W26" s="170"/>
      <c r="X26" s="111"/>
      <c r="Y26" s="111"/>
      <c r="Z26" s="111"/>
      <c r="AA26" s="111"/>
      <c r="AB26" s="111"/>
    </row>
    <row r="27" spans="1:28" s="25" customFormat="1">
      <c r="A27" s="142" t="s">
        <v>52</v>
      </c>
      <c r="B27" s="209"/>
      <c r="C27" s="170"/>
      <c r="D27" s="170"/>
      <c r="E27" s="170"/>
      <c r="F27" s="209">
        <v>15037</v>
      </c>
      <c r="G27" s="209">
        <v>39558</v>
      </c>
      <c r="H27" s="209">
        <v>33915</v>
      </c>
      <c r="I27" s="209">
        <v>24193</v>
      </c>
      <c r="J27" s="209">
        <v>17610</v>
      </c>
      <c r="K27" s="209">
        <v>10179</v>
      </c>
      <c r="L27" s="209">
        <v>10301</v>
      </c>
      <c r="M27" s="209">
        <v>5164</v>
      </c>
      <c r="N27" s="209">
        <v>4113</v>
      </c>
      <c r="O27" s="209">
        <v>4339</v>
      </c>
      <c r="P27" s="177">
        <v>58</v>
      </c>
      <c r="Q27" s="170"/>
      <c r="R27" s="170"/>
      <c r="S27" s="170"/>
      <c r="T27" s="170"/>
      <c r="U27" s="170"/>
      <c r="V27" s="170"/>
      <c r="W27" s="170"/>
      <c r="X27" s="111"/>
      <c r="Y27" s="111"/>
      <c r="Z27" s="111"/>
      <c r="AA27" s="111"/>
      <c r="AB27" s="111"/>
    </row>
    <row r="28" spans="1:28" s="25" customFormat="1">
      <c r="A28" s="142" t="s">
        <v>53</v>
      </c>
      <c r="B28" s="209"/>
      <c r="C28" s="170"/>
      <c r="D28" s="170"/>
      <c r="E28" s="170"/>
      <c r="F28" s="170"/>
      <c r="G28" s="170"/>
      <c r="H28" s="170"/>
      <c r="I28" s="209">
        <v>7444</v>
      </c>
      <c r="J28" s="209">
        <v>13964</v>
      </c>
      <c r="K28" s="209">
        <v>16990</v>
      </c>
      <c r="L28" s="209">
        <v>27270</v>
      </c>
      <c r="M28" s="209">
        <v>24924</v>
      </c>
      <c r="N28" s="209">
        <v>11187</v>
      </c>
      <c r="O28" s="170"/>
      <c r="P28" s="170"/>
      <c r="Q28" s="170"/>
      <c r="R28" s="177">
        <v>445</v>
      </c>
      <c r="S28" s="170"/>
      <c r="T28" s="170"/>
      <c r="U28" s="170"/>
      <c r="V28" s="170"/>
      <c r="W28" s="170"/>
      <c r="X28" s="111"/>
      <c r="Y28" s="111"/>
      <c r="Z28" s="111"/>
      <c r="AA28" s="111"/>
      <c r="AB28" s="111"/>
    </row>
    <row r="29" spans="1:28" s="25" customFormat="1">
      <c r="A29" s="142" t="s">
        <v>40</v>
      </c>
      <c r="B29" s="209"/>
      <c r="C29" s="170"/>
      <c r="D29" s="170"/>
      <c r="E29" s="170"/>
      <c r="F29" s="170"/>
      <c r="G29" s="170"/>
      <c r="H29" s="170"/>
      <c r="I29" s="170"/>
      <c r="J29" s="170"/>
      <c r="K29" s="170"/>
      <c r="L29" s="170"/>
      <c r="M29" s="170"/>
      <c r="N29" s="170"/>
      <c r="O29" s="170"/>
      <c r="P29" s="170"/>
      <c r="Q29" s="170"/>
      <c r="R29" s="170"/>
      <c r="S29" s="170"/>
      <c r="T29" s="170"/>
      <c r="U29" s="170"/>
      <c r="V29" s="170"/>
      <c r="W29" s="170"/>
      <c r="X29" s="111"/>
      <c r="Y29" s="111"/>
      <c r="Z29" s="111"/>
      <c r="AA29" s="111"/>
      <c r="AB29" s="111"/>
    </row>
    <row r="30" spans="1:28" s="8" customFormat="1">
      <c r="A30" s="159" t="s">
        <v>50</v>
      </c>
      <c r="B30" s="199"/>
      <c r="C30" s="170"/>
      <c r="D30" s="170"/>
      <c r="E30" s="170"/>
      <c r="F30" s="170"/>
      <c r="G30" s="170"/>
      <c r="H30" s="170"/>
      <c r="I30" s="170"/>
      <c r="J30" s="170"/>
      <c r="K30" s="170"/>
      <c r="L30" s="170"/>
      <c r="M30" s="170"/>
      <c r="N30" s="170"/>
      <c r="O30" s="170"/>
      <c r="P30" s="170"/>
      <c r="Q30" s="170"/>
      <c r="R30" s="170"/>
      <c r="S30" s="170"/>
      <c r="T30" s="170"/>
      <c r="U30" s="170"/>
      <c r="V30" s="170"/>
      <c r="W30" s="170"/>
      <c r="X30" s="114"/>
      <c r="Y30" s="114"/>
      <c r="Z30" s="114"/>
      <c r="AA30" s="114"/>
      <c r="AB30" s="114"/>
    </row>
    <row r="31" spans="1:28" ht="17.25">
      <c r="A31" s="15" t="s">
        <v>79</v>
      </c>
      <c r="B31" s="12">
        <v>89404</v>
      </c>
      <c r="C31" s="12">
        <v>83158</v>
      </c>
      <c r="D31" s="12">
        <v>123011</v>
      </c>
      <c r="E31" s="12">
        <v>209231</v>
      </c>
      <c r="F31" s="12">
        <v>329724</v>
      </c>
      <c r="G31" s="12">
        <v>376047</v>
      </c>
      <c r="H31" s="12">
        <v>390590</v>
      </c>
      <c r="I31" s="12">
        <v>413736</v>
      </c>
      <c r="J31" s="12">
        <v>470557</v>
      </c>
      <c r="K31" s="12">
        <v>341873</v>
      </c>
      <c r="L31" s="12">
        <v>459386</v>
      </c>
      <c r="M31" s="12">
        <v>501585</v>
      </c>
      <c r="N31" s="12">
        <v>455968</v>
      </c>
      <c r="O31" s="12">
        <v>448306</v>
      </c>
      <c r="P31" s="13">
        <v>392639</v>
      </c>
      <c r="Q31" s="13">
        <v>516011</v>
      </c>
      <c r="R31" s="13">
        <v>506252</v>
      </c>
      <c r="S31" s="13">
        <v>517425</v>
      </c>
      <c r="T31" s="13">
        <v>486295</v>
      </c>
      <c r="U31" s="13">
        <v>447874</v>
      </c>
      <c r="V31" s="48">
        <f t="shared" si="2"/>
        <v>-7.9007598268540702E-2</v>
      </c>
      <c r="W31" s="46">
        <f t="shared" ref="W31:W33" si="7">U31/U$7</f>
        <v>2.1758727036202376E-2</v>
      </c>
    </row>
    <row r="32" spans="1:28">
      <c r="A32" s="15" t="s">
        <v>9</v>
      </c>
      <c r="B32" s="12">
        <v>179327</v>
      </c>
      <c r="C32" s="12">
        <v>172755</v>
      </c>
      <c r="D32" s="12">
        <v>188497</v>
      </c>
      <c r="E32" s="12">
        <v>201113</v>
      </c>
      <c r="F32" s="12">
        <v>199218</v>
      </c>
      <c r="G32" s="12">
        <v>192883</v>
      </c>
      <c r="H32" s="12">
        <v>220704</v>
      </c>
      <c r="I32" s="12">
        <v>241932</v>
      </c>
      <c r="J32" s="12">
        <v>192607</v>
      </c>
      <c r="K32" s="12">
        <v>74612</v>
      </c>
      <c r="L32" s="12">
        <v>121528</v>
      </c>
      <c r="M32" s="12">
        <v>146309</v>
      </c>
      <c r="N32" s="12">
        <v>158353</v>
      </c>
      <c r="O32" s="12">
        <v>168464</v>
      </c>
      <c r="P32" s="13">
        <v>121523</v>
      </c>
      <c r="Q32" s="13">
        <v>109003</v>
      </c>
      <c r="R32" s="13">
        <v>117019</v>
      </c>
      <c r="S32" s="13">
        <v>122278</v>
      </c>
      <c r="T32" s="13">
        <v>125068</v>
      </c>
      <c r="U32" s="13">
        <v>118494</v>
      </c>
      <c r="V32" s="48">
        <f t="shared" si="2"/>
        <v>-5.2563405507403974E-2</v>
      </c>
      <c r="W32" s="46">
        <f t="shared" si="7"/>
        <v>5.7567052372492359E-3</v>
      </c>
      <c r="X32" s="109"/>
      <c r="Y32" s="109"/>
      <c r="Z32" s="109"/>
      <c r="AA32" s="109"/>
    </row>
    <row r="33" spans="1:28">
      <c r="A33" s="15" t="s">
        <v>11</v>
      </c>
      <c r="B33" s="12">
        <f>SUM(B34:B46)</f>
        <v>56872</v>
      </c>
      <c r="C33" s="12">
        <f t="shared" ref="C33:P33" si="8">SUM(C34:C46)</f>
        <v>33245</v>
      </c>
      <c r="D33" s="12">
        <f t="shared" si="8"/>
        <v>43755</v>
      </c>
      <c r="E33" s="12">
        <f t="shared" si="8"/>
        <v>48796</v>
      </c>
      <c r="F33" s="12">
        <f t="shared" si="8"/>
        <v>38373</v>
      </c>
      <c r="G33" s="12">
        <f t="shared" si="8"/>
        <v>29155</v>
      </c>
      <c r="H33" s="12">
        <f t="shared" si="8"/>
        <v>27118</v>
      </c>
      <c r="I33" s="12">
        <f t="shared" si="8"/>
        <v>22951</v>
      </c>
      <c r="J33" s="12">
        <f t="shared" si="8"/>
        <v>17214</v>
      </c>
      <c r="K33" s="12">
        <f t="shared" si="8"/>
        <v>9567</v>
      </c>
      <c r="L33" s="12">
        <f t="shared" si="8"/>
        <v>30796</v>
      </c>
      <c r="M33" s="12">
        <f t="shared" si="8"/>
        <v>36099</v>
      </c>
      <c r="N33" s="12">
        <f t="shared" si="8"/>
        <v>21280</v>
      </c>
      <c r="O33" s="12">
        <f t="shared" si="8"/>
        <v>1261</v>
      </c>
      <c r="P33" s="12">
        <f t="shared" si="8"/>
        <v>2090</v>
      </c>
      <c r="Q33" s="12">
        <f>+Q40+Q44</f>
        <v>1545</v>
      </c>
      <c r="R33" s="12">
        <f>+R40+R44</f>
        <v>1083</v>
      </c>
      <c r="S33" s="12">
        <f>+S40+S44</f>
        <v>578</v>
      </c>
      <c r="T33" s="12">
        <f t="shared" ref="T33:U33" si="9">+T40+T44</f>
        <v>238</v>
      </c>
      <c r="U33" s="12">
        <f t="shared" si="9"/>
        <v>257</v>
      </c>
      <c r="V33" s="48">
        <f t="shared" si="2"/>
        <v>7.9831932773109238E-2</v>
      </c>
      <c r="W33" s="46">
        <f t="shared" si="7"/>
        <v>1.2485638479358058E-5</v>
      </c>
    </row>
    <row r="34" spans="1:28" s="25" customFormat="1">
      <c r="A34" s="142" t="s">
        <v>53</v>
      </c>
      <c r="B34" s="166">
        <v>13192</v>
      </c>
      <c r="C34" s="166">
        <v>11614</v>
      </c>
      <c r="D34" s="166">
        <v>13726</v>
      </c>
      <c r="E34" s="166">
        <v>19303</v>
      </c>
      <c r="F34" s="166">
        <v>22946</v>
      </c>
      <c r="G34" s="166">
        <v>20078</v>
      </c>
      <c r="H34" s="166">
        <v>11410</v>
      </c>
      <c r="I34" s="131" t="s">
        <v>74</v>
      </c>
      <c r="J34" s="166"/>
      <c r="K34" s="103"/>
      <c r="L34" s="103"/>
      <c r="M34" s="166"/>
      <c r="N34" s="103"/>
      <c r="O34" s="103"/>
      <c r="P34" s="103"/>
      <c r="Q34" s="103"/>
      <c r="R34" s="103"/>
      <c r="S34" s="103"/>
      <c r="T34" s="103"/>
      <c r="U34" s="103"/>
      <c r="V34" s="46"/>
      <c r="W34" s="46"/>
      <c r="X34" s="111"/>
      <c r="Y34" s="111"/>
      <c r="Z34" s="111"/>
      <c r="AA34" s="111"/>
      <c r="AB34" s="111"/>
    </row>
    <row r="35" spans="1:28" s="25" customFormat="1">
      <c r="A35" s="142" t="s">
        <v>8</v>
      </c>
      <c r="B35" s="166"/>
      <c r="C35" s="170"/>
      <c r="D35" s="170"/>
      <c r="E35" s="170"/>
      <c r="F35" s="132" t="s">
        <v>73</v>
      </c>
      <c r="G35" s="173"/>
      <c r="H35" s="173"/>
      <c r="I35" s="173"/>
      <c r="J35" s="173"/>
      <c r="K35" s="172"/>
      <c r="L35" s="172"/>
      <c r="M35" s="173"/>
      <c r="N35" s="172"/>
      <c r="O35" s="172"/>
      <c r="P35" s="172"/>
      <c r="Q35" s="172"/>
      <c r="R35" s="172"/>
      <c r="S35" s="172"/>
      <c r="T35" s="172"/>
      <c r="U35" s="172"/>
      <c r="V35" s="175"/>
      <c r="W35" s="175"/>
      <c r="X35" s="111"/>
      <c r="Y35" s="111"/>
      <c r="Z35" s="111"/>
      <c r="AA35" s="111"/>
      <c r="AB35" s="111"/>
    </row>
    <row r="36" spans="1:28" s="25" customFormat="1">
      <c r="A36" s="142" t="s">
        <v>52</v>
      </c>
      <c r="B36" s="166"/>
      <c r="C36" s="170"/>
      <c r="D36" s="170"/>
      <c r="E36" s="166">
        <v>7602</v>
      </c>
      <c r="F36" s="132" t="s">
        <v>73</v>
      </c>
      <c r="G36" s="173"/>
      <c r="H36" s="173"/>
      <c r="I36" s="173"/>
      <c r="J36" s="173"/>
      <c r="K36" s="172"/>
      <c r="L36" s="172"/>
      <c r="M36" s="173"/>
      <c r="N36" s="172"/>
      <c r="O36" s="172"/>
      <c r="P36" s="172"/>
      <c r="Q36" s="172"/>
      <c r="R36" s="172"/>
      <c r="S36" s="172"/>
      <c r="T36" s="172"/>
      <c r="U36" s="172"/>
      <c r="V36" s="175"/>
      <c r="W36" s="175"/>
      <c r="X36" s="111"/>
      <c r="Y36" s="111"/>
      <c r="Z36" s="111"/>
      <c r="AA36" s="111"/>
      <c r="AB36" s="111"/>
    </row>
    <row r="37" spans="1:28" s="25" customFormat="1">
      <c r="A37" s="142" t="s">
        <v>6</v>
      </c>
      <c r="B37" s="166">
        <v>22771</v>
      </c>
      <c r="C37" s="166">
        <v>4070</v>
      </c>
      <c r="D37" s="166">
        <v>1195</v>
      </c>
      <c r="E37" s="166">
        <v>1308</v>
      </c>
      <c r="F37" s="132" t="s">
        <v>73</v>
      </c>
      <c r="G37" s="173"/>
      <c r="H37" s="173"/>
      <c r="I37" s="173"/>
      <c r="J37" s="173"/>
      <c r="K37" s="172"/>
      <c r="L37" s="172"/>
      <c r="M37" s="173"/>
      <c r="N37" s="172"/>
      <c r="O37" s="172"/>
      <c r="P37" s="172"/>
      <c r="Q37" s="172"/>
      <c r="R37" s="172"/>
      <c r="S37" s="172"/>
      <c r="T37" s="172"/>
      <c r="U37" s="172"/>
      <c r="V37" s="175"/>
      <c r="W37" s="175"/>
      <c r="X37" s="111"/>
      <c r="Y37" s="111"/>
      <c r="Z37" s="115"/>
      <c r="AA37" s="111"/>
      <c r="AB37" s="111"/>
    </row>
    <row r="38" spans="1:28" s="25" customFormat="1">
      <c r="A38" s="142" t="s">
        <v>7</v>
      </c>
      <c r="B38" s="166">
        <v>19956</v>
      </c>
      <c r="C38" s="166">
        <v>8275</v>
      </c>
      <c r="D38" s="166">
        <v>21117</v>
      </c>
      <c r="E38" s="166">
        <v>12936</v>
      </c>
      <c r="F38" s="132" t="s">
        <v>73</v>
      </c>
      <c r="G38" s="173"/>
      <c r="H38" s="173"/>
      <c r="I38" s="173"/>
      <c r="J38" s="173"/>
      <c r="K38" s="172"/>
      <c r="L38" s="172"/>
      <c r="M38" s="173"/>
      <c r="N38" s="172"/>
      <c r="O38" s="172"/>
      <c r="P38" s="172"/>
      <c r="Q38" s="172"/>
      <c r="R38" s="172"/>
      <c r="S38" s="172"/>
      <c r="T38" s="172"/>
      <c r="U38" s="172"/>
      <c r="V38" s="175"/>
      <c r="W38" s="175"/>
      <c r="X38" s="111"/>
      <c r="Y38" s="111"/>
      <c r="Z38" s="111"/>
      <c r="AA38" s="111"/>
      <c r="AB38" s="111"/>
    </row>
    <row r="39" spans="1:28" s="25" customFormat="1" ht="12" customHeight="1">
      <c r="A39" s="142" t="s">
        <v>40</v>
      </c>
      <c r="B39" s="166"/>
      <c r="C39" s="170"/>
      <c r="D39" s="170"/>
      <c r="E39" s="170"/>
      <c r="F39" s="132" t="s">
        <v>73</v>
      </c>
      <c r="G39" s="173"/>
      <c r="H39" s="173"/>
      <c r="I39" s="173"/>
      <c r="J39" s="173"/>
      <c r="K39" s="172"/>
      <c r="L39" s="172"/>
      <c r="M39" s="173"/>
      <c r="N39" s="172"/>
      <c r="O39" s="172"/>
      <c r="P39" s="172"/>
      <c r="Q39" s="172"/>
      <c r="R39" s="172"/>
      <c r="S39" s="172"/>
      <c r="T39" s="172"/>
      <c r="U39" s="172"/>
      <c r="V39" s="175"/>
      <c r="W39" s="175"/>
      <c r="X39" s="111"/>
      <c r="Y39" s="111"/>
      <c r="Z39" s="111"/>
      <c r="AA39" s="111"/>
      <c r="AB39" s="111"/>
    </row>
    <row r="40" spans="1:28" s="25" customFormat="1">
      <c r="A40" s="142" t="s">
        <v>54</v>
      </c>
      <c r="B40" s="166">
        <v>953</v>
      </c>
      <c r="C40" s="166">
        <v>706</v>
      </c>
      <c r="D40" s="166">
        <v>868</v>
      </c>
      <c r="E40" s="166">
        <v>326</v>
      </c>
      <c r="F40" s="166">
        <v>1214</v>
      </c>
      <c r="G40" s="166">
        <v>775</v>
      </c>
      <c r="H40" s="166">
        <v>808</v>
      </c>
      <c r="I40" s="166">
        <v>1098</v>
      </c>
      <c r="J40" s="166">
        <v>1100</v>
      </c>
      <c r="K40" s="103"/>
      <c r="L40" s="166">
        <v>279</v>
      </c>
      <c r="M40" s="166">
        <v>555</v>
      </c>
      <c r="N40" s="103"/>
      <c r="O40" s="166">
        <v>391</v>
      </c>
      <c r="P40" s="166">
        <v>1574</v>
      </c>
      <c r="Q40" s="166">
        <v>1230</v>
      </c>
      <c r="R40" s="166">
        <v>960</v>
      </c>
      <c r="S40" s="166">
        <v>92</v>
      </c>
      <c r="T40" s="166">
        <v>106</v>
      </c>
      <c r="U40" s="166">
        <v>121</v>
      </c>
      <c r="V40" s="161">
        <f t="shared" si="2"/>
        <v>0.14150943396226415</v>
      </c>
      <c r="W40" s="46">
        <f>U40/U$7</f>
        <v>5.8784523579857003E-6</v>
      </c>
      <c r="X40" s="111"/>
      <c r="Y40" s="111"/>
      <c r="Z40" s="111"/>
      <c r="AA40" s="111"/>
      <c r="AB40" s="111"/>
    </row>
    <row r="41" spans="1:28" s="25" customFormat="1">
      <c r="A41" s="142" t="s">
        <v>69</v>
      </c>
      <c r="B41" s="166"/>
      <c r="C41" s="170"/>
      <c r="D41" s="170"/>
      <c r="E41" s="170"/>
      <c r="F41" s="170"/>
      <c r="G41" s="170"/>
      <c r="H41" s="170"/>
      <c r="I41" s="170"/>
      <c r="J41" s="170"/>
      <c r="K41" s="170"/>
      <c r="L41" s="170"/>
      <c r="M41" s="170"/>
      <c r="N41" s="170"/>
      <c r="O41" s="170"/>
      <c r="P41" s="170"/>
      <c r="Q41" s="170"/>
      <c r="R41" s="170"/>
      <c r="S41" s="170"/>
      <c r="T41" s="170"/>
      <c r="U41" s="170"/>
      <c r="V41" s="170"/>
      <c r="W41" s="170"/>
      <c r="X41" s="111"/>
      <c r="Y41" s="111"/>
      <c r="Z41" s="111"/>
      <c r="AA41" s="111"/>
      <c r="AB41" s="111"/>
    </row>
    <row r="42" spans="1:28" s="25" customFormat="1">
      <c r="A42" s="142" t="s">
        <v>55</v>
      </c>
      <c r="B42" s="166"/>
      <c r="C42" s="170"/>
      <c r="D42" s="170"/>
      <c r="E42" s="170"/>
      <c r="F42" s="170"/>
      <c r="G42" s="170"/>
      <c r="H42" s="170"/>
      <c r="I42" s="170"/>
      <c r="J42" s="170"/>
      <c r="K42" s="170"/>
      <c r="L42" s="170"/>
      <c r="M42" s="170"/>
      <c r="N42" s="170"/>
      <c r="O42" s="170"/>
      <c r="P42" s="170"/>
      <c r="Q42" s="170"/>
      <c r="R42" s="170"/>
      <c r="S42" s="170"/>
      <c r="T42" s="170"/>
      <c r="U42" s="170"/>
      <c r="V42" s="170"/>
      <c r="W42" s="170"/>
      <c r="X42" s="111"/>
      <c r="Y42" s="111"/>
      <c r="Z42" s="111"/>
      <c r="AA42" s="111"/>
      <c r="AB42" s="111"/>
    </row>
    <row r="43" spans="1:28" s="25" customFormat="1">
      <c r="A43" s="142" t="s">
        <v>56</v>
      </c>
      <c r="B43" s="166"/>
      <c r="C43" s="170"/>
      <c r="D43" s="170"/>
      <c r="E43" s="170"/>
      <c r="F43" s="170"/>
      <c r="G43" s="170"/>
      <c r="H43" s="170"/>
      <c r="I43" s="170"/>
      <c r="J43" s="170"/>
      <c r="K43" s="170"/>
      <c r="L43" s="170"/>
      <c r="M43" s="170"/>
      <c r="N43" s="170"/>
      <c r="O43" s="170"/>
      <c r="P43" s="170"/>
      <c r="Q43" s="170"/>
      <c r="R43" s="170"/>
      <c r="S43" s="170"/>
      <c r="T43" s="170"/>
      <c r="U43" s="170"/>
      <c r="V43" s="170"/>
      <c r="W43" s="170"/>
      <c r="X43" s="111"/>
      <c r="Y43" s="111"/>
      <c r="Z43" s="111"/>
      <c r="AA43" s="111"/>
      <c r="AB43" s="111"/>
    </row>
    <row r="44" spans="1:28" s="25" customFormat="1">
      <c r="A44" s="142" t="s">
        <v>57</v>
      </c>
      <c r="B44" s="166">
        <v>10696</v>
      </c>
      <c r="C44" s="166">
        <v>4061</v>
      </c>
      <c r="D44" s="166">
        <v>1294</v>
      </c>
      <c r="E44" s="166">
        <v>1953</v>
      </c>
      <c r="F44" s="166">
        <v>3493</v>
      </c>
      <c r="G44" s="166">
        <v>11322</v>
      </c>
      <c r="H44" s="166">
        <v>10409</v>
      </c>
      <c r="I44" s="166">
        <v>9239</v>
      </c>
      <c r="J44" s="166">
        <v>3114</v>
      </c>
      <c r="K44" s="166">
        <v>1867</v>
      </c>
      <c r="L44" s="166">
        <v>4037</v>
      </c>
      <c r="M44" s="166">
        <v>2284</v>
      </c>
      <c r="N44" s="166">
        <v>2080</v>
      </c>
      <c r="O44" s="166">
        <v>870</v>
      </c>
      <c r="P44" s="166">
        <v>516</v>
      </c>
      <c r="Q44" s="166">
        <v>315</v>
      </c>
      <c r="R44" s="166">
        <v>123</v>
      </c>
      <c r="S44" s="166">
        <v>486</v>
      </c>
      <c r="T44" s="166">
        <v>132</v>
      </c>
      <c r="U44" s="166">
        <v>136</v>
      </c>
      <c r="V44" s="161">
        <f t="shared" si="2"/>
        <v>3.0303030303030304E-2</v>
      </c>
      <c r="W44" s="46">
        <f>U44/U$7</f>
        <v>6.6071861213723574E-6</v>
      </c>
      <c r="X44" s="111"/>
      <c r="Y44" s="111"/>
      <c r="Z44" s="111"/>
      <c r="AA44" s="111"/>
      <c r="AB44" s="111"/>
    </row>
    <row r="45" spans="1:28" s="25" customFormat="1">
      <c r="A45" s="142" t="s">
        <v>58</v>
      </c>
      <c r="B45" s="166"/>
      <c r="C45" s="166">
        <v>8580</v>
      </c>
      <c r="D45" s="166">
        <v>6849</v>
      </c>
      <c r="E45" s="166">
        <v>7278</v>
      </c>
      <c r="F45" s="166">
        <v>13833</v>
      </c>
      <c r="G45" s="166">
        <v>8302</v>
      </c>
      <c r="H45" s="166">
        <v>10000</v>
      </c>
      <c r="I45" s="166">
        <v>14900</v>
      </c>
      <c r="J45" s="166">
        <v>13000</v>
      </c>
      <c r="K45" s="166">
        <v>7700</v>
      </c>
      <c r="L45" s="166">
        <v>26480</v>
      </c>
      <c r="M45" s="166">
        <v>33260</v>
      </c>
      <c r="N45" s="166">
        <v>19200</v>
      </c>
      <c r="O45" s="170"/>
      <c r="P45" s="170"/>
      <c r="Q45" s="170"/>
      <c r="R45" s="170"/>
      <c r="S45" s="170"/>
      <c r="T45" s="170"/>
      <c r="U45" s="170"/>
      <c r="V45" s="170"/>
      <c r="W45" s="170"/>
      <c r="X45" s="111"/>
      <c r="Y45" s="111"/>
      <c r="Z45" s="111"/>
      <c r="AA45" s="111"/>
      <c r="AB45" s="111"/>
    </row>
    <row r="46" spans="1:28" s="26" customFormat="1">
      <c r="A46" s="146" t="s">
        <v>50</v>
      </c>
      <c r="B46" s="168">
        <v>-10696</v>
      </c>
      <c r="C46" s="168">
        <v>-4061</v>
      </c>
      <c r="D46" s="168">
        <v>-1294</v>
      </c>
      <c r="E46" s="168">
        <v>-1910</v>
      </c>
      <c r="F46" s="168">
        <v>-3113</v>
      </c>
      <c r="G46" s="168">
        <v>-11322</v>
      </c>
      <c r="H46" s="168">
        <v>-5509</v>
      </c>
      <c r="I46" s="168">
        <v>-2286</v>
      </c>
      <c r="J46" s="168"/>
      <c r="K46" s="168"/>
      <c r="L46" s="168"/>
      <c r="M46" s="168"/>
      <c r="N46" s="168"/>
      <c r="O46" s="168"/>
      <c r="P46" s="168"/>
      <c r="Q46" s="168"/>
      <c r="R46" s="168"/>
      <c r="S46" s="168"/>
      <c r="T46" s="168"/>
      <c r="U46" s="168"/>
      <c r="V46" s="168"/>
      <c r="W46" s="168"/>
      <c r="X46" s="113"/>
      <c r="Y46" s="113"/>
      <c r="Z46" s="113"/>
      <c r="AA46" s="113"/>
      <c r="AB46" s="113"/>
    </row>
    <row r="47" spans="1:28">
      <c r="A47" s="28" t="s">
        <v>106</v>
      </c>
      <c r="B47" s="32">
        <f t="shared" ref="B47:U47" si="10">SUM(B48:B50)</f>
        <v>9015013</v>
      </c>
      <c r="C47" s="32">
        <f t="shared" si="10"/>
        <v>8396977</v>
      </c>
      <c r="D47" s="32">
        <f t="shared" si="10"/>
        <v>9082654</v>
      </c>
      <c r="E47" s="32">
        <f t="shared" si="10"/>
        <v>9306447</v>
      </c>
      <c r="F47" s="32">
        <f t="shared" si="10"/>
        <v>9405913</v>
      </c>
      <c r="G47" s="32">
        <f t="shared" si="10"/>
        <v>9234279</v>
      </c>
      <c r="H47" s="32">
        <f t="shared" si="10"/>
        <v>8414712</v>
      </c>
      <c r="I47" s="32">
        <f t="shared" si="10"/>
        <v>8602546</v>
      </c>
      <c r="J47" s="32">
        <f t="shared" si="10"/>
        <v>6435318</v>
      </c>
      <c r="K47" s="32">
        <f t="shared" si="10"/>
        <v>4597495</v>
      </c>
      <c r="L47" s="32">
        <f t="shared" si="10"/>
        <v>6826989</v>
      </c>
      <c r="M47" s="32">
        <f t="shared" si="10"/>
        <v>7463934</v>
      </c>
      <c r="N47" s="32">
        <f t="shared" si="10"/>
        <v>8426103</v>
      </c>
      <c r="O47" s="32">
        <f t="shared" si="10"/>
        <v>8992386</v>
      </c>
      <c r="P47" s="32">
        <f t="shared" si="10"/>
        <v>9866940</v>
      </c>
      <c r="Q47" s="32">
        <f t="shared" si="10"/>
        <v>10421157</v>
      </c>
      <c r="R47" s="32">
        <f t="shared" si="10"/>
        <v>11019806</v>
      </c>
      <c r="S47" s="32">
        <f t="shared" si="10"/>
        <v>11308159</v>
      </c>
      <c r="T47" s="32">
        <f t="shared" si="10"/>
        <v>11858948</v>
      </c>
      <c r="U47" s="32">
        <f t="shared" si="10"/>
        <v>11840520</v>
      </c>
      <c r="V47" s="47">
        <f t="shared" si="2"/>
        <v>-1.5539321025777328E-3</v>
      </c>
      <c r="W47" s="215">
        <f t="shared" ref="W47:W53" si="11">U47/U$7</f>
        <v>0.57523911333699873</v>
      </c>
    </row>
    <row r="48" spans="1:28">
      <c r="A48" s="152" t="s">
        <v>12</v>
      </c>
      <c r="B48" s="210">
        <v>1364849</v>
      </c>
      <c r="C48" s="195">
        <v>1228785</v>
      </c>
      <c r="D48" s="195">
        <v>1229614</v>
      </c>
      <c r="E48" s="195">
        <v>1179561</v>
      </c>
      <c r="F48" s="195">
        <v>1262829</v>
      </c>
      <c r="G48" s="195">
        <v>1216103</v>
      </c>
      <c r="H48" s="195">
        <v>1069785</v>
      </c>
      <c r="I48" s="195">
        <v>1200017</v>
      </c>
      <c r="J48" s="195">
        <v>851586</v>
      </c>
      <c r="K48" s="195">
        <v>656894</v>
      </c>
      <c r="L48" s="195">
        <v>1096582</v>
      </c>
      <c r="M48" s="195">
        <v>1136158</v>
      </c>
      <c r="N48" s="195">
        <v>1415566</v>
      </c>
      <c r="O48" s="195">
        <v>1406570</v>
      </c>
      <c r="P48" s="194">
        <v>1470685</v>
      </c>
      <c r="Q48" s="194">
        <v>1380431</v>
      </c>
      <c r="R48" s="194">
        <v>1552330</v>
      </c>
      <c r="S48" s="194">
        <v>1424524</v>
      </c>
      <c r="T48" s="194">
        <v>1348932</v>
      </c>
      <c r="U48" s="194">
        <v>1431904</v>
      </c>
      <c r="V48" s="161">
        <f t="shared" si="2"/>
        <v>6.1509401511714454E-2</v>
      </c>
      <c r="W48" s="46">
        <f t="shared" si="11"/>
        <v>6.9565119381893858E-2</v>
      </c>
    </row>
    <row r="49" spans="1:28">
      <c r="A49" s="152" t="s">
        <v>13</v>
      </c>
      <c r="B49" s="195">
        <v>737773</v>
      </c>
      <c r="C49" s="195">
        <v>807144</v>
      </c>
      <c r="D49" s="195">
        <v>791130</v>
      </c>
      <c r="E49" s="195">
        <v>751189</v>
      </c>
      <c r="F49" s="195">
        <v>706698</v>
      </c>
      <c r="G49" s="195">
        <v>759800</v>
      </c>
      <c r="H49" s="195">
        <v>858164</v>
      </c>
      <c r="I49" s="195">
        <v>796604</v>
      </c>
      <c r="J49" s="195">
        <v>867480</v>
      </c>
      <c r="K49" s="195">
        <v>559041</v>
      </c>
      <c r="L49" s="195">
        <v>864365</v>
      </c>
      <c r="M49" s="195">
        <v>886279</v>
      </c>
      <c r="N49" s="195">
        <v>1051962</v>
      </c>
      <c r="O49" s="195">
        <v>1138950</v>
      </c>
      <c r="P49" s="194">
        <v>1277289</v>
      </c>
      <c r="Q49" s="194">
        <v>1419468</v>
      </c>
      <c r="R49" s="194">
        <v>1463889</v>
      </c>
      <c r="S49" s="194">
        <v>2007562</v>
      </c>
      <c r="T49" s="194">
        <v>2325194</v>
      </c>
      <c r="U49" s="194">
        <v>2393026</v>
      </c>
      <c r="V49" s="161">
        <f t="shared" si="2"/>
        <v>2.9172619574968799E-2</v>
      </c>
      <c r="W49" s="46">
        <f t="shared" si="11"/>
        <v>0.11625858952414123</v>
      </c>
    </row>
    <row r="50" spans="1:28">
      <c r="A50" s="152" t="s">
        <v>14</v>
      </c>
      <c r="B50" s="195">
        <v>6912391</v>
      </c>
      <c r="C50" s="195">
        <v>6361048</v>
      </c>
      <c r="D50" s="195">
        <v>7061910</v>
      </c>
      <c r="E50" s="195">
        <v>7375697</v>
      </c>
      <c r="F50" s="195">
        <v>7436386</v>
      </c>
      <c r="G50" s="195">
        <v>7258376</v>
      </c>
      <c r="H50" s="195">
        <v>6486763</v>
      </c>
      <c r="I50" s="195">
        <v>6605925</v>
      </c>
      <c r="J50" s="195">
        <v>4716252</v>
      </c>
      <c r="K50" s="195">
        <v>3381560</v>
      </c>
      <c r="L50" s="195">
        <v>4866042</v>
      </c>
      <c r="M50" s="195">
        <v>5441497</v>
      </c>
      <c r="N50" s="195">
        <v>5958575</v>
      </c>
      <c r="O50" s="195">
        <v>6446866</v>
      </c>
      <c r="P50" s="194">
        <v>7118966</v>
      </c>
      <c r="Q50" s="194">
        <v>7621258</v>
      </c>
      <c r="R50" s="194">
        <v>8003587</v>
      </c>
      <c r="S50" s="194">
        <v>7876073</v>
      </c>
      <c r="T50" s="194">
        <v>8184822</v>
      </c>
      <c r="U50" s="194">
        <v>8015590</v>
      </c>
      <c r="V50" s="161">
        <f t="shared" si="2"/>
        <v>-2.0676320144775294E-2</v>
      </c>
      <c r="W50" s="46">
        <f t="shared" si="11"/>
        <v>0.38941540443096362</v>
      </c>
      <c r="X50" s="109"/>
      <c r="Y50" s="109"/>
      <c r="Z50" s="109"/>
    </row>
    <row r="51" spans="1:28">
      <c r="A51" s="28" t="s">
        <v>15</v>
      </c>
      <c r="B51" s="29">
        <f>SUM(B52:B58)</f>
        <v>307078</v>
      </c>
      <c r="C51" s="29">
        <f t="shared" ref="C51:L51" si="12">SUM(C52:C58)</f>
        <v>260416</v>
      </c>
      <c r="D51" s="29">
        <f t="shared" si="12"/>
        <v>227726</v>
      </c>
      <c r="E51" s="29">
        <f t="shared" si="12"/>
        <v>224635</v>
      </c>
      <c r="F51" s="29">
        <f t="shared" si="12"/>
        <v>330068</v>
      </c>
      <c r="G51" s="29">
        <f t="shared" si="12"/>
        <v>409764</v>
      </c>
      <c r="H51" s="29">
        <f t="shared" si="12"/>
        <v>428049</v>
      </c>
      <c r="I51" s="29">
        <f t="shared" si="12"/>
        <v>512168</v>
      </c>
      <c r="J51" s="29">
        <f t="shared" si="12"/>
        <v>548359</v>
      </c>
      <c r="K51" s="29">
        <f t="shared" si="12"/>
        <v>503875</v>
      </c>
      <c r="L51" s="29">
        <f t="shared" si="12"/>
        <v>689547</v>
      </c>
      <c r="M51" s="29">
        <f t="shared" ref="M51:U51" si="13">+M52+M53+M54+M55+M56-(-M58)</f>
        <v>775258</v>
      </c>
      <c r="N51" s="29">
        <f t="shared" si="13"/>
        <v>736434</v>
      </c>
      <c r="O51" s="29">
        <f t="shared" si="13"/>
        <v>796680</v>
      </c>
      <c r="P51" s="29">
        <f t="shared" si="13"/>
        <v>701098</v>
      </c>
      <c r="Q51" s="29">
        <f t="shared" si="13"/>
        <v>536253</v>
      </c>
      <c r="R51" s="29">
        <f t="shared" si="13"/>
        <v>525049</v>
      </c>
      <c r="S51" s="29">
        <f t="shared" si="13"/>
        <v>583386</v>
      </c>
      <c r="T51" s="29">
        <f t="shared" si="13"/>
        <v>617057</v>
      </c>
      <c r="U51" s="29">
        <f t="shared" si="13"/>
        <v>561774</v>
      </c>
      <c r="V51" s="47">
        <f t="shared" si="2"/>
        <v>-8.9591399173820252E-2</v>
      </c>
      <c r="W51" s="215">
        <f t="shared" si="11"/>
        <v>2.7292245412851725E-2</v>
      </c>
    </row>
    <row r="52" spans="1:28">
      <c r="A52" s="152" t="s">
        <v>71</v>
      </c>
      <c r="B52" s="195">
        <v>85730</v>
      </c>
      <c r="C52" s="195">
        <v>57509</v>
      </c>
      <c r="D52" s="195">
        <v>46849</v>
      </c>
      <c r="E52" s="195">
        <v>58234</v>
      </c>
      <c r="F52" s="195">
        <v>85958</v>
      </c>
      <c r="G52" s="195">
        <v>133421</v>
      </c>
      <c r="H52" s="195">
        <v>164823</v>
      </c>
      <c r="I52" s="195">
        <v>188279</v>
      </c>
      <c r="J52" s="195">
        <v>176734</v>
      </c>
      <c r="K52" s="195">
        <v>129475</v>
      </c>
      <c r="L52" s="195">
        <v>203537</v>
      </c>
      <c r="M52" s="195">
        <v>243044</v>
      </c>
      <c r="N52" s="195">
        <v>246087</v>
      </c>
      <c r="O52" s="195">
        <v>257622</v>
      </c>
      <c r="P52" s="194">
        <v>233131</v>
      </c>
      <c r="Q52" s="194">
        <v>217901</v>
      </c>
      <c r="R52" s="194">
        <v>231461</v>
      </c>
      <c r="S52" s="194">
        <v>269714</v>
      </c>
      <c r="T52" s="194">
        <v>258076</v>
      </c>
      <c r="U52" s="194">
        <v>206423</v>
      </c>
      <c r="V52" s="161">
        <f t="shared" si="2"/>
        <v>-0.20014646848215253</v>
      </c>
      <c r="W52" s="46">
        <f t="shared" si="11"/>
        <v>1.0028493975970927E-2</v>
      </c>
    </row>
    <row r="53" spans="1:28">
      <c r="A53" s="152" t="s">
        <v>98</v>
      </c>
      <c r="B53" s="195">
        <v>214994</v>
      </c>
      <c r="C53" s="195">
        <v>190957</v>
      </c>
      <c r="D53" s="195">
        <v>167767</v>
      </c>
      <c r="E53" s="195">
        <v>154181</v>
      </c>
      <c r="F53" s="195">
        <v>216735</v>
      </c>
      <c r="G53" s="195">
        <v>235340</v>
      </c>
      <c r="H53" s="195">
        <v>243666</v>
      </c>
      <c r="I53" s="195">
        <v>295738</v>
      </c>
      <c r="J53" s="195">
        <v>350188</v>
      </c>
      <c r="K53" s="195">
        <v>356817</v>
      </c>
      <c r="L53" s="195">
        <v>468747</v>
      </c>
      <c r="M53" s="195">
        <v>513918</v>
      </c>
      <c r="N53" s="195">
        <v>469480</v>
      </c>
      <c r="O53" s="195">
        <v>530901</v>
      </c>
      <c r="P53" s="194">
        <v>471170</v>
      </c>
      <c r="Q53" s="194">
        <v>316221</v>
      </c>
      <c r="R53" s="194">
        <v>298703</v>
      </c>
      <c r="S53" s="194">
        <v>325672</v>
      </c>
      <c r="T53" s="194">
        <v>358981</v>
      </c>
      <c r="U53" s="194">
        <v>355351</v>
      </c>
      <c r="V53" s="161">
        <f t="shared" si="2"/>
        <v>-1.0111955785960816E-2</v>
      </c>
      <c r="W53" s="46">
        <f t="shared" si="11"/>
        <v>1.72637514368808E-2</v>
      </c>
      <c r="X53" s="109"/>
      <c r="Y53" s="109"/>
      <c r="Z53" s="109"/>
    </row>
    <row r="54" spans="1:28">
      <c r="A54" s="152" t="s">
        <v>59</v>
      </c>
      <c r="B54" s="195">
        <v>1800</v>
      </c>
      <c r="C54" s="195">
        <v>2540</v>
      </c>
      <c r="D54" s="195">
        <v>2200</v>
      </c>
      <c r="E54" s="195">
        <v>2060</v>
      </c>
      <c r="F54" s="195">
        <v>3220</v>
      </c>
      <c r="G54" s="195">
        <v>3530</v>
      </c>
      <c r="H54" s="195">
        <v>5420</v>
      </c>
      <c r="I54" s="195">
        <v>5620</v>
      </c>
      <c r="J54" s="170"/>
      <c r="K54" s="170"/>
      <c r="L54" s="170"/>
      <c r="M54" s="170"/>
      <c r="N54" s="170"/>
      <c r="O54" s="195">
        <v>2103</v>
      </c>
      <c r="P54" s="194">
        <v>988</v>
      </c>
      <c r="Q54" s="181">
        <v>1070</v>
      </c>
      <c r="R54" s="181">
        <v>1090</v>
      </c>
      <c r="S54" s="169"/>
      <c r="T54" s="169"/>
      <c r="U54" s="169"/>
      <c r="V54" s="155"/>
      <c r="W54" s="155"/>
      <c r="X54" s="109"/>
      <c r="Y54" s="109"/>
      <c r="Z54" s="109"/>
    </row>
    <row r="55" spans="1:28">
      <c r="A55" s="152" t="s">
        <v>68</v>
      </c>
      <c r="B55" s="195">
        <v>600</v>
      </c>
      <c r="C55" s="195">
        <v>2760</v>
      </c>
      <c r="D55" s="195">
        <v>2000</v>
      </c>
      <c r="E55" s="195">
        <v>1520</v>
      </c>
      <c r="F55" s="195">
        <v>3620</v>
      </c>
      <c r="G55" s="195">
        <v>25465</v>
      </c>
      <c r="H55" s="195">
        <v>5700</v>
      </c>
      <c r="I55" s="195">
        <v>6236</v>
      </c>
      <c r="J55" s="195">
        <v>8941</v>
      </c>
      <c r="K55" s="195">
        <v>6861</v>
      </c>
      <c r="L55" s="195">
        <v>8948</v>
      </c>
      <c r="M55" s="195">
        <v>8948</v>
      </c>
      <c r="N55" s="195">
        <v>8948</v>
      </c>
      <c r="O55" s="195">
        <v>7474</v>
      </c>
      <c r="P55" s="194">
        <v>5986</v>
      </c>
      <c r="Q55" s="181">
        <v>4200</v>
      </c>
      <c r="R55" s="181">
        <v>2700</v>
      </c>
      <c r="S55" s="169"/>
      <c r="T55" s="169"/>
      <c r="U55" s="169"/>
      <c r="V55" s="155"/>
      <c r="W55" s="155"/>
      <c r="X55" s="109"/>
      <c r="Y55" s="109"/>
      <c r="Z55" s="109"/>
    </row>
    <row r="56" spans="1:28">
      <c r="A56" s="152" t="s">
        <v>60</v>
      </c>
      <c r="B56" s="195">
        <v>1000</v>
      </c>
      <c r="C56" s="170"/>
      <c r="D56" s="170"/>
      <c r="E56" s="195">
        <v>4440</v>
      </c>
      <c r="F56" s="195">
        <v>13350</v>
      </c>
      <c r="G56" s="195">
        <v>16044</v>
      </c>
      <c r="H56" s="195">
        <v>39092</v>
      </c>
      <c r="I56" s="195">
        <v>42024</v>
      </c>
      <c r="J56" s="195">
        <v>37566</v>
      </c>
      <c r="K56" s="195">
        <v>32232</v>
      </c>
      <c r="L56" s="195">
        <v>24998</v>
      </c>
      <c r="M56" s="195">
        <v>28118</v>
      </c>
      <c r="N56" s="195">
        <v>33559</v>
      </c>
      <c r="O56" s="195">
        <v>23580</v>
      </c>
      <c r="P56" s="194">
        <v>7823</v>
      </c>
      <c r="Q56" s="181">
        <v>7861</v>
      </c>
      <c r="R56" s="181">
        <v>1675</v>
      </c>
      <c r="S56" s="169"/>
      <c r="T56" s="169"/>
      <c r="U56" s="169"/>
      <c r="V56" s="155"/>
      <c r="W56" s="155"/>
      <c r="X56" s="109"/>
      <c r="Y56" s="109"/>
      <c r="Z56" s="109"/>
    </row>
    <row r="57" spans="1:28">
      <c r="A57" s="152" t="s">
        <v>61</v>
      </c>
      <c r="B57" s="195">
        <v>2954</v>
      </c>
      <c r="C57" s="195">
        <v>6650</v>
      </c>
      <c r="D57" s="195">
        <v>8910</v>
      </c>
      <c r="E57" s="195">
        <v>4200</v>
      </c>
      <c r="F57" s="195">
        <v>7185</v>
      </c>
      <c r="G57" s="195">
        <v>6660</v>
      </c>
      <c r="H57" s="170"/>
      <c r="I57" s="170"/>
      <c r="J57" s="170"/>
      <c r="K57" s="170"/>
      <c r="L57" s="170"/>
      <c r="M57" s="170"/>
      <c r="N57" s="170"/>
      <c r="O57" s="170"/>
      <c r="P57" s="170"/>
      <c r="Q57" s="170"/>
      <c r="R57" s="170"/>
      <c r="S57" s="170"/>
      <c r="T57" s="170"/>
      <c r="U57" s="170"/>
      <c r="V57" s="170"/>
      <c r="W57" s="170"/>
      <c r="X57" s="109"/>
      <c r="Y57" s="109"/>
      <c r="Z57" s="109"/>
    </row>
    <row r="58" spans="1:28" s="8" customFormat="1">
      <c r="A58" s="153" t="s">
        <v>50</v>
      </c>
      <c r="B58" s="211"/>
      <c r="C58" s="170"/>
      <c r="D58" s="170"/>
      <c r="E58" s="170"/>
      <c r="F58" s="170"/>
      <c r="G58" s="211">
        <v>-10696</v>
      </c>
      <c r="H58" s="211">
        <v>-30652</v>
      </c>
      <c r="I58" s="211">
        <v>-25729</v>
      </c>
      <c r="J58" s="211">
        <v>-25070</v>
      </c>
      <c r="K58" s="211">
        <v>-21510</v>
      </c>
      <c r="L58" s="211">
        <v>-16683</v>
      </c>
      <c r="M58" s="211">
        <v>-18770</v>
      </c>
      <c r="N58" s="211">
        <v>-21640</v>
      </c>
      <c r="O58" s="211">
        <v>-25000</v>
      </c>
      <c r="P58" s="181">
        <v>-18000</v>
      </c>
      <c r="Q58" s="181">
        <v>-11000</v>
      </c>
      <c r="R58" s="181">
        <v>-10580</v>
      </c>
      <c r="S58" s="212">
        <v>-12000</v>
      </c>
      <c r="T58" s="213"/>
      <c r="U58" s="213"/>
      <c r="V58" s="155"/>
      <c r="W58" s="155"/>
      <c r="X58" s="116"/>
      <c r="Y58" s="116"/>
      <c r="Z58" s="116"/>
      <c r="AA58" s="114"/>
      <c r="AB58" s="114"/>
    </row>
    <row r="59" spans="1:28">
      <c r="A59" s="28" t="s">
        <v>18</v>
      </c>
      <c r="B59" s="29">
        <f t="shared" ref="B59:U59" si="14">SUM(B60:B74)</f>
        <v>3590097</v>
      </c>
      <c r="C59" s="29">
        <f t="shared" si="14"/>
        <v>3498333</v>
      </c>
      <c r="D59" s="29">
        <f t="shared" si="14"/>
        <v>2913584</v>
      </c>
      <c r="E59" s="29">
        <f t="shared" si="14"/>
        <v>4165010</v>
      </c>
      <c r="F59" s="29">
        <f t="shared" si="14"/>
        <v>4718386</v>
      </c>
      <c r="G59" s="29">
        <f t="shared" si="14"/>
        <v>3883914</v>
      </c>
      <c r="H59" s="29">
        <f t="shared" si="14"/>
        <v>3943406</v>
      </c>
      <c r="I59" s="29">
        <f t="shared" si="14"/>
        <v>4271515</v>
      </c>
      <c r="J59" s="29">
        <f t="shared" si="14"/>
        <v>4090038</v>
      </c>
      <c r="K59" s="29">
        <f t="shared" si="14"/>
        <v>3900903</v>
      </c>
      <c r="L59" s="29">
        <f t="shared" si="14"/>
        <v>5104639</v>
      </c>
      <c r="M59" s="29">
        <f t="shared" si="14"/>
        <v>4945270</v>
      </c>
      <c r="N59" s="29">
        <f t="shared" si="14"/>
        <v>5552389</v>
      </c>
      <c r="O59" s="29">
        <f t="shared" si="14"/>
        <v>5475200</v>
      </c>
      <c r="P59" s="29">
        <f t="shared" si="14"/>
        <v>5132299</v>
      </c>
      <c r="Q59" s="29">
        <f t="shared" si="14"/>
        <v>5067840</v>
      </c>
      <c r="R59" s="29">
        <f t="shared" si="14"/>
        <v>4924772</v>
      </c>
      <c r="S59" s="29">
        <f t="shared" si="14"/>
        <v>5038791</v>
      </c>
      <c r="T59" s="29">
        <f t="shared" si="14"/>
        <v>5587097</v>
      </c>
      <c r="U59" s="29">
        <f t="shared" si="14"/>
        <v>5354610</v>
      </c>
      <c r="V59" s="47">
        <f t="shared" si="2"/>
        <v>-4.1611412867899017E-2</v>
      </c>
      <c r="W59" s="215">
        <f>U59/U$7</f>
        <v>0.26013900645118854</v>
      </c>
    </row>
    <row r="60" spans="1:28">
      <c r="A60" s="152" t="s">
        <v>19</v>
      </c>
      <c r="B60" s="195">
        <v>20059</v>
      </c>
      <c r="C60" s="195">
        <v>30108</v>
      </c>
      <c r="D60" s="195">
        <v>33599</v>
      </c>
      <c r="E60" s="195">
        <v>42341</v>
      </c>
      <c r="F60" s="195">
        <v>67804</v>
      </c>
      <c r="G60" s="195">
        <v>72571</v>
      </c>
      <c r="H60" s="195">
        <v>52893</v>
      </c>
      <c r="I60" s="195">
        <v>44636</v>
      </c>
      <c r="J60" s="195">
        <v>38528</v>
      </c>
      <c r="K60" s="195">
        <v>35196</v>
      </c>
      <c r="L60" s="195">
        <v>34109</v>
      </c>
      <c r="M60" s="195">
        <v>29873</v>
      </c>
      <c r="N60" s="195">
        <v>31275</v>
      </c>
      <c r="O60" s="195">
        <v>39730</v>
      </c>
      <c r="P60" s="194">
        <v>8053</v>
      </c>
      <c r="Q60" s="194">
        <v>7666</v>
      </c>
      <c r="R60" s="194">
        <v>6666</v>
      </c>
      <c r="S60" s="173"/>
      <c r="T60" s="173"/>
      <c r="U60" s="173"/>
      <c r="V60" s="155"/>
      <c r="W60" s="155"/>
    </row>
    <row r="61" spans="1:28">
      <c r="A61" s="152" t="s">
        <v>62</v>
      </c>
      <c r="B61" s="195"/>
      <c r="C61" s="170"/>
      <c r="D61" s="170"/>
      <c r="E61" s="170"/>
      <c r="F61" s="170"/>
      <c r="G61" s="170"/>
      <c r="H61" s="170"/>
      <c r="I61" s="170"/>
      <c r="J61" s="170"/>
      <c r="K61" s="170"/>
      <c r="L61" s="170"/>
      <c r="M61" s="170"/>
      <c r="N61" s="170"/>
      <c r="O61" s="170"/>
      <c r="P61" s="170"/>
      <c r="Q61" s="170"/>
      <c r="R61" s="170"/>
      <c r="S61" s="170"/>
      <c r="T61" s="170"/>
      <c r="U61" s="170"/>
      <c r="V61" s="170"/>
      <c r="W61" s="170"/>
    </row>
    <row r="62" spans="1:28">
      <c r="A62" s="152" t="s">
        <v>20</v>
      </c>
      <c r="B62" s="195">
        <v>1374489</v>
      </c>
      <c r="C62" s="195">
        <v>1262226</v>
      </c>
      <c r="D62" s="195">
        <v>801935</v>
      </c>
      <c r="E62" s="195">
        <v>1871111</v>
      </c>
      <c r="F62" s="195">
        <v>2133740</v>
      </c>
      <c r="G62" s="195">
        <v>983931</v>
      </c>
      <c r="H62" s="195">
        <v>1130222</v>
      </c>
      <c r="I62" s="195">
        <v>1431311</v>
      </c>
      <c r="J62" s="195">
        <v>1216747</v>
      </c>
      <c r="K62" s="195">
        <v>1573546</v>
      </c>
      <c r="L62" s="195">
        <v>1946820</v>
      </c>
      <c r="M62" s="195">
        <v>1845372</v>
      </c>
      <c r="N62" s="195">
        <v>1874738</v>
      </c>
      <c r="O62" s="195">
        <v>1976709</v>
      </c>
      <c r="P62" s="194">
        <v>1870694</v>
      </c>
      <c r="Q62" s="194">
        <v>1792788</v>
      </c>
      <c r="R62" s="194">
        <v>1751991</v>
      </c>
      <c r="S62" s="194">
        <v>1772800</v>
      </c>
      <c r="T62" s="194">
        <v>1995776</v>
      </c>
      <c r="U62" s="194">
        <v>2002284</v>
      </c>
      <c r="V62" s="161">
        <f t="shared" si="2"/>
        <v>3.2608869933299128E-3</v>
      </c>
      <c r="W62" s="46">
        <f t="shared" ref="W62:W66" si="15">U62/U$7</f>
        <v>9.7275463645925944E-2</v>
      </c>
      <c r="X62" s="109"/>
      <c r="Y62" s="109"/>
      <c r="Z62" s="109"/>
    </row>
    <row r="63" spans="1:28">
      <c r="A63" s="152" t="s">
        <v>41</v>
      </c>
      <c r="B63" s="195">
        <v>26300</v>
      </c>
      <c r="C63" s="195">
        <v>12680</v>
      </c>
      <c r="D63" s="195">
        <v>13000</v>
      </c>
      <c r="E63" s="195">
        <v>15116</v>
      </c>
      <c r="F63" s="195">
        <v>9658</v>
      </c>
      <c r="G63" s="195">
        <v>9075</v>
      </c>
      <c r="H63" s="195">
        <v>8591</v>
      </c>
      <c r="I63" s="195">
        <v>10569</v>
      </c>
      <c r="J63" s="170"/>
      <c r="K63" s="170"/>
      <c r="L63" s="211">
        <v>47316</v>
      </c>
      <c r="M63" s="211">
        <v>40315</v>
      </c>
      <c r="N63" s="211">
        <v>49073</v>
      </c>
      <c r="O63" s="195">
        <v>52679</v>
      </c>
      <c r="P63" s="194">
        <v>61775</v>
      </c>
      <c r="Q63" s="194">
        <v>62373</v>
      </c>
      <c r="R63" s="194">
        <v>71015</v>
      </c>
      <c r="S63" s="181">
        <v>85727</v>
      </c>
      <c r="T63" s="181">
        <v>79763</v>
      </c>
      <c r="U63" s="181">
        <v>95094</v>
      </c>
      <c r="V63" s="161">
        <f t="shared" si="2"/>
        <v>0.19220691297970235</v>
      </c>
      <c r="W63" s="46">
        <f t="shared" si="15"/>
        <v>4.6198805663660511E-3</v>
      </c>
      <c r="X63" s="109"/>
      <c r="Y63" s="109"/>
      <c r="Z63" s="109"/>
    </row>
    <row r="64" spans="1:28">
      <c r="A64" s="152" t="s">
        <v>24</v>
      </c>
      <c r="B64" s="195">
        <v>1124147</v>
      </c>
      <c r="C64" s="195">
        <v>1053020</v>
      </c>
      <c r="D64" s="195">
        <v>947856</v>
      </c>
      <c r="E64" s="195">
        <v>1023557</v>
      </c>
      <c r="F64" s="195">
        <v>1008894</v>
      </c>
      <c r="G64" s="195">
        <v>1047498</v>
      </c>
      <c r="H64" s="195">
        <v>1018857</v>
      </c>
      <c r="I64" s="195">
        <v>921273</v>
      </c>
      <c r="J64" s="195">
        <v>900918</v>
      </c>
      <c r="K64" s="195">
        <v>691427</v>
      </c>
      <c r="L64" s="195">
        <v>787567</v>
      </c>
      <c r="M64" s="195">
        <v>718418</v>
      </c>
      <c r="N64" s="195">
        <v>794820</v>
      </c>
      <c r="O64" s="195">
        <v>851091</v>
      </c>
      <c r="P64" s="194">
        <v>883425</v>
      </c>
      <c r="Q64" s="194">
        <v>849529</v>
      </c>
      <c r="R64" s="194">
        <v>812552</v>
      </c>
      <c r="S64" s="194">
        <v>815136</v>
      </c>
      <c r="T64" s="194">
        <v>843071</v>
      </c>
      <c r="U64" s="194">
        <v>839895</v>
      </c>
      <c r="V64" s="161">
        <f t="shared" si="2"/>
        <v>-3.7671797511716096E-3</v>
      </c>
      <c r="W64" s="46">
        <f t="shared" si="15"/>
        <v>4.080398961330909E-2</v>
      </c>
      <c r="X64" s="109"/>
      <c r="Y64" s="109"/>
      <c r="Z64" s="109"/>
    </row>
    <row r="65" spans="1:28">
      <c r="A65" s="152" t="s">
        <v>21</v>
      </c>
      <c r="B65" s="195">
        <v>190921</v>
      </c>
      <c r="C65" s="195">
        <v>64534</v>
      </c>
      <c r="D65" s="195">
        <v>79404</v>
      </c>
      <c r="E65" s="195">
        <v>99956</v>
      </c>
      <c r="F65" s="195">
        <v>130368</v>
      </c>
      <c r="G65" s="195">
        <v>164740</v>
      </c>
      <c r="H65" s="195">
        <v>208334</v>
      </c>
      <c r="I65" s="195">
        <v>249834</v>
      </c>
      <c r="J65" s="195">
        <v>239601</v>
      </c>
      <c r="K65" s="195">
        <v>269450</v>
      </c>
      <c r="L65" s="195">
        <v>395253</v>
      </c>
      <c r="M65" s="195">
        <v>511164</v>
      </c>
      <c r="N65" s="195">
        <v>553048</v>
      </c>
      <c r="O65" s="165">
        <v>515936</v>
      </c>
      <c r="P65" s="166">
        <v>433889</v>
      </c>
      <c r="Q65" s="166">
        <v>430008</v>
      </c>
      <c r="R65" s="166">
        <v>466096</v>
      </c>
      <c r="S65" s="166">
        <v>504220</v>
      </c>
      <c r="T65" s="166">
        <v>663160</v>
      </c>
      <c r="U65" s="166">
        <v>589164</v>
      </c>
      <c r="V65" s="161">
        <f t="shared" si="2"/>
        <v>-0.1115809156161409</v>
      </c>
      <c r="W65" s="46">
        <f t="shared" si="15"/>
        <v>2.8622913264795762E-2</v>
      </c>
      <c r="X65" s="109"/>
      <c r="Y65" s="109"/>
      <c r="Z65" s="109"/>
    </row>
    <row r="66" spans="1:28">
      <c r="A66" s="152" t="s">
        <v>22</v>
      </c>
      <c r="B66" s="195">
        <v>29108</v>
      </c>
      <c r="C66" s="195">
        <v>237960</v>
      </c>
      <c r="D66" s="195">
        <v>53113</v>
      </c>
      <c r="E66" s="195">
        <v>60639</v>
      </c>
      <c r="F66" s="195">
        <v>123659</v>
      </c>
      <c r="G66" s="195">
        <v>99536</v>
      </c>
      <c r="H66" s="195">
        <v>21590</v>
      </c>
      <c r="I66" s="195">
        <v>51931</v>
      </c>
      <c r="J66" s="195">
        <v>84917</v>
      </c>
      <c r="K66" s="195">
        <v>54550</v>
      </c>
      <c r="L66" s="195">
        <v>101648</v>
      </c>
      <c r="M66" s="195">
        <v>151421</v>
      </c>
      <c r="N66" s="195">
        <v>160434</v>
      </c>
      <c r="O66" s="195">
        <v>141651</v>
      </c>
      <c r="P66" s="194">
        <v>161232</v>
      </c>
      <c r="Q66" s="194">
        <v>199715</v>
      </c>
      <c r="R66" s="194">
        <v>140269</v>
      </c>
      <c r="S66" s="194">
        <v>145183</v>
      </c>
      <c r="T66" s="194">
        <v>166338</v>
      </c>
      <c r="U66" s="194">
        <v>146150</v>
      </c>
      <c r="V66" s="161">
        <f t="shared" si="2"/>
        <v>-0.12136733638735586</v>
      </c>
      <c r="W66" s="46">
        <f t="shared" si="15"/>
        <v>7.1002959679306622E-3</v>
      </c>
    </row>
    <row r="67" spans="1:28">
      <c r="A67" s="152" t="s">
        <v>23</v>
      </c>
      <c r="B67" s="195">
        <v>3000</v>
      </c>
      <c r="C67" s="195">
        <v>6882</v>
      </c>
      <c r="D67" s="195">
        <v>6120</v>
      </c>
      <c r="E67" s="195">
        <v>65169</v>
      </c>
      <c r="F67" s="195">
        <v>76885</v>
      </c>
      <c r="G67" s="195">
        <v>88000</v>
      </c>
      <c r="H67" s="195">
        <v>100000</v>
      </c>
      <c r="I67" s="195">
        <v>110240</v>
      </c>
      <c r="J67" s="195">
        <v>187010</v>
      </c>
      <c r="K67" s="195">
        <v>191713</v>
      </c>
      <c r="L67" s="195">
        <v>196752</v>
      </c>
      <c r="M67" s="195">
        <v>200012</v>
      </c>
      <c r="N67" s="195">
        <v>121859</v>
      </c>
      <c r="O67" s="195">
        <v>105150</v>
      </c>
      <c r="P67" s="194">
        <v>148697</v>
      </c>
      <c r="Q67" s="194">
        <v>82627</v>
      </c>
      <c r="R67" s="194">
        <v>81403</v>
      </c>
      <c r="S67" s="194">
        <v>77205</v>
      </c>
      <c r="T67" s="194">
        <v>84925</v>
      </c>
      <c r="U67" s="194"/>
      <c r="V67" s="161"/>
      <c r="W67" s="161"/>
    </row>
    <row r="68" spans="1:28">
      <c r="A68" s="152" t="s">
        <v>25</v>
      </c>
      <c r="B68" s="195">
        <v>2547</v>
      </c>
      <c r="C68" s="195">
        <v>14099</v>
      </c>
      <c r="D68" s="195">
        <v>15380</v>
      </c>
      <c r="E68" s="195">
        <v>19373</v>
      </c>
      <c r="F68" s="195">
        <v>107123</v>
      </c>
      <c r="G68" s="195">
        <v>137977</v>
      </c>
      <c r="H68" s="195">
        <v>105474</v>
      </c>
      <c r="I68" s="195">
        <v>78788</v>
      </c>
      <c r="J68" s="195">
        <v>40944</v>
      </c>
      <c r="K68" s="195">
        <v>38252</v>
      </c>
      <c r="L68" s="195">
        <v>39682</v>
      </c>
      <c r="M68" s="195">
        <v>38114</v>
      </c>
      <c r="N68" s="195">
        <v>54216</v>
      </c>
      <c r="O68" s="195">
        <v>55390</v>
      </c>
      <c r="P68" s="194">
        <v>49072</v>
      </c>
      <c r="Q68" s="194">
        <v>49524</v>
      </c>
      <c r="R68" s="194">
        <v>40218</v>
      </c>
      <c r="S68" s="194">
        <v>38555</v>
      </c>
      <c r="T68" s="194">
        <v>40812</v>
      </c>
      <c r="U68" s="194">
        <v>34985</v>
      </c>
      <c r="V68" s="161">
        <f t="shared" si="2"/>
        <v>-0.14277663432323826</v>
      </c>
      <c r="W68" s="46">
        <f t="shared" ref="W68:W73" si="16">U68/U$7</f>
        <v>1.6996500474721465E-3</v>
      </c>
    </row>
    <row r="69" spans="1:28">
      <c r="A69" s="214" t="s">
        <v>42</v>
      </c>
      <c r="B69" s="195">
        <v>4500</v>
      </c>
      <c r="C69" s="195">
        <v>5616</v>
      </c>
      <c r="D69" s="195">
        <v>9000</v>
      </c>
      <c r="E69" s="195">
        <v>9516</v>
      </c>
      <c r="F69" s="195">
        <v>16716</v>
      </c>
      <c r="G69" s="195">
        <v>22224</v>
      </c>
      <c r="H69" s="195">
        <v>21120</v>
      </c>
      <c r="I69" s="195">
        <v>29247</v>
      </c>
      <c r="J69" s="195">
        <v>24091</v>
      </c>
      <c r="K69" s="195">
        <v>13124</v>
      </c>
      <c r="L69" s="195">
        <v>18431</v>
      </c>
      <c r="M69" s="195">
        <v>19752</v>
      </c>
      <c r="N69" s="195">
        <v>19180</v>
      </c>
      <c r="O69" s="195">
        <v>18246</v>
      </c>
      <c r="P69" s="194">
        <v>18786</v>
      </c>
      <c r="Q69" s="194">
        <v>41765</v>
      </c>
      <c r="R69" s="194">
        <v>27501</v>
      </c>
      <c r="S69" s="194">
        <v>36961</v>
      </c>
      <c r="T69" s="194">
        <v>36853</v>
      </c>
      <c r="U69" s="194">
        <v>24951</v>
      </c>
      <c r="V69" s="161">
        <f t="shared" si="2"/>
        <v>-0.32295878218869561</v>
      </c>
      <c r="W69" s="46">
        <f t="shared" si="16"/>
        <v>1.2121757420173653E-3</v>
      </c>
    </row>
    <row r="70" spans="1:28">
      <c r="A70" s="152" t="s">
        <v>26</v>
      </c>
      <c r="B70" s="195">
        <v>464133</v>
      </c>
      <c r="C70" s="195">
        <v>435550</v>
      </c>
      <c r="D70" s="195">
        <v>444914</v>
      </c>
      <c r="E70" s="195">
        <v>359629</v>
      </c>
      <c r="F70" s="195">
        <v>302864</v>
      </c>
      <c r="G70" s="197">
        <v>299827</v>
      </c>
      <c r="H70" s="195">
        <v>308959</v>
      </c>
      <c r="I70" s="195">
        <v>320051</v>
      </c>
      <c r="J70" s="195">
        <v>337853</v>
      </c>
      <c r="K70" s="195">
        <v>320286</v>
      </c>
      <c r="L70" s="195">
        <v>367150</v>
      </c>
      <c r="M70" s="195">
        <v>397685</v>
      </c>
      <c r="N70" s="195">
        <v>359010</v>
      </c>
      <c r="O70" s="195">
        <v>294962</v>
      </c>
      <c r="P70" s="194">
        <v>287952</v>
      </c>
      <c r="Q70" s="194">
        <v>308872</v>
      </c>
      <c r="R70" s="194">
        <v>272515</v>
      </c>
      <c r="S70" s="194">
        <v>279421</v>
      </c>
      <c r="T70" s="181">
        <v>270000</v>
      </c>
      <c r="U70" s="181">
        <v>259129</v>
      </c>
      <c r="V70" s="161">
        <f t="shared" si="2"/>
        <v>-4.0262962962962966E-2</v>
      </c>
      <c r="W70" s="46">
        <f t="shared" si="16"/>
        <v>1.2589070091508071E-2</v>
      </c>
      <c r="X70" s="109"/>
      <c r="Y70" s="109"/>
      <c r="Z70" s="109"/>
    </row>
    <row r="71" spans="1:28">
      <c r="A71" s="152" t="s">
        <v>99</v>
      </c>
      <c r="B71" s="195">
        <v>308673</v>
      </c>
      <c r="C71" s="195">
        <v>298227</v>
      </c>
      <c r="D71" s="195">
        <v>408619</v>
      </c>
      <c r="E71" s="195">
        <v>476116</v>
      </c>
      <c r="F71" s="195">
        <v>612150</v>
      </c>
      <c r="G71" s="195">
        <v>829574</v>
      </c>
      <c r="H71" s="195">
        <v>880457</v>
      </c>
      <c r="I71" s="195">
        <v>955993</v>
      </c>
      <c r="J71" s="195">
        <v>979039</v>
      </c>
      <c r="K71" s="195">
        <v>674548</v>
      </c>
      <c r="L71" s="195">
        <v>1073381</v>
      </c>
      <c r="M71" s="195">
        <v>904882</v>
      </c>
      <c r="N71" s="195">
        <v>1448608</v>
      </c>
      <c r="O71" s="195">
        <v>1343883</v>
      </c>
      <c r="P71" s="194">
        <v>1119239</v>
      </c>
      <c r="Q71" s="194">
        <v>1122023</v>
      </c>
      <c r="R71" s="194">
        <v>1109865</v>
      </c>
      <c r="S71" s="194">
        <v>1136191</v>
      </c>
      <c r="T71" s="194">
        <v>1258077</v>
      </c>
      <c r="U71" s="194">
        <v>1186062</v>
      </c>
      <c r="V71" s="161">
        <f t="shared" si="2"/>
        <v>-5.7242124289689743E-2</v>
      </c>
      <c r="W71" s="46">
        <f t="shared" si="16"/>
        <v>5.7621561657993682E-2</v>
      </c>
      <c r="X71" s="109"/>
      <c r="Y71" s="109"/>
      <c r="Z71" s="109"/>
    </row>
    <row r="72" spans="1:28">
      <c r="A72" s="152" t="s">
        <v>27</v>
      </c>
      <c r="B72" s="195">
        <v>106093</v>
      </c>
      <c r="C72" s="195">
        <v>73986</v>
      </c>
      <c r="D72" s="195">
        <v>98844</v>
      </c>
      <c r="E72" s="195">
        <v>117771</v>
      </c>
      <c r="F72" s="195">
        <v>125635</v>
      </c>
      <c r="G72" s="195">
        <v>117437</v>
      </c>
      <c r="H72" s="195">
        <v>86529</v>
      </c>
      <c r="I72" s="195">
        <v>67222</v>
      </c>
      <c r="J72" s="195">
        <v>40390</v>
      </c>
      <c r="K72" s="195">
        <v>38811</v>
      </c>
      <c r="L72" s="195">
        <v>47200</v>
      </c>
      <c r="M72" s="195">
        <v>49176</v>
      </c>
      <c r="N72" s="195">
        <v>53943</v>
      </c>
      <c r="O72" s="195">
        <v>44772</v>
      </c>
      <c r="P72" s="194">
        <v>42881</v>
      </c>
      <c r="Q72" s="194">
        <v>48249</v>
      </c>
      <c r="R72" s="194">
        <v>54091</v>
      </c>
      <c r="S72" s="194">
        <v>56802</v>
      </c>
      <c r="T72" s="194">
        <v>57322</v>
      </c>
      <c r="U72" s="194">
        <v>55896</v>
      </c>
      <c r="V72" s="161">
        <f t="shared" ref="V72:V79" si="17">(U72-T72)/T72</f>
        <v>-2.4877010571857226E-2</v>
      </c>
      <c r="W72" s="46">
        <f t="shared" si="16"/>
        <v>2.715553495884039E-3</v>
      </c>
    </row>
    <row r="73" spans="1:28">
      <c r="A73" s="152" t="s">
        <v>84</v>
      </c>
      <c r="B73" s="195">
        <v>1800</v>
      </c>
      <c r="C73" s="195">
        <v>3445</v>
      </c>
      <c r="D73" s="195">
        <v>1800</v>
      </c>
      <c r="E73" s="195">
        <v>4716</v>
      </c>
      <c r="F73" s="195">
        <v>2890</v>
      </c>
      <c r="G73" s="195">
        <v>11524</v>
      </c>
      <c r="H73" s="195">
        <v>380</v>
      </c>
      <c r="I73" s="195">
        <v>420</v>
      </c>
      <c r="J73" s="170"/>
      <c r="K73" s="170"/>
      <c r="L73" s="195">
        <v>49330</v>
      </c>
      <c r="M73" s="195">
        <v>39086</v>
      </c>
      <c r="N73" s="195">
        <v>32185</v>
      </c>
      <c r="O73" s="195">
        <v>35001</v>
      </c>
      <c r="P73" s="194">
        <v>46604</v>
      </c>
      <c r="Q73" s="194">
        <v>72701</v>
      </c>
      <c r="R73" s="194">
        <v>90590</v>
      </c>
      <c r="S73" s="181">
        <v>90590</v>
      </c>
      <c r="T73" s="181">
        <v>91000</v>
      </c>
      <c r="U73" s="181">
        <v>121000</v>
      </c>
      <c r="V73" s="161">
        <f t="shared" si="17"/>
        <v>0.32967032967032966</v>
      </c>
      <c r="W73" s="46">
        <f t="shared" si="16"/>
        <v>5.8784523579857003E-3</v>
      </c>
      <c r="X73" s="109"/>
      <c r="Y73" s="109"/>
      <c r="Z73" s="109"/>
    </row>
    <row r="74" spans="1:28">
      <c r="A74" s="153" t="s">
        <v>50</v>
      </c>
      <c r="B74" s="211">
        <v>-65673</v>
      </c>
      <c r="C74" s="170"/>
      <c r="D74" s="170"/>
      <c r="E74" s="170"/>
      <c r="F74" s="170"/>
      <c r="G74" s="170"/>
      <c r="H74" s="170"/>
      <c r="I74" s="170"/>
      <c r="J74" s="170"/>
      <c r="K74" s="170"/>
      <c r="L74" s="170"/>
      <c r="M74" s="170"/>
      <c r="N74" s="170"/>
      <c r="O74" s="170"/>
      <c r="P74" s="170"/>
      <c r="Q74" s="170"/>
      <c r="R74" s="170"/>
      <c r="S74" s="170"/>
      <c r="T74" s="170"/>
      <c r="U74" s="170"/>
      <c r="V74" s="170"/>
      <c r="W74" s="170"/>
      <c r="X74" s="109"/>
      <c r="Y74" s="109"/>
      <c r="Z74" s="109"/>
    </row>
    <row r="75" spans="1:28">
      <c r="A75" s="28" t="s">
        <v>28</v>
      </c>
      <c r="B75" s="29">
        <f>SUM(B76:B81)</f>
        <v>102901</v>
      </c>
      <c r="C75" s="29">
        <f t="shared" ref="C75:U75" si="18">SUM(C76:C81)</f>
        <v>129448</v>
      </c>
      <c r="D75" s="29">
        <f t="shared" si="18"/>
        <v>114151</v>
      </c>
      <c r="E75" s="29">
        <f t="shared" si="18"/>
        <v>111612</v>
      </c>
      <c r="F75" s="29">
        <f t="shared" si="18"/>
        <v>113100</v>
      </c>
      <c r="G75" s="29">
        <f t="shared" si="18"/>
        <v>171395</v>
      </c>
      <c r="H75" s="29">
        <f t="shared" si="18"/>
        <v>193075</v>
      </c>
      <c r="I75" s="29">
        <f t="shared" si="18"/>
        <v>178933</v>
      </c>
      <c r="J75" s="29">
        <f t="shared" si="18"/>
        <v>168887</v>
      </c>
      <c r="K75" s="29">
        <f t="shared" si="18"/>
        <v>108463</v>
      </c>
      <c r="L75" s="29">
        <f t="shared" si="18"/>
        <v>121774</v>
      </c>
      <c r="M75" s="29">
        <f t="shared" si="18"/>
        <v>148221</v>
      </c>
      <c r="N75" s="29">
        <f t="shared" si="18"/>
        <v>174879</v>
      </c>
      <c r="O75" s="29">
        <f t="shared" si="18"/>
        <v>185944</v>
      </c>
      <c r="P75" s="29">
        <f t="shared" si="18"/>
        <v>191966</v>
      </c>
      <c r="Q75" s="29">
        <f t="shared" si="18"/>
        <v>189692</v>
      </c>
      <c r="R75" s="29">
        <f t="shared" si="18"/>
        <v>187969</v>
      </c>
      <c r="S75" s="29">
        <f t="shared" si="18"/>
        <v>278684</v>
      </c>
      <c r="T75" s="29">
        <f t="shared" si="18"/>
        <v>298098</v>
      </c>
      <c r="U75" s="29">
        <f t="shared" si="18"/>
        <v>288992</v>
      </c>
      <c r="V75" s="47">
        <f t="shared" si="17"/>
        <v>-3.0547001321712994E-2</v>
      </c>
      <c r="W75" s="215">
        <f>U75/U$7</f>
        <v>1.4039881849909119E-2</v>
      </c>
    </row>
    <row r="76" spans="1:28" s="27" customFormat="1">
      <c r="A76" s="142" t="s">
        <v>63</v>
      </c>
      <c r="B76" s="162"/>
      <c r="C76" s="170"/>
      <c r="D76" s="170"/>
      <c r="E76" s="170"/>
      <c r="F76" s="170"/>
      <c r="G76" s="170"/>
      <c r="H76" s="170"/>
      <c r="I76" s="170"/>
      <c r="J76" s="170"/>
      <c r="K76" s="170"/>
      <c r="L76" s="170"/>
      <c r="M76" s="170"/>
      <c r="N76" s="170"/>
      <c r="O76" s="170"/>
      <c r="P76" s="170"/>
      <c r="Q76" s="170"/>
      <c r="R76" s="170"/>
      <c r="S76" s="170"/>
      <c r="T76" s="170"/>
      <c r="U76" s="170"/>
      <c r="V76" s="170"/>
      <c r="W76" s="170"/>
      <c r="X76" s="117"/>
      <c r="Y76" s="117"/>
      <c r="Z76" s="117"/>
      <c r="AA76" s="117"/>
      <c r="AB76" s="117"/>
    </row>
    <row r="77" spans="1:28" s="25" customFormat="1">
      <c r="A77" s="142" t="s">
        <v>64</v>
      </c>
      <c r="B77" s="165">
        <v>16429</v>
      </c>
      <c r="C77" s="165">
        <v>13902</v>
      </c>
      <c r="D77" s="165">
        <v>10590</v>
      </c>
      <c r="E77" s="165">
        <v>10663</v>
      </c>
      <c r="F77" s="165">
        <v>7424</v>
      </c>
      <c r="G77" s="165">
        <v>14201</v>
      </c>
      <c r="H77" s="165">
        <v>20845</v>
      </c>
      <c r="I77" s="165">
        <v>26105</v>
      </c>
      <c r="J77" s="165">
        <v>29952</v>
      </c>
      <c r="K77" s="165">
        <v>21530</v>
      </c>
      <c r="L77" s="165">
        <v>22211</v>
      </c>
      <c r="M77" s="165">
        <v>15944</v>
      </c>
      <c r="N77" s="165">
        <v>10610</v>
      </c>
      <c r="O77" s="170"/>
      <c r="P77" s="170"/>
      <c r="Q77" s="170"/>
      <c r="R77" s="170"/>
      <c r="S77" s="170"/>
      <c r="T77" s="170"/>
      <c r="U77" s="170"/>
      <c r="V77" s="170"/>
      <c r="W77" s="170"/>
      <c r="X77" s="111"/>
      <c r="Y77" s="111"/>
      <c r="Z77" s="111"/>
      <c r="AA77" s="111"/>
      <c r="AB77" s="111"/>
    </row>
    <row r="78" spans="1:28" s="25" customFormat="1">
      <c r="A78" s="142" t="s">
        <v>65</v>
      </c>
      <c r="B78" s="165">
        <v>2073</v>
      </c>
      <c r="C78" s="165">
        <v>9061</v>
      </c>
      <c r="D78" s="165">
        <v>8500</v>
      </c>
      <c r="E78" s="165">
        <v>7762</v>
      </c>
      <c r="F78" s="165">
        <v>10478</v>
      </c>
      <c r="G78" s="165">
        <v>7259</v>
      </c>
      <c r="H78" s="165">
        <v>8426</v>
      </c>
      <c r="I78" s="165">
        <v>9059</v>
      </c>
      <c r="J78" s="165">
        <v>9675</v>
      </c>
      <c r="K78" s="165">
        <v>9106</v>
      </c>
      <c r="L78" s="165">
        <v>6520</v>
      </c>
      <c r="M78" s="165">
        <v>4839</v>
      </c>
      <c r="N78" s="165">
        <v>5379</v>
      </c>
      <c r="O78" s="165">
        <v>20610</v>
      </c>
      <c r="P78" s="166">
        <v>21987</v>
      </c>
      <c r="Q78" s="166">
        <v>28208</v>
      </c>
      <c r="R78" s="166">
        <v>31238</v>
      </c>
      <c r="S78" s="166">
        <v>34484</v>
      </c>
      <c r="T78" s="166">
        <v>35312</v>
      </c>
      <c r="U78" s="166">
        <v>34542</v>
      </c>
      <c r="V78" s="141">
        <f t="shared" si="17"/>
        <v>-2.1805618486633441E-2</v>
      </c>
      <c r="W78" s="46">
        <f t="shared" ref="W78:W79" si="19">U78/U$7</f>
        <v>1.6781281103267938E-3</v>
      </c>
      <c r="X78" s="111"/>
      <c r="Y78" s="111"/>
      <c r="Z78" s="111"/>
      <c r="AA78" s="111"/>
      <c r="AB78" s="111"/>
    </row>
    <row r="79" spans="1:28" s="25" customFormat="1">
      <c r="A79" s="142" t="s">
        <v>66</v>
      </c>
      <c r="B79" s="165">
        <v>114383</v>
      </c>
      <c r="C79" s="165">
        <v>123340</v>
      </c>
      <c r="D79" s="165">
        <v>113655</v>
      </c>
      <c r="E79" s="165">
        <v>113290</v>
      </c>
      <c r="F79" s="165">
        <v>132827</v>
      </c>
      <c r="G79" s="165">
        <v>172522</v>
      </c>
      <c r="H79" s="165">
        <v>219618</v>
      </c>
      <c r="I79" s="165">
        <v>220753</v>
      </c>
      <c r="J79" s="165">
        <v>205955</v>
      </c>
      <c r="K79" s="165">
        <v>131177</v>
      </c>
      <c r="L79" s="165">
        <v>153773</v>
      </c>
      <c r="M79" s="165">
        <v>192829</v>
      </c>
      <c r="N79" s="165">
        <v>235741</v>
      </c>
      <c r="O79" s="165">
        <v>248533</v>
      </c>
      <c r="P79" s="166">
        <v>255629</v>
      </c>
      <c r="Q79" s="166">
        <v>242974</v>
      </c>
      <c r="R79" s="166">
        <v>235351</v>
      </c>
      <c r="S79" s="166">
        <v>242300</v>
      </c>
      <c r="T79" s="166">
        <v>261086</v>
      </c>
      <c r="U79" s="166">
        <v>254450</v>
      </c>
      <c r="V79" s="141">
        <f t="shared" si="17"/>
        <v>-2.5416912434983108E-2</v>
      </c>
      <c r="W79" s="46">
        <f t="shared" si="19"/>
        <v>1.2361753739582326E-2</v>
      </c>
      <c r="X79" s="111"/>
      <c r="Y79" s="111"/>
      <c r="Z79" s="111"/>
      <c r="AA79" s="111"/>
      <c r="AB79" s="111"/>
    </row>
    <row r="80" spans="1:28" s="25" customFormat="1">
      <c r="A80" s="142" t="s">
        <v>61</v>
      </c>
      <c r="B80" s="165">
        <v>7384</v>
      </c>
      <c r="C80" s="165">
        <v>9571</v>
      </c>
      <c r="D80" s="165">
        <v>3696</v>
      </c>
      <c r="E80" s="165">
        <v>2260</v>
      </c>
      <c r="F80" s="165">
        <v>384</v>
      </c>
      <c r="G80" s="165">
        <v>1830</v>
      </c>
      <c r="H80" s="165">
        <v>3775</v>
      </c>
      <c r="I80" s="165">
        <v>4387</v>
      </c>
      <c r="J80" s="165">
        <v>4615</v>
      </c>
      <c r="K80" s="165"/>
      <c r="L80" s="165"/>
      <c r="M80" s="165">
        <v>2689</v>
      </c>
      <c r="N80" s="165">
        <v>2689</v>
      </c>
      <c r="O80" s="165">
        <v>1883</v>
      </c>
      <c r="P80" s="166">
        <v>1860</v>
      </c>
      <c r="Q80" s="166">
        <v>1670</v>
      </c>
      <c r="R80" s="166">
        <v>1940</v>
      </c>
      <c r="S80" s="166">
        <v>1900</v>
      </c>
      <c r="T80" s="166">
        <v>1700</v>
      </c>
      <c r="U80" s="166"/>
      <c r="V80" s="141"/>
      <c r="W80" s="141"/>
      <c r="X80" s="111"/>
      <c r="Y80" s="111"/>
      <c r="Z80" s="111"/>
      <c r="AA80" s="111"/>
      <c r="AB80" s="111"/>
    </row>
    <row r="81" spans="1:28" s="26" customFormat="1">
      <c r="A81" s="146" t="s">
        <v>50</v>
      </c>
      <c r="B81" s="167">
        <v>-37368</v>
      </c>
      <c r="C81" s="167">
        <v>-26426</v>
      </c>
      <c r="D81" s="167">
        <v>-22290</v>
      </c>
      <c r="E81" s="167">
        <v>-22363</v>
      </c>
      <c r="F81" s="167">
        <v>-38013</v>
      </c>
      <c r="G81" s="167">
        <v>-24417</v>
      </c>
      <c r="H81" s="167">
        <v>-59589</v>
      </c>
      <c r="I81" s="167">
        <v>-81371</v>
      </c>
      <c r="J81" s="167">
        <v>-81310</v>
      </c>
      <c r="K81" s="167">
        <v>-53350</v>
      </c>
      <c r="L81" s="167">
        <v>-60730</v>
      </c>
      <c r="M81" s="167">
        <v>-68080</v>
      </c>
      <c r="N81" s="167">
        <v>-79540</v>
      </c>
      <c r="O81" s="167">
        <v>-85082</v>
      </c>
      <c r="P81" s="168">
        <v>-87510</v>
      </c>
      <c r="Q81" s="168">
        <v>-83160</v>
      </c>
      <c r="R81" s="168">
        <v>-80560</v>
      </c>
      <c r="S81" s="169"/>
      <c r="T81" s="169"/>
      <c r="U81" s="169"/>
      <c r="V81" s="155"/>
      <c r="W81" s="155"/>
      <c r="X81" s="113"/>
      <c r="Y81" s="113"/>
      <c r="Z81" s="113"/>
      <c r="AA81" s="113"/>
      <c r="AB81" s="113"/>
    </row>
    <row r="82" spans="1:28" s="26" customFormat="1">
      <c r="A82" s="75" t="s">
        <v>80</v>
      </c>
      <c r="B82" s="66"/>
      <c r="C82" s="66"/>
      <c r="D82" s="66"/>
      <c r="E82" s="66"/>
      <c r="F82" s="66"/>
      <c r="G82" s="66"/>
      <c r="H82" s="66"/>
      <c r="I82" s="66"/>
      <c r="J82" s="66"/>
      <c r="K82" s="66"/>
      <c r="L82" s="66"/>
      <c r="M82" s="66"/>
      <c r="N82" s="66"/>
      <c r="O82" s="66"/>
      <c r="P82" s="73"/>
      <c r="Q82" s="73"/>
      <c r="R82" s="73"/>
      <c r="S82" s="73"/>
      <c r="T82" s="73"/>
      <c r="U82" s="73"/>
      <c r="V82" s="74"/>
      <c r="W82" s="21" t="s">
        <v>38</v>
      </c>
      <c r="X82" s="113"/>
      <c r="Y82" s="113"/>
      <c r="Z82" s="113"/>
      <c r="AA82" s="113"/>
      <c r="AB82" s="113"/>
    </row>
    <row r="83" spans="1:28" s="1" customFormat="1" ht="13.5">
      <c r="A83" s="1" t="s">
        <v>72</v>
      </c>
      <c r="L83" s="21"/>
      <c r="M83" s="1" t="s">
        <v>93</v>
      </c>
      <c r="X83" s="118"/>
      <c r="Y83" s="118"/>
      <c r="Z83" s="118"/>
      <c r="AA83" s="118"/>
      <c r="AB83" s="118"/>
    </row>
    <row r="84" spans="1:28" s="1" customFormat="1" ht="13.5">
      <c r="A84" s="1" t="s">
        <v>33</v>
      </c>
      <c r="X84" s="118"/>
      <c r="Y84" s="118"/>
      <c r="Z84" s="118"/>
      <c r="AA84" s="118"/>
      <c r="AB84" s="118"/>
    </row>
    <row r="85" spans="1:28" s="1" customFormat="1" ht="13.5">
      <c r="A85" s="1" t="s">
        <v>37</v>
      </c>
      <c r="H85" s="2"/>
      <c r="M85" s="5"/>
      <c r="N85" s="5"/>
      <c r="O85" s="5"/>
      <c r="P85" s="5"/>
      <c r="Q85" s="5"/>
      <c r="R85" s="5"/>
      <c r="S85" s="5"/>
      <c r="T85" s="5"/>
      <c r="U85" s="5"/>
      <c r="W85" s="22"/>
      <c r="X85" s="118"/>
      <c r="Y85" s="118"/>
      <c r="Z85" s="118"/>
      <c r="AA85" s="118"/>
      <c r="AB85" s="118"/>
    </row>
    <row r="86" spans="1:28">
      <c r="A86" s="1"/>
      <c r="M86" s="5"/>
      <c r="N86" s="7"/>
      <c r="O86" s="7"/>
      <c r="P86" s="7"/>
      <c r="Q86" s="7"/>
      <c r="R86" s="7"/>
      <c r="S86" s="7"/>
      <c r="T86" s="7"/>
      <c r="U86" s="7"/>
    </row>
  </sheetData>
  <phoneticPr fontId="0" type="noConversion"/>
  <pageMargins left="0.78740157480314965" right="1.5748031496062993" top="0.39370078740157483" bottom="0.62992125984251968" header="0.31496062992125984" footer="0.15748031496062992"/>
  <pageSetup paperSize="9" scale="74" fitToWidth="2" fitToHeight="2" orientation="landscape" r:id="rId1"/>
  <headerFooter>
    <oddFooter>&amp;L&amp;"Trebuchet MS,Grassetto"&amp;10Statistiche estere - PRODUZIONE MONDIALE
Automobile in cifre&amp;C&amp;"Trebuchet MS,Normale"&amp;8&amp;P/&amp;N&amp;R&amp;"Trebuchet MS,Grassetto"&amp;10ANFIA - Studi e statistiche</oddFooter>
  </headerFooter>
  <rowBreaks count="1" manualBreakCount="1">
    <brk id="46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W84"/>
  <sheetViews>
    <sheetView showGridLines="0" zoomScale="90" zoomScaleNormal="90" workbookViewId="0">
      <pane ySplit="6" topLeftCell="A7" activePane="bottomLeft" state="frozen"/>
      <selection activeCell="A7" sqref="A7:XFD81"/>
      <selection pane="bottomLeft"/>
    </sheetView>
  </sheetViews>
  <sheetFormatPr defaultRowHeight="15"/>
  <cols>
    <col min="1" max="1" width="20.140625" customWidth="1"/>
    <col min="2" max="2" width="11.140625" hidden="1" customWidth="1"/>
    <col min="3" max="11" width="10.5703125" hidden="1" customWidth="1"/>
    <col min="12" max="21" width="10.5703125" customWidth="1"/>
    <col min="22" max="23" width="8.85546875" style="33" customWidth="1"/>
  </cols>
  <sheetData>
    <row r="3" spans="1:23" s="92" customFormat="1">
      <c r="B3" s="81" t="s">
        <v>29</v>
      </c>
      <c r="C3" s="82"/>
      <c r="D3" s="82"/>
      <c r="E3" s="82"/>
      <c r="F3" s="86"/>
      <c r="G3" s="82"/>
      <c r="H3" s="82"/>
      <c r="J3" s="82"/>
      <c r="K3" s="82"/>
      <c r="L3" s="81" t="s">
        <v>29</v>
      </c>
      <c r="M3" s="82"/>
      <c r="N3" s="82"/>
      <c r="O3" s="82"/>
      <c r="P3" s="82"/>
      <c r="Q3" s="82"/>
      <c r="R3" s="82"/>
      <c r="S3" s="82"/>
      <c r="T3" s="82"/>
      <c r="U3" s="82"/>
      <c r="V3" s="85"/>
      <c r="W3" s="85"/>
    </row>
    <row r="4" spans="1:23" s="92" customFormat="1">
      <c r="B4" s="122" t="s">
        <v>30</v>
      </c>
      <c r="C4" s="82"/>
      <c r="D4" s="82"/>
      <c r="E4" s="82"/>
      <c r="F4" s="82"/>
      <c r="G4" s="82"/>
      <c r="H4" s="82"/>
      <c r="J4" s="82"/>
      <c r="K4" s="82"/>
      <c r="L4" s="122" t="s">
        <v>30</v>
      </c>
      <c r="M4" s="82"/>
      <c r="N4" s="82"/>
      <c r="O4" s="82"/>
      <c r="P4" s="82"/>
      <c r="Q4" s="82"/>
      <c r="R4" s="82"/>
      <c r="S4" s="82"/>
      <c r="T4" s="82"/>
      <c r="U4" s="82"/>
      <c r="V4" s="85"/>
      <c r="W4" s="95"/>
    </row>
    <row r="5" spans="1:23" ht="16.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7"/>
      <c r="P5" s="7"/>
      <c r="Q5" s="7"/>
      <c r="R5" s="7"/>
      <c r="S5" s="7"/>
      <c r="T5" s="7"/>
      <c r="U5" s="7"/>
      <c r="V5" s="8"/>
      <c r="W5" s="8"/>
    </row>
    <row r="6" spans="1:23" ht="30">
      <c r="A6" s="9"/>
      <c r="B6" s="10">
        <v>2000</v>
      </c>
      <c r="C6" s="10">
        <v>2001</v>
      </c>
      <c r="D6" s="10">
        <v>2002</v>
      </c>
      <c r="E6" s="10">
        <v>2003</v>
      </c>
      <c r="F6" s="10">
        <v>2004</v>
      </c>
      <c r="G6" s="10">
        <v>2005</v>
      </c>
      <c r="H6" s="10">
        <v>2006</v>
      </c>
      <c r="I6" s="10">
        <v>2007</v>
      </c>
      <c r="J6" s="10">
        <v>2008</v>
      </c>
      <c r="K6" s="10">
        <v>2009</v>
      </c>
      <c r="L6" s="10">
        <v>2010</v>
      </c>
      <c r="M6" s="10">
        <v>2011</v>
      </c>
      <c r="N6" s="10">
        <v>2012</v>
      </c>
      <c r="O6" s="10">
        <v>2013</v>
      </c>
      <c r="P6" s="10">
        <v>2014</v>
      </c>
      <c r="Q6" s="10">
        <v>2015</v>
      </c>
      <c r="R6" s="10">
        <v>2016</v>
      </c>
      <c r="S6" s="10">
        <v>2017</v>
      </c>
      <c r="T6" s="10">
        <v>2018</v>
      </c>
      <c r="U6" s="10">
        <v>2019</v>
      </c>
      <c r="V6" s="45" t="s">
        <v>105</v>
      </c>
      <c r="W6" s="45" t="s">
        <v>104</v>
      </c>
    </row>
    <row r="7" spans="1:23" ht="15" customHeight="1">
      <c r="A7" s="49" t="s">
        <v>2</v>
      </c>
      <c r="B7" s="50">
        <f t="shared" ref="B7:S7" si="0">+B8+B47+B51+B59+B75</f>
        <v>1951898</v>
      </c>
      <c r="C7" s="50">
        <f t="shared" si="0"/>
        <v>2028069</v>
      </c>
      <c r="D7" s="50">
        <f t="shared" si="0"/>
        <v>2816487</v>
      </c>
      <c r="E7" s="50">
        <f t="shared" si="0"/>
        <v>2509058</v>
      </c>
      <c r="F7" s="50">
        <f t="shared" si="0"/>
        <v>2833203</v>
      </c>
      <c r="G7" s="50">
        <f t="shared" si="0"/>
        <v>3057819</v>
      </c>
      <c r="H7" s="50">
        <f t="shared" si="0"/>
        <v>3307653</v>
      </c>
      <c r="I7" s="50">
        <f t="shared" si="0"/>
        <v>3258287</v>
      </c>
      <c r="J7" s="50">
        <f t="shared" si="0"/>
        <v>3787936</v>
      </c>
      <c r="K7" s="50">
        <f t="shared" si="0"/>
        <v>3025191</v>
      </c>
      <c r="L7" s="50">
        <f t="shared" si="0"/>
        <v>4194516</v>
      </c>
      <c r="M7" s="51">
        <f t="shared" si="0"/>
        <v>4206602</v>
      </c>
      <c r="N7" s="51">
        <f t="shared" si="0"/>
        <v>3943404</v>
      </c>
      <c r="O7" s="51">
        <f t="shared" si="0"/>
        <v>4108803</v>
      </c>
      <c r="P7" s="51">
        <f t="shared" si="0"/>
        <v>3991280</v>
      </c>
      <c r="Q7" s="51">
        <f t="shared" si="0"/>
        <v>3645311</v>
      </c>
      <c r="R7" s="51">
        <f t="shared" si="0"/>
        <v>3750207</v>
      </c>
      <c r="S7" s="51">
        <f t="shared" si="0"/>
        <v>4448482</v>
      </c>
      <c r="T7" s="51">
        <f>+T8+T47+T51+T59+T75</f>
        <v>4609957</v>
      </c>
      <c r="U7" s="51">
        <f>+U8+U47+U51+U59+U75</f>
        <v>4494045</v>
      </c>
      <c r="V7" s="46">
        <f>(U7-T7)/T7</f>
        <v>-2.5143835398030827E-2</v>
      </c>
      <c r="W7" s="46">
        <f>U7/U$7</f>
        <v>1</v>
      </c>
    </row>
    <row r="8" spans="1:23" ht="15" customHeight="1">
      <c r="A8" s="31" t="s">
        <v>3</v>
      </c>
      <c r="B8" s="32">
        <f>+B9+B32+B31+B33</f>
        <v>517456</v>
      </c>
      <c r="C8" s="32">
        <f>+C10+C32+C31+C33</f>
        <v>552498</v>
      </c>
      <c r="D8" s="32">
        <f>+D10+D32+D31+D33</f>
        <v>524061</v>
      </c>
      <c r="E8" s="32">
        <f>+E10+E32+E31+E33</f>
        <v>544796</v>
      </c>
      <c r="F8" s="32">
        <f t="shared" ref="F8:Q8" si="1">+F10+F23+F32+F31+F33</f>
        <v>642019</v>
      </c>
      <c r="G8" s="32">
        <f t="shared" si="1"/>
        <v>687669</v>
      </c>
      <c r="H8" s="32">
        <f t="shared" si="1"/>
        <v>723648</v>
      </c>
      <c r="I8" s="32">
        <f t="shared" si="1"/>
        <v>838219</v>
      </c>
      <c r="J8" s="32">
        <f t="shared" si="1"/>
        <v>856772</v>
      </c>
      <c r="K8" s="32">
        <f t="shared" si="1"/>
        <v>292356</v>
      </c>
      <c r="L8" s="32">
        <f t="shared" si="1"/>
        <v>457876</v>
      </c>
      <c r="M8" s="29">
        <f t="shared" si="1"/>
        <v>565668</v>
      </c>
      <c r="N8" s="29">
        <f t="shared" si="1"/>
        <v>531043</v>
      </c>
      <c r="O8" s="29">
        <f t="shared" si="1"/>
        <v>518055</v>
      </c>
      <c r="P8" s="29">
        <f t="shared" si="1"/>
        <v>466858</v>
      </c>
      <c r="Q8" s="29">
        <f t="shared" si="1"/>
        <v>472511</v>
      </c>
      <c r="R8" s="29">
        <f>+R10+R23+R32+R31+R33</f>
        <v>478142</v>
      </c>
      <c r="S8" s="29">
        <f>+S10+S23+S32+S31+S33</f>
        <v>565809</v>
      </c>
      <c r="T8" s="29">
        <f>+T10+T23+T32+T31+T33</f>
        <v>566631</v>
      </c>
      <c r="U8" s="29">
        <f>+U10+U23+U32+U31+U33</f>
        <v>530179</v>
      </c>
      <c r="V8" s="47">
        <f t="shared" ref="V8:V24" si="2">(U8-T8)/T8</f>
        <v>-6.4331107899144244E-2</v>
      </c>
      <c r="W8" s="47">
        <f t="shared" ref="W8:W24" si="3">U8/U$7</f>
        <v>0.1179736740508829</v>
      </c>
    </row>
    <row r="9" spans="1:23" ht="15" customHeight="1">
      <c r="A9" s="52" t="s">
        <v>67</v>
      </c>
      <c r="B9" s="50">
        <f>+B10+B23</f>
        <v>422083</v>
      </c>
      <c r="C9" s="50">
        <f>+C10</f>
        <v>480085</v>
      </c>
      <c r="D9" s="50">
        <f>+D10</f>
        <v>452504</v>
      </c>
      <c r="E9" s="50">
        <f>+E10</f>
        <v>457361</v>
      </c>
      <c r="F9" s="50">
        <f t="shared" ref="F9:Q9" si="4">+F10+F23</f>
        <v>529560</v>
      </c>
      <c r="G9" s="50">
        <f t="shared" si="4"/>
        <v>551853</v>
      </c>
      <c r="H9" s="50">
        <f t="shared" si="4"/>
        <v>576527</v>
      </c>
      <c r="I9" s="50">
        <f t="shared" si="4"/>
        <v>669600</v>
      </c>
      <c r="J9" s="50">
        <f t="shared" si="4"/>
        <v>681501</v>
      </c>
      <c r="K9" s="50">
        <f t="shared" si="4"/>
        <v>231563</v>
      </c>
      <c r="L9" s="50">
        <f t="shared" si="4"/>
        <v>359562</v>
      </c>
      <c r="M9" s="50">
        <f t="shared" si="4"/>
        <v>420120</v>
      </c>
      <c r="N9" s="50">
        <f t="shared" si="4"/>
        <v>392261</v>
      </c>
      <c r="O9" s="50">
        <f t="shared" si="4"/>
        <v>383968</v>
      </c>
      <c r="P9" s="50">
        <f t="shared" si="4"/>
        <v>346826</v>
      </c>
      <c r="Q9" s="50">
        <f t="shared" si="4"/>
        <v>382351</v>
      </c>
      <c r="R9" s="50">
        <f>+R10+R23</f>
        <v>402106</v>
      </c>
      <c r="S9" s="50">
        <f>+S10+S23</f>
        <v>463707</v>
      </c>
      <c r="T9" s="50">
        <f>+T10+T23</f>
        <v>462239</v>
      </c>
      <c r="U9" s="50">
        <f>+U10+U23</f>
        <v>433767</v>
      </c>
      <c r="V9" s="76">
        <f t="shared" si="2"/>
        <v>-6.1595841112498079E-2</v>
      </c>
      <c r="W9" s="76">
        <f t="shared" si="3"/>
        <v>9.6520395323144298E-2</v>
      </c>
    </row>
    <row r="10" spans="1:23" ht="15" customHeight="1">
      <c r="A10" s="53" t="s">
        <v>75</v>
      </c>
      <c r="B10" s="50">
        <f>SUM(B11:B22)</f>
        <v>422083</v>
      </c>
      <c r="C10" s="50">
        <f>SUM(C11:C22)</f>
        <v>480085</v>
      </c>
      <c r="D10" s="50">
        <f>SUM(D11:D22)</f>
        <v>452504</v>
      </c>
      <c r="E10" s="50">
        <f>SUM(E11:E22)</f>
        <v>457361</v>
      </c>
      <c r="F10" s="50">
        <f>SUM(F11:F22)</f>
        <v>524185</v>
      </c>
      <c r="G10" s="50">
        <v>547330</v>
      </c>
      <c r="H10" s="50">
        <v>572524</v>
      </c>
      <c r="I10" s="54">
        <f t="shared" ref="I10:Q10" si="5">SUM(I11:I22)</f>
        <v>660387</v>
      </c>
      <c r="J10" s="54">
        <f t="shared" si="5"/>
        <v>662039</v>
      </c>
      <c r="K10" s="54">
        <f t="shared" si="5"/>
        <v>223167</v>
      </c>
      <c r="L10" s="54">
        <f t="shared" si="5"/>
        <v>349401</v>
      </c>
      <c r="M10" s="55">
        <f t="shared" si="5"/>
        <v>414624</v>
      </c>
      <c r="N10" s="55">
        <f t="shared" si="5"/>
        <v>388340</v>
      </c>
      <c r="O10" s="55">
        <f t="shared" si="5"/>
        <v>379733</v>
      </c>
      <c r="P10" s="55">
        <f t="shared" si="5"/>
        <v>342463</v>
      </c>
      <c r="Q10" s="55">
        <f t="shared" si="5"/>
        <v>377845</v>
      </c>
      <c r="R10" s="55">
        <f>SUM(R11:R22)</f>
        <v>397280</v>
      </c>
      <c r="S10" s="55">
        <f>SUM(S11:S22)</f>
        <v>458792</v>
      </c>
      <c r="T10" s="55">
        <f>SUM(T11:T22)</f>
        <v>458093</v>
      </c>
      <c r="U10" s="55">
        <f>SUM(U11:U22)</f>
        <v>429066</v>
      </c>
      <c r="V10" s="76">
        <f t="shared" si="2"/>
        <v>-6.3364862593403529E-2</v>
      </c>
      <c r="W10" s="76">
        <f t="shared" si="3"/>
        <v>9.5474344382399379E-2</v>
      </c>
    </row>
    <row r="11" spans="1:23" s="97" customFormat="1" ht="15" customHeight="1">
      <c r="A11" s="123" t="s">
        <v>81</v>
      </c>
      <c r="B11" s="166">
        <v>142586</v>
      </c>
      <c r="C11" s="166">
        <v>171249</v>
      </c>
      <c r="D11" s="166">
        <v>158136</v>
      </c>
      <c r="E11" s="166">
        <v>163334</v>
      </c>
      <c r="F11" s="166">
        <v>193774</v>
      </c>
      <c r="G11" s="166">
        <v>205696</v>
      </c>
      <c r="H11" s="166">
        <v>209385</v>
      </c>
      <c r="I11" s="166">
        <v>243642</v>
      </c>
      <c r="J11" s="166">
        <v>257396</v>
      </c>
      <c r="K11" s="166">
        <v>69920</v>
      </c>
      <c r="L11" s="166">
        <v>115954</v>
      </c>
      <c r="M11" s="184">
        <v>148049</v>
      </c>
      <c r="N11" s="185">
        <v>142641</v>
      </c>
      <c r="O11" s="185">
        <v>152500</v>
      </c>
      <c r="P11" s="167">
        <v>137000</v>
      </c>
      <c r="Q11" s="167">
        <v>146500</v>
      </c>
      <c r="R11" s="167">
        <v>141500</v>
      </c>
      <c r="S11" s="167">
        <v>144500</v>
      </c>
      <c r="T11" s="167">
        <v>148000</v>
      </c>
      <c r="U11" s="167">
        <v>128500</v>
      </c>
      <c r="V11" s="141">
        <f t="shared" si="2"/>
        <v>-0.13175675675675674</v>
      </c>
      <c r="W11" s="141">
        <f t="shared" si="3"/>
        <v>2.8593394147143607E-2</v>
      </c>
    </row>
    <row r="12" spans="1:23" s="97" customFormat="1" ht="15" customHeight="1">
      <c r="A12" s="123" t="s">
        <v>82</v>
      </c>
      <c r="B12" s="166">
        <v>55112</v>
      </c>
      <c r="C12" s="166">
        <v>47955</v>
      </c>
      <c r="D12" s="166">
        <v>47495</v>
      </c>
      <c r="E12" s="166">
        <v>46049</v>
      </c>
      <c r="F12" s="166">
        <v>50143</v>
      </c>
      <c r="G12" s="166">
        <v>50159</v>
      </c>
      <c r="H12" s="166">
        <v>55439</v>
      </c>
      <c r="I12" s="166">
        <v>67395</v>
      </c>
      <c r="J12" s="166">
        <v>69761</v>
      </c>
      <c r="K12" s="166">
        <v>25325</v>
      </c>
      <c r="L12" s="166">
        <v>39296</v>
      </c>
      <c r="M12" s="185">
        <v>48334</v>
      </c>
      <c r="N12" s="185">
        <v>39500</v>
      </c>
      <c r="O12" s="185">
        <v>40000</v>
      </c>
      <c r="P12" s="167">
        <v>32500</v>
      </c>
      <c r="Q12" s="167">
        <v>41500</v>
      </c>
      <c r="R12" s="167">
        <v>46500</v>
      </c>
      <c r="S12" s="167">
        <v>47500</v>
      </c>
      <c r="T12" s="167">
        <v>45347</v>
      </c>
      <c r="U12" s="167">
        <v>46708</v>
      </c>
      <c r="V12" s="141">
        <f t="shared" si="2"/>
        <v>3.0013010783513795E-2</v>
      </c>
      <c r="W12" s="141">
        <f t="shared" si="3"/>
        <v>1.0393309368286254E-2</v>
      </c>
    </row>
    <row r="13" spans="1:23" s="97" customFormat="1" ht="15" customHeight="1">
      <c r="A13" s="128" t="s">
        <v>4</v>
      </c>
      <c r="B13" s="166">
        <v>22586</v>
      </c>
      <c r="C13" s="166">
        <v>73193</v>
      </c>
      <c r="D13" s="166">
        <v>66657</v>
      </c>
      <c r="E13" s="166">
        <v>62527</v>
      </c>
      <c r="F13" s="166">
        <v>71992</v>
      </c>
      <c r="G13" s="166">
        <v>74081</v>
      </c>
      <c r="H13" s="166">
        <v>77882</v>
      </c>
      <c r="I13" s="166">
        <v>92793</v>
      </c>
      <c r="J13" s="166">
        <v>73883</v>
      </c>
      <c r="K13" s="166">
        <v>25707</v>
      </c>
      <c r="L13" s="166">
        <v>36891</v>
      </c>
      <c r="M13" s="166">
        <v>54550</v>
      </c>
      <c r="N13" s="166">
        <v>46875</v>
      </c>
      <c r="O13" s="166">
        <v>23684</v>
      </c>
      <c r="P13" s="166">
        <v>27539</v>
      </c>
      <c r="Q13" s="166">
        <v>27953</v>
      </c>
      <c r="R13" s="166">
        <v>26738</v>
      </c>
      <c r="S13" s="166">
        <v>61626</v>
      </c>
      <c r="T13" s="166">
        <v>55498</v>
      </c>
      <c r="U13" s="166">
        <v>49837</v>
      </c>
      <c r="V13" s="141">
        <f t="shared" si="2"/>
        <v>-0.10200367580813723</v>
      </c>
      <c r="W13" s="141">
        <f t="shared" si="3"/>
        <v>1.1089564078686351E-2</v>
      </c>
    </row>
    <row r="14" spans="1:23" s="97" customFormat="1" ht="15" customHeight="1">
      <c r="A14" s="128" t="s">
        <v>85</v>
      </c>
      <c r="B14" s="166">
        <v>14682</v>
      </c>
      <c r="C14" s="166">
        <v>14898</v>
      </c>
      <c r="D14" s="166">
        <v>13752</v>
      </c>
      <c r="E14" s="166">
        <v>14179</v>
      </c>
      <c r="F14" s="166">
        <v>16104</v>
      </c>
      <c r="G14" s="166">
        <v>18374</v>
      </c>
      <c r="H14" s="166">
        <v>18099</v>
      </c>
      <c r="I14" s="166">
        <v>18436</v>
      </c>
      <c r="J14" s="166">
        <v>25565</v>
      </c>
      <c r="K14" s="166">
        <v>9003</v>
      </c>
      <c r="L14" s="166">
        <v>10116</v>
      </c>
      <c r="M14" s="166">
        <v>15348</v>
      </c>
      <c r="N14" s="166">
        <v>15689</v>
      </c>
      <c r="O14" s="166">
        <v>16455</v>
      </c>
      <c r="P14" s="166">
        <v>12610</v>
      </c>
      <c r="Q14" s="166">
        <v>14602</v>
      </c>
      <c r="R14" s="166">
        <v>15452</v>
      </c>
      <c r="S14" s="166">
        <v>16213</v>
      </c>
      <c r="T14" s="166">
        <v>17841</v>
      </c>
      <c r="U14" s="166">
        <v>18883</v>
      </c>
      <c r="V14" s="141">
        <f t="shared" si="2"/>
        <v>5.840479793733535E-2</v>
      </c>
      <c r="W14" s="141">
        <f t="shared" si="3"/>
        <v>4.2017825811713058E-3</v>
      </c>
    </row>
    <row r="15" spans="1:23" s="97" customFormat="1" ht="15" customHeight="1">
      <c r="A15" s="128" t="s">
        <v>5</v>
      </c>
      <c r="B15" s="166">
        <v>42618</v>
      </c>
      <c r="C15" s="166">
        <v>40619</v>
      </c>
      <c r="D15" s="166">
        <v>39074</v>
      </c>
      <c r="E15" s="166">
        <v>36452</v>
      </c>
      <c r="F15" s="166">
        <v>37808</v>
      </c>
      <c r="G15" s="166">
        <v>39616</v>
      </c>
      <c r="H15" s="166">
        <v>44020</v>
      </c>
      <c r="I15" s="166">
        <v>51114</v>
      </c>
      <c r="J15" s="166">
        <v>48232</v>
      </c>
      <c r="K15" s="166">
        <v>23046</v>
      </c>
      <c r="L15" s="166">
        <v>27948</v>
      </c>
      <c r="M15" s="166">
        <v>33577</v>
      </c>
      <c r="N15" s="166">
        <v>33276</v>
      </c>
      <c r="O15" s="166">
        <v>33281</v>
      </c>
      <c r="P15" s="166">
        <v>25288</v>
      </c>
      <c r="Q15" s="166">
        <v>32954</v>
      </c>
      <c r="R15" s="166">
        <v>45336</v>
      </c>
      <c r="S15" s="166">
        <v>67066</v>
      </c>
      <c r="T15" s="166">
        <v>63886</v>
      </c>
      <c r="U15" s="166">
        <v>60294</v>
      </c>
      <c r="V15" s="141">
        <f t="shared" si="2"/>
        <v>-5.6225151050308363E-2</v>
      </c>
      <c r="W15" s="141">
        <f t="shared" si="3"/>
        <v>1.3416421063874527E-2</v>
      </c>
    </row>
    <row r="16" spans="1:23" s="97" customFormat="1" ht="15" customHeight="1">
      <c r="A16" s="128" t="s">
        <v>44</v>
      </c>
      <c r="B16" s="124">
        <v>24988</v>
      </c>
      <c r="C16" s="124">
        <v>24257</v>
      </c>
      <c r="D16" s="124">
        <v>19734</v>
      </c>
      <c r="E16" s="124">
        <v>20884</v>
      </c>
      <c r="F16" s="124">
        <v>21416</v>
      </c>
      <c r="G16" s="124">
        <v>22567</v>
      </c>
      <c r="H16" s="124">
        <v>26646</v>
      </c>
      <c r="I16" s="124">
        <v>28097</v>
      </c>
      <c r="J16" s="124">
        <v>25441</v>
      </c>
      <c r="K16" s="124">
        <v>15714</v>
      </c>
      <c r="L16" s="124">
        <v>18814</v>
      </c>
      <c r="M16" s="124">
        <v>22162</v>
      </c>
      <c r="N16" s="124">
        <v>19487</v>
      </c>
      <c r="O16" s="124">
        <v>19862</v>
      </c>
      <c r="P16" s="168">
        <v>16000</v>
      </c>
      <c r="Q16" s="168">
        <v>17200</v>
      </c>
      <c r="R16" s="168">
        <v>18500</v>
      </c>
      <c r="S16" s="168">
        <v>19200</v>
      </c>
      <c r="T16" s="168">
        <v>20400</v>
      </c>
      <c r="U16" s="168">
        <v>21000</v>
      </c>
      <c r="V16" s="141">
        <f t="shared" si="2"/>
        <v>2.9411764705882353E-2</v>
      </c>
      <c r="W16" s="141">
        <f t="shared" si="3"/>
        <v>4.6728504053697726E-3</v>
      </c>
    </row>
    <row r="17" spans="1:23" s="97" customFormat="1" ht="15" customHeight="1">
      <c r="A17" s="128" t="s">
        <v>45</v>
      </c>
      <c r="B17" s="124">
        <v>30499</v>
      </c>
      <c r="C17" s="124">
        <v>26243</v>
      </c>
      <c r="D17" s="124">
        <v>27112</v>
      </c>
      <c r="E17" s="124">
        <v>26098</v>
      </c>
      <c r="F17" s="124">
        <v>29689</v>
      </c>
      <c r="G17" s="124">
        <v>30379</v>
      </c>
      <c r="H17" s="124">
        <v>34984</v>
      </c>
      <c r="I17" s="124">
        <v>43516</v>
      </c>
      <c r="J17" s="124">
        <v>43081</v>
      </c>
      <c r="K17" s="124">
        <v>12039</v>
      </c>
      <c r="L17" s="124">
        <v>25338</v>
      </c>
      <c r="M17" s="124">
        <v>33246</v>
      </c>
      <c r="N17" s="124">
        <v>33348</v>
      </c>
      <c r="O17" s="124">
        <v>37143</v>
      </c>
      <c r="P17" s="168">
        <v>34406</v>
      </c>
      <c r="Q17" s="166">
        <v>39301</v>
      </c>
      <c r="R17" s="166">
        <v>44881</v>
      </c>
      <c r="S17" s="166">
        <v>43649</v>
      </c>
      <c r="T17" s="166">
        <v>42186</v>
      </c>
      <c r="U17" s="166">
        <v>38434</v>
      </c>
      <c r="V17" s="141">
        <f t="shared" si="2"/>
        <v>-8.8939458588157203E-2</v>
      </c>
      <c r="W17" s="141">
        <f t="shared" si="3"/>
        <v>8.5522063085705646E-3</v>
      </c>
    </row>
    <row r="18" spans="1:23" ht="15" customHeight="1">
      <c r="A18" s="128" t="s">
        <v>47</v>
      </c>
      <c r="B18" s="124">
        <v>458</v>
      </c>
      <c r="C18" s="124">
        <v>404</v>
      </c>
      <c r="D18" s="124">
        <v>393</v>
      </c>
      <c r="E18" s="124">
        <v>432</v>
      </c>
      <c r="F18" s="124">
        <v>459</v>
      </c>
      <c r="G18" s="124">
        <v>411</v>
      </c>
      <c r="H18" s="124">
        <v>353</v>
      </c>
      <c r="I18" s="124">
        <v>303</v>
      </c>
      <c r="J18" s="124">
        <v>376</v>
      </c>
      <c r="K18" s="124">
        <v>64</v>
      </c>
      <c r="L18" s="124">
        <v>280</v>
      </c>
      <c r="M18" s="124">
        <v>91</v>
      </c>
      <c r="N18" s="124"/>
      <c r="O18" s="124">
        <v>103</v>
      </c>
      <c r="P18" s="168">
        <v>35</v>
      </c>
      <c r="Q18" s="168">
        <v>53</v>
      </c>
      <c r="R18" s="168"/>
      <c r="S18" s="168"/>
      <c r="T18" s="168"/>
      <c r="U18" s="168"/>
      <c r="V18" s="139"/>
      <c r="W18" s="161"/>
    </row>
    <row r="19" spans="1:23" ht="15" customHeight="1">
      <c r="A19" s="128" t="s">
        <v>86</v>
      </c>
      <c r="B19" s="124">
        <v>50602</v>
      </c>
      <c r="C19" s="124">
        <v>48428</v>
      </c>
      <c r="D19" s="124">
        <v>47500</v>
      </c>
      <c r="E19" s="124">
        <v>50654</v>
      </c>
      <c r="F19" s="124">
        <v>58442</v>
      </c>
      <c r="G19" s="124">
        <v>63643</v>
      </c>
      <c r="H19" s="124">
        <v>70202</v>
      </c>
      <c r="I19" s="124">
        <v>74649</v>
      </c>
      <c r="J19" s="124">
        <v>71326</v>
      </c>
      <c r="K19" s="124">
        <v>24490</v>
      </c>
      <c r="L19" s="124">
        <v>44764</v>
      </c>
      <c r="M19" s="124">
        <v>30944</v>
      </c>
      <c r="N19" s="124">
        <v>29283</v>
      </c>
      <c r="O19" s="124">
        <v>28391</v>
      </c>
      <c r="P19" s="168">
        <v>28389</v>
      </c>
      <c r="Q19" s="168">
        <v>28530</v>
      </c>
      <c r="R19" s="168">
        <v>28645</v>
      </c>
      <c r="S19" s="168">
        <v>28702</v>
      </c>
      <c r="T19" s="168">
        <v>28788</v>
      </c>
      <c r="U19" s="168">
        <v>28817</v>
      </c>
      <c r="V19" s="161">
        <f t="shared" si="2"/>
        <v>1.007364179519244E-3</v>
      </c>
      <c r="W19" s="161">
        <f t="shared" si="3"/>
        <v>6.4122633395971781E-3</v>
      </c>
    </row>
    <row r="20" spans="1:23" s="97" customFormat="1" ht="15" customHeight="1">
      <c r="A20" s="128" t="s">
        <v>46</v>
      </c>
      <c r="B20" s="124">
        <v>4347</v>
      </c>
      <c r="C20" s="124">
        <v>2669</v>
      </c>
      <c r="D20" s="124">
        <v>2995</v>
      </c>
      <c r="E20" s="124">
        <v>2323</v>
      </c>
      <c r="F20" s="124">
        <v>2603</v>
      </c>
      <c r="G20" s="124">
        <v>4239</v>
      </c>
      <c r="H20" s="124">
        <v>5248</v>
      </c>
      <c r="I20" s="124">
        <v>5981</v>
      </c>
      <c r="J20" s="124">
        <v>6609</v>
      </c>
      <c r="K20" s="124">
        <v>2079</v>
      </c>
      <c r="L20" s="124">
        <v>4326</v>
      </c>
      <c r="M20" s="124">
        <v>4073</v>
      </c>
      <c r="N20" s="124">
        <v>3990</v>
      </c>
      <c r="O20" s="124">
        <v>3385</v>
      </c>
      <c r="P20" s="166">
        <v>2897</v>
      </c>
      <c r="Q20" s="166">
        <v>4024</v>
      </c>
      <c r="R20" s="166">
        <v>4184</v>
      </c>
      <c r="S20" s="166">
        <v>6302</v>
      </c>
      <c r="T20" s="166">
        <v>5310</v>
      </c>
      <c r="U20" s="166">
        <v>5405</v>
      </c>
      <c r="V20" s="141">
        <f t="shared" si="2"/>
        <v>1.7890772128060263E-2</v>
      </c>
      <c r="W20" s="141">
        <f t="shared" si="3"/>
        <v>1.2027026876677916E-3</v>
      </c>
    </row>
    <row r="21" spans="1:23" s="97" customFormat="1" ht="15" customHeight="1">
      <c r="A21" s="123" t="s">
        <v>87</v>
      </c>
      <c r="B21" s="124">
        <v>33605</v>
      </c>
      <c r="C21" s="124">
        <v>30170</v>
      </c>
      <c r="D21" s="124">
        <v>29931</v>
      </c>
      <c r="E21" s="124">
        <v>34588</v>
      </c>
      <c r="F21" s="124">
        <v>41755</v>
      </c>
      <c r="G21" s="124">
        <v>41346</v>
      </c>
      <c r="H21" s="124">
        <v>35485</v>
      </c>
      <c r="I21" s="124">
        <v>40364</v>
      </c>
      <c r="J21" s="124">
        <v>46858</v>
      </c>
      <c r="K21" s="124">
        <v>17859</v>
      </c>
      <c r="L21" s="124">
        <v>30000</v>
      </c>
      <c r="M21" s="131">
        <v>28323</v>
      </c>
      <c r="N21" s="131">
        <v>28246</v>
      </c>
      <c r="O21" s="131">
        <v>28314</v>
      </c>
      <c r="P21" s="168">
        <v>28696</v>
      </c>
      <c r="Q21" s="168">
        <v>29252</v>
      </c>
      <c r="R21" s="168">
        <v>29728</v>
      </c>
      <c r="S21" s="168">
        <v>30336</v>
      </c>
      <c r="T21" s="168">
        <v>30837</v>
      </c>
      <c r="U21" s="168">
        <v>31188</v>
      </c>
      <c r="V21" s="141">
        <f t="shared" si="2"/>
        <v>1.1382430197490028E-2</v>
      </c>
      <c r="W21" s="141">
        <f t="shared" si="3"/>
        <v>6.9398504020320223E-3</v>
      </c>
    </row>
    <row r="22" spans="1:23" s="100" customFormat="1" ht="15" customHeight="1">
      <c r="A22" s="123" t="s">
        <v>50</v>
      </c>
      <c r="B22" s="131"/>
      <c r="C22" s="139"/>
      <c r="D22" s="131">
        <v>-275</v>
      </c>
      <c r="E22" s="131">
        <v>-159</v>
      </c>
      <c r="F22" s="139"/>
      <c r="G22" s="131">
        <v>-3266</v>
      </c>
      <c r="H22" s="131">
        <v>-5194</v>
      </c>
      <c r="I22" s="131">
        <v>-5903</v>
      </c>
      <c r="J22" s="131">
        <v>-6489</v>
      </c>
      <c r="K22" s="131">
        <v>-2079</v>
      </c>
      <c r="L22" s="131">
        <v>-4326</v>
      </c>
      <c r="M22" s="131">
        <v>-4073</v>
      </c>
      <c r="N22" s="131">
        <v>-3995</v>
      </c>
      <c r="O22" s="131">
        <v>-3385</v>
      </c>
      <c r="P22" s="168">
        <v>-2897</v>
      </c>
      <c r="Q22" s="168">
        <v>-4024</v>
      </c>
      <c r="R22" s="168">
        <v>-4184</v>
      </c>
      <c r="S22" s="168">
        <v>-6302</v>
      </c>
      <c r="T22" s="169"/>
      <c r="U22" s="169"/>
      <c r="V22" s="141"/>
      <c r="W22" s="141">
        <f t="shared" si="3"/>
        <v>0</v>
      </c>
    </row>
    <row r="23" spans="1:23" ht="15" customHeight="1">
      <c r="A23" s="11" t="s">
        <v>51</v>
      </c>
      <c r="B23" s="56">
        <v>0</v>
      </c>
      <c r="C23" s="104"/>
      <c r="D23" s="104"/>
      <c r="E23" s="104"/>
      <c r="F23" s="13">
        <f>SUM(F24:F30)</f>
        <v>5375</v>
      </c>
      <c r="G23" s="13">
        <v>4523</v>
      </c>
      <c r="H23" s="13">
        <v>4003</v>
      </c>
      <c r="I23" s="13">
        <f t="shared" ref="I23:U23" si="6">SUM(I24:I30)</f>
        <v>9213</v>
      </c>
      <c r="J23" s="13">
        <f t="shared" si="6"/>
        <v>19462</v>
      </c>
      <c r="K23" s="13">
        <f t="shared" si="6"/>
        <v>8396</v>
      </c>
      <c r="L23" s="13">
        <f t="shared" si="6"/>
        <v>10161</v>
      </c>
      <c r="M23" s="13">
        <f t="shared" si="6"/>
        <v>5496</v>
      </c>
      <c r="N23" s="13">
        <f t="shared" si="6"/>
        <v>3921</v>
      </c>
      <c r="O23" s="13">
        <f t="shared" si="6"/>
        <v>4235</v>
      </c>
      <c r="P23" s="13">
        <f t="shared" si="6"/>
        <v>4363</v>
      </c>
      <c r="Q23" s="13">
        <f t="shared" si="6"/>
        <v>4506</v>
      </c>
      <c r="R23" s="13">
        <f t="shared" si="6"/>
        <v>4826</v>
      </c>
      <c r="S23" s="13">
        <f t="shared" si="6"/>
        <v>4915</v>
      </c>
      <c r="T23" s="13">
        <f t="shared" si="6"/>
        <v>4146</v>
      </c>
      <c r="U23" s="13">
        <f t="shared" si="6"/>
        <v>4701</v>
      </c>
      <c r="V23" s="48">
        <f t="shared" si="2"/>
        <v>0.13386396526772792</v>
      </c>
      <c r="W23" s="48">
        <f t="shared" si="3"/>
        <v>1.046050940744919E-3</v>
      </c>
    </row>
    <row r="24" spans="1:23" s="97" customFormat="1" ht="15" customHeight="1">
      <c r="A24" s="128" t="s">
        <v>6</v>
      </c>
      <c r="B24" s="166"/>
      <c r="C24" s="139"/>
      <c r="D24" s="139"/>
      <c r="E24" s="139"/>
      <c r="F24" s="166">
        <v>2200</v>
      </c>
      <c r="G24" s="166">
        <v>2050</v>
      </c>
      <c r="H24" s="166">
        <v>1993</v>
      </c>
      <c r="I24" s="166">
        <v>3168</v>
      </c>
      <c r="J24" s="166">
        <v>2737</v>
      </c>
      <c r="K24" s="166">
        <v>1091</v>
      </c>
      <c r="L24" s="166">
        <v>1410</v>
      </c>
      <c r="M24" s="166">
        <v>1302</v>
      </c>
      <c r="N24" s="166">
        <v>1499</v>
      </c>
      <c r="O24" s="166">
        <v>767</v>
      </c>
      <c r="P24" s="166">
        <v>821</v>
      </c>
      <c r="Q24" s="166">
        <v>850</v>
      </c>
      <c r="R24" s="166">
        <v>1326</v>
      </c>
      <c r="S24" s="166">
        <v>1481</v>
      </c>
      <c r="T24" s="166">
        <v>598</v>
      </c>
      <c r="U24" s="166">
        <v>1183</v>
      </c>
      <c r="V24" s="141">
        <f t="shared" si="2"/>
        <v>0.97826086956521741</v>
      </c>
      <c r="W24" s="141">
        <f t="shared" si="3"/>
        <v>2.6323723950249719E-4</v>
      </c>
    </row>
    <row r="25" spans="1:23" s="97" customFormat="1" ht="15" customHeight="1">
      <c r="A25" s="128" t="s">
        <v>7</v>
      </c>
      <c r="B25" s="166"/>
      <c r="C25" s="139"/>
      <c r="D25" s="139"/>
      <c r="E25" s="139"/>
      <c r="F25" s="139"/>
      <c r="G25" s="139"/>
      <c r="H25" s="139"/>
      <c r="I25" s="166">
        <v>2324</v>
      </c>
      <c r="J25" s="166">
        <v>13381</v>
      </c>
      <c r="K25" s="166">
        <v>5447</v>
      </c>
      <c r="L25" s="166">
        <v>5936</v>
      </c>
      <c r="M25" s="166">
        <v>1816</v>
      </c>
      <c r="N25" s="139"/>
      <c r="O25" s="139"/>
      <c r="P25" s="139"/>
      <c r="Q25" s="139"/>
      <c r="R25" s="139"/>
      <c r="S25" s="139"/>
      <c r="T25" s="139"/>
      <c r="U25" s="139"/>
      <c r="V25" s="139"/>
      <c r="W25" s="139"/>
    </row>
    <row r="26" spans="1:23" s="97" customFormat="1" ht="15" customHeight="1">
      <c r="A26" s="128" t="s">
        <v>8</v>
      </c>
      <c r="B26" s="177"/>
      <c r="C26" s="139"/>
      <c r="D26" s="139"/>
      <c r="E26" s="139"/>
      <c r="F26" s="139"/>
      <c r="G26" s="139"/>
      <c r="H26" s="139"/>
      <c r="I26" s="139"/>
      <c r="J26" s="139"/>
      <c r="K26" s="139"/>
      <c r="L26" s="139"/>
      <c r="M26" s="139"/>
      <c r="N26" s="139"/>
      <c r="O26" s="139"/>
      <c r="P26" s="139"/>
      <c r="Q26" s="139"/>
      <c r="R26" s="139"/>
      <c r="S26" s="139"/>
      <c r="T26" s="139"/>
      <c r="U26" s="139"/>
      <c r="V26" s="139"/>
      <c r="W26" s="139"/>
    </row>
    <row r="27" spans="1:23" s="97" customFormat="1" ht="15" customHeight="1">
      <c r="A27" s="128" t="s">
        <v>52</v>
      </c>
      <c r="B27" s="177"/>
      <c r="C27" s="139"/>
      <c r="D27" s="139"/>
      <c r="E27" s="139"/>
      <c r="F27" s="139"/>
      <c r="G27" s="139"/>
      <c r="H27" s="139"/>
      <c r="I27" s="139"/>
      <c r="J27" s="139"/>
      <c r="K27" s="139"/>
      <c r="L27" s="139"/>
      <c r="M27" s="139"/>
      <c r="N27" s="139"/>
      <c r="O27" s="139"/>
      <c r="P27" s="139"/>
      <c r="Q27" s="139"/>
      <c r="R27" s="139"/>
      <c r="S27" s="139"/>
      <c r="T27" s="139"/>
      <c r="U27" s="139"/>
      <c r="V27" s="139"/>
      <c r="W27" s="139"/>
    </row>
    <row r="28" spans="1:23" s="97" customFormat="1" ht="15" customHeight="1">
      <c r="A28" s="128" t="s">
        <v>53</v>
      </c>
      <c r="B28" s="177"/>
      <c r="C28" s="139"/>
      <c r="D28" s="139"/>
      <c r="E28" s="139"/>
      <c r="F28" s="139"/>
      <c r="G28" s="139"/>
      <c r="H28" s="139"/>
      <c r="I28" s="177">
        <v>155</v>
      </c>
      <c r="J28" s="177">
        <v>277</v>
      </c>
      <c r="K28" s="177">
        <v>188</v>
      </c>
      <c r="L28" s="177">
        <v>55</v>
      </c>
      <c r="M28" s="177">
        <v>65</v>
      </c>
      <c r="N28" s="177">
        <v>22</v>
      </c>
      <c r="O28" s="177">
        <v>38</v>
      </c>
      <c r="P28" s="177">
        <v>12</v>
      </c>
      <c r="Q28" s="177">
        <v>6</v>
      </c>
      <c r="R28" s="139"/>
      <c r="S28" s="186">
        <v>34</v>
      </c>
      <c r="T28" s="186">
        <v>40</v>
      </c>
      <c r="U28" s="186">
        <v>9</v>
      </c>
      <c r="V28" s="141">
        <f>(U28-T28)/T28</f>
        <v>-0.77500000000000002</v>
      </c>
      <c r="W28" s="141">
        <f t="shared" ref="W28:W29" si="7">U28/U$7</f>
        <v>2.0026501737299026E-6</v>
      </c>
    </row>
    <row r="29" spans="1:23" s="97" customFormat="1" ht="15" customHeight="1">
      <c r="A29" s="128" t="s">
        <v>39</v>
      </c>
      <c r="B29" s="177"/>
      <c r="C29" s="139"/>
      <c r="D29" s="139"/>
      <c r="E29" s="139"/>
      <c r="F29" s="177">
        <v>3175</v>
      </c>
      <c r="G29" s="177">
        <v>2473</v>
      </c>
      <c r="H29" s="177">
        <v>2010</v>
      </c>
      <c r="I29" s="177">
        <v>3566</v>
      </c>
      <c r="J29" s="177">
        <v>3067</v>
      </c>
      <c r="K29" s="177">
        <v>1670</v>
      </c>
      <c r="L29" s="177">
        <v>2760</v>
      </c>
      <c r="M29" s="177">
        <v>2313</v>
      </c>
      <c r="N29" s="186">
        <v>2400</v>
      </c>
      <c r="O29" s="177">
        <v>3430</v>
      </c>
      <c r="P29" s="177">
        <v>3530</v>
      </c>
      <c r="Q29" s="186">
        <v>3650</v>
      </c>
      <c r="R29" s="186">
        <v>3500</v>
      </c>
      <c r="S29" s="186">
        <v>3400</v>
      </c>
      <c r="T29" s="186">
        <v>3508</v>
      </c>
      <c r="U29" s="186">
        <v>3509</v>
      </c>
      <c r="V29" s="141">
        <f>(U29-T29)/T29</f>
        <v>2.8506271379703536E-4</v>
      </c>
      <c r="W29" s="141">
        <f t="shared" si="7"/>
        <v>7.8081105106869199E-4</v>
      </c>
    </row>
    <row r="30" spans="1:23" s="33" customFormat="1" ht="15" customHeight="1">
      <c r="A30" s="159" t="s">
        <v>50</v>
      </c>
      <c r="B30" s="187"/>
      <c r="C30" s="139"/>
      <c r="D30" s="139"/>
      <c r="E30" s="139"/>
      <c r="F30" s="139"/>
      <c r="G30" s="139"/>
      <c r="H30" s="139"/>
      <c r="I30" s="139"/>
      <c r="J30" s="139"/>
      <c r="K30" s="139"/>
      <c r="L30" s="139"/>
      <c r="M30" s="139"/>
      <c r="N30" s="139"/>
      <c r="O30" s="139"/>
      <c r="P30" s="139"/>
      <c r="Q30" s="139"/>
      <c r="R30" s="139"/>
      <c r="S30" s="139"/>
      <c r="T30" s="139"/>
      <c r="U30" s="139"/>
      <c r="V30" s="139"/>
      <c r="W30" s="139"/>
    </row>
    <row r="31" spans="1:23" ht="15" customHeight="1">
      <c r="A31" s="17" t="s">
        <v>10</v>
      </c>
      <c r="B31" s="13">
        <v>28348</v>
      </c>
      <c r="C31" s="13">
        <v>6683</v>
      </c>
      <c r="D31" s="13">
        <v>12295</v>
      </c>
      <c r="E31" s="13">
        <v>19041</v>
      </c>
      <c r="F31" s="13">
        <v>31790</v>
      </c>
      <c r="G31" s="13">
        <v>37227</v>
      </c>
      <c r="H31" s="13">
        <v>37026</v>
      </c>
      <c r="I31" s="13">
        <v>34544</v>
      </c>
      <c r="J31" s="13">
        <v>36800</v>
      </c>
      <c r="K31" s="13">
        <v>8246</v>
      </c>
      <c r="L31" s="13">
        <v>23851</v>
      </c>
      <c r="M31" s="13">
        <v>37396</v>
      </c>
      <c r="N31" s="13">
        <v>29129</v>
      </c>
      <c r="O31" s="12">
        <v>30082</v>
      </c>
      <c r="P31" s="13">
        <v>32601</v>
      </c>
      <c r="Q31" s="13">
        <v>35838</v>
      </c>
      <c r="R31" s="13">
        <v>17374</v>
      </c>
      <c r="S31" s="13">
        <v>23502</v>
      </c>
      <c r="T31" s="13">
        <v>25537</v>
      </c>
      <c r="U31" s="13">
        <v>19003</v>
      </c>
      <c r="V31" s="48">
        <f t="shared" ref="V31:V33" si="8">(U31-T31)/T31</f>
        <v>-0.25586404041195127</v>
      </c>
      <c r="W31" s="48">
        <f t="shared" ref="W31:W33" si="9">U31/U$7</f>
        <v>4.2284845834877046E-3</v>
      </c>
    </row>
    <row r="32" spans="1:23" ht="15" customHeight="1">
      <c r="A32" s="17" t="s">
        <v>9</v>
      </c>
      <c r="B32" s="13">
        <v>43323</v>
      </c>
      <c r="C32" s="13">
        <v>39612</v>
      </c>
      <c r="D32" s="13">
        <v>35363</v>
      </c>
      <c r="E32" s="13">
        <v>50019</v>
      </c>
      <c r="F32" s="13">
        <v>57902</v>
      </c>
      <c r="G32" s="13">
        <v>71762</v>
      </c>
      <c r="H32" s="13">
        <v>82491</v>
      </c>
      <c r="I32" s="13">
        <v>103932</v>
      </c>
      <c r="J32" s="13">
        <v>102393</v>
      </c>
      <c r="K32" s="13">
        <v>40326</v>
      </c>
      <c r="L32" s="13">
        <v>60071</v>
      </c>
      <c r="M32" s="13">
        <v>85153</v>
      </c>
      <c r="N32" s="13">
        <v>80388</v>
      </c>
      <c r="O32" s="12">
        <v>81857</v>
      </c>
      <c r="P32" s="13">
        <v>71042</v>
      </c>
      <c r="Q32" s="13">
        <v>45082</v>
      </c>
      <c r="R32" s="13">
        <v>50032</v>
      </c>
      <c r="S32" s="13">
        <v>68234</v>
      </c>
      <c r="T32" s="13">
        <v>66562</v>
      </c>
      <c r="U32" s="13">
        <v>64201</v>
      </c>
      <c r="V32" s="48">
        <f t="shared" si="8"/>
        <v>-3.5470688981701269E-2</v>
      </c>
      <c r="W32" s="48">
        <f t="shared" si="9"/>
        <v>1.4285793755959276E-2</v>
      </c>
    </row>
    <row r="33" spans="1:23" s="36" customFormat="1" ht="15" customHeight="1">
      <c r="A33" s="17" t="s">
        <v>11</v>
      </c>
      <c r="B33" s="13">
        <f>SUM(B34:B46)</f>
        <v>23702</v>
      </c>
      <c r="C33" s="13">
        <f>SUM(C34:C46)</f>
        <v>26118</v>
      </c>
      <c r="D33" s="13">
        <v>23899</v>
      </c>
      <c r="E33" s="13">
        <v>18375</v>
      </c>
      <c r="F33" s="13">
        <v>22767</v>
      </c>
      <c r="G33" s="13">
        <v>26827</v>
      </c>
      <c r="H33" s="13">
        <v>27604</v>
      </c>
      <c r="I33" s="13">
        <f>+I40+I42+I44+I46</f>
        <v>30143</v>
      </c>
      <c r="J33" s="13">
        <f t="shared" ref="J33:U33" si="10">SUM(J34:J46)</f>
        <v>36078</v>
      </c>
      <c r="K33" s="13">
        <f t="shared" si="10"/>
        <v>12221</v>
      </c>
      <c r="L33" s="13">
        <f t="shared" si="10"/>
        <v>14392</v>
      </c>
      <c r="M33" s="13">
        <f t="shared" si="10"/>
        <v>22999</v>
      </c>
      <c r="N33" s="13">
        <f t="shared" si="10"/>
        <v>29265</v>
      </c>
      <c r="O33" s="13">
        <f t="shared" si="10"/>
        <v>22148</v>
      </c>
      <c r="P33" s="13">
        <f t="shared" si="10"/>
        <v>16389</v>
      </c>
      <c r="Q33" s="13">
        <f t="shared" si="10"/>
        <v>9240</v>
      </c>
      <c r="R33" s="13">
        <f t="shared" si="10"/>
        <v>8630</v>
      </c>
      <c r="S33" s="13">
        <f t="shared" si="10"/>
        <v>10366</v>
      </c>
      <c r="T33" s="13">
        <f t="shared" si="10"/>
        <v>12293</v>
      </c>
      <c r="U33" s="13">
        <f t="shared" si="10"/>
        <v>13208</v>
      </c>
      <c r="V33" s="48">
        <f t="shared" si="8"/>
        <v>7.443260392093061E-2</v>
      </c>
      <c r="W33" s="48">
        <f t="shared" si="9"/>
        <v>2.9390003882916169E-3</v>
      </c>
    </row>
    <row r="34" spans="1:23" s="34" customFormat="1" ht="15" customHeight="1">
      <c r="A34" s="142" t="s">
        <v>53</v>
      </c>
      <c r="B34" s="188">
        <v>759</v>
      </c>
      <c r="C34" s="188">
        <v>333</v>
      </c>
      <c r="D34" s="188">
        <v>451</v>
      </c>
      <c r="E34" s="188">
        <v>237</v>
      </c>
      <c r="F34" s="188">
        <v>242</v>
      </c>
      <c r="G34" s="188">
        <v>186</v>
      </c>
      <c r="H34" s="188">
        <v>516</v>
      </c>
      <c r="I34" s="132" t="s">
        <v>74</v>
      </c>
      <c r="J34" s="178"/>
      <c r="K34" s="178"/>
      <c r="L34" s="178"/>
      <c r="M34" s="178"/>
      <c r="N34" s="178"/>
      <c r="O34" s="179"/>
      <c r="P34" s="179"/>
      <c r="Q34" s="179"/>
      <c r="R34" s="179"/>
      <c r="S34" s="179"/>
      <c r="T34" s="179"/>
      <c r="U34" s="179"/>
      <c r="V34" s="180"/>
      <c r="W34" s="189"/>
    </row>
    <row r="35" spans="1:23" s="34" customFormat="1" ht="15" customHeight="1">
      <c r="A35" s="142" t="s">
        <v>8</v>
      </c>
      <c r="B35" s="188">
        <v>264</v>
      </c>
      <c r="C35" s="188">
        <v>323</v>
      </c>
      <c r="D35" s="188">
        <v>259</v>
      </c>
      <c r="E35" s="188">
        <v>181</v>
      </c>
      <c r="F35" s="132" t="s">
        <v>73</v>
      </c>
      <c r="G35" s="179"/>
      <c r="H35" s="179"/>
      <c r="I35" s="178"/>
      <c r="J35" s="178"/>
      <c r="K35" s="178"/>
      <c r="L35" s="178"/>
      <c r="M35" s="178"/>
      <c r="N35" s="178"/>
      <c r="O35" s="179"/>
      <c r="P35" s="179"/>
      <c r="Q35" s="179"/>
      <c r="R35" s="179"/>
      <c r="S35" s="179"/>
      <c r="T35" s="179"/>
      <c r="U35" s="179"/>
      <c r="V35" s="180"/>
      <c r="W35" s="189"/>
    </row>
    <row r="36" spans="1:23" s="34" customFormat="1" ht="15" customHeight="1">
      <c r="A36" s="142" t="s">
        <v>52</v>
      </c>
      <c r="B36" s="188"/>
      <c r="C36" s="139"/>
      <c r="D36" s="139"/>
      <c r="E36" s="139"/>
      <c r="F36" s="132" t="s">
        <v>73</v>
      </c>
      <c r="G36" s="179"/>
      <c r="H36" s="179"/>
      <c r="I36" s="178"/>
      <c r="J36" s="178"/>
      <c r="K36" s="178"/>
      <c r="L36" s="178"/>
      <c r="M36" s="178"/>
      <c r="N36" s="178"/>
      <c r="O36" s="179"/>
      <c r="P36" s="179"/>
      <c r="Q36" s="179"/>
      <c r="R36" s="179"/>
      <c r="S36" s="179"/>
      <c r="T36" s="179"/>
      <c r="U36" s="179"/>
      <c r="V36" s="180"/>
      <c r="W36" s="189"/>
    </row>
    <row r="37" spans="1:23" s="34" customFormat="1" ht="15" customHeight="1">
      <c r="A37" s="142" t="s">
        <v>6</v>
      </c>
      <c r="B37" s="188">
        <v>3073</v>
      </c>
      <c r="C37" s="188">
        <v>2719</v>
      </c>
      <c r="D37" s="188">
        <v>2769</v>
      </c>
      <c r="E37" s="188">
        <v>2327</v>
      </c>
      <c r="F37" s="132" t="s">
        <v>73</v>
      </c>
      <c r="G37" s="179"/>
      <c r="H37" s="179"/>
      <c r="I37" s="178"/>
      <c r="J37" s="178"/>
      <c r="K37" s="178"/>
      <c r="L37" s="178"/>
      <c r="M37" s="178"/>
      <c r="N37" s="178"/>
      <c r="O37" s="179"/>
      <c r="P37" s="179"/>
      <c r="Q37" s="179"/>
      <c r="R37" s="179"/>
      <c r="S37" s="179"/>
      <c r="T37" s="179"/>
      <c r="U37" s="179"/>
      <c r="V37" s="180"/>
      <c r="W37" s="189"/>
    </row>
    <row r="38" spans="1:23" s="34" customFormat="1" ht="15" customHeight="1">
      <c r="A38" s="142" t="s">
        <v>7</v>
      </c>
      <c r="B38" s="188">
        <v>2044</v>
      </c>
      <c r="C38" s="188">
        <v>2232</v>
      </c>
      <c r="D38" s="188">
        <v>893</v>
      </c>
      <c r="E38" s="188">
        <v>905</v>
      </c>
      <c r="F38" s="132" t="s">
        <v>73</v>
      </c>
      <c r="G38" s="179"/>
      <c r="H38" s="179"/>
      <c r="I38" s="178"/>
      <c r="J38" s="178"/>
      <c r="K38" s="178"/>
      <c r="L38" s="178"/>
      <c r="M38" s="178"/>
      <c r="N38" s="178"/>
      <c r="O38" s="179"/>
      <c r="P38" s="179"/>
      <c r="Q38" s="179"/>
      <c r="R38" s="179"/>
      <c r="S38" s="179"/>
      <c r="T38" s="179"/>
      <c r="U38" s="179"/>
      <c r="V38" s="180"/>
      <c r="W38" s="189"/>
    </row>
    <row r="39" spans="1:23" s="34" customFormat="1" ht="15" customHeight="1">
      <c r="A39" s="142" t="s">
        <v>40</v>
      </c>
      <c r="B39" s="188">
        <v>1621</v>
      </c>
      <c r="C39" s="188">
        <v>2108</v>
      </c>
      <c r="D39" s="188">
        <v>2157</v>
      </c>
      <c r="E39" s="188">
        <v>2655</v>
      </c>
      <c r="F39" s="132" t="s">
        <v>73</v>
      </c>
      <c r="G39" s="179"/>
      <c r="H39" s="179"/>
      <c r="I39" s="178"/>
      <c r="J39" s="178"/>
      <c r="K39" s="178"/>
      <c r="L39" s="178"/>
      <c r="M39" s="190"/>
      <c r="N39" s="190"/>
      <c r="O39" s="179"/>
      <c r="P39" s="179"/>
      <c r="Q39" s="179"/>
      <c r="R39" s="179"/>
      <c r="S39" s="179"/>
      <c r="T39" s="179"/>
      <c r="U39" s="179"/>
      <c r="V39" s="180"/>
      <c r="W39" s="189"/>
    </row>
    <row r="40" spans="1:23" s="35" customFormat="1" ht="15" customHeight="1">
      <c r="A40" s="142" t="s">
        <v>54</v>
      </c>
      <c r="B40" s="188">
        <v>555</v>
      </c>
      <c r="C40" s="188">
        <v>560</v>
      </c>
      <c r="D40" s="188">
        <v>600</v>
      </c>
      <c r="E40" s="177">
        <v>419</v>
      </c>
      <c r="F40" s="177">
        <v>568</v>
      </c>
      <c r="G40" s="177">
        <v>477</v>
      </c>
      <c r="H40" s="177">
        <v>413</v>
      </c>
      <c r="I40" s="177">
        <v>420</v>
      </c>
      <c r="J40" s="177">
        <v>350</v>
      </c>
      <c r="K40" s="177">
        <v>300</v>
      </c>
      <c r="L40" s="177">
        <v>97</v>
      </c>
      <c r="M40" s="177">
        <v>109</v>
      </c>
      <c r="N40" s="177">
        <v>110</v>
      </c>
      <c r="O40" s="139"/>
      <c r="P40" s="139"/>
      <c r="Q40" s="139"/>
      <c r="R40" s="139"/>
      <c r="S40" s="139">
        <v>29</v>
      </c>
      <c r="T40" s="139">
        <v>32</v>
      </c>
      <c r="U40" s="139"/>
      <c r="V40" s="139"/>
      <c r="W40" s="139"/>
    </row>
    <row r="41" spans="1:23" s="35" customFormat="1" ht="15" customHeight="1">
      <c r="A41" s="142" t="s">
        <v>69</v>
      </c>
      <c r="B41" s="188"/>
      <c r="C41" s="139"/>
      <c r="D41" s="139"/>
      <c r="E41" s="139"/>
      <c r="F41" s="139"/>
      <c r="G41" s="139"/>
      <c r="H41" s="139"/>
      <c r="I41" s="139"/>
      <c r="J41" s="139"/>
      <c r="K41" s="139"/>
      <c r="L41" s="139"/>
      <c r="M41" s="139"/>
      <c r="N41" s="139"/>
      <c r="O41" s="188">
        <v>227</v>
      </c>
      <c r="P41" s="188">
        <v>247</v>
      </c>
      <c r="Q41" s="188">
        <v>415</v>
      </c>
      <c r="R41" s="188">
        <v>247</v>
      </c>
      <c r="S41" s="139"/>
      <c r="T41" s="139">
        <v>167</v>
      </c>
      <c r="U41" s="139">
        <v>163</v>
      </c>
      <c r="V41" s="161">
        <f t="shared" ref="V41:V43" si="11">(U41-T41)/T41</f>
        <v>-2.3952095808383235E-2</v>
      </c>
      <c r="W41" s="191">
        <f t="shared" ref="W41:W43" si="12">U41/U$7</f>
        <v>3.6270219813108237E-5</v>
      </c>
    </row>
    <row r="42" spans="1:23" s="35" customFormat="1" ht="15" customHeight="1">
      <c r="A42" s="142" t="s">
        <v>55</v>
      </c>
      <c r="B42" s="188">
        <v>14134</v>
      </c>
      <c r="C42" s="188">
        <v>15996</v>
      </c>
      <c r="D42" s="188">
        <v>15431</v>
      </c>
      <c r="E42" s="188">
        <v>16856</v>
      </c>
      <c r="F42" s="188">
        <v>19713</v>
      </c>
      <c r="G42" s="188">
        <v>22500</v>
      </c>
      <c r="H42" s="188">
        <v>23175</v>
      </c>
      <c r="I42" s="188">
        <v>25548</v>
      </c>
      <c r="J42" s="188">
        <v>26291</v>
      </c>
      <c r="K42" s="188">
        <v>11457</v>
      </c>
      <c r="L42" s="188">
        <v>13203</v>
      </c>
      <c r="M42" s="188">
        <v>21843</v>
      </c>
      <c r="N42" s="188">
        <v>28000</v>
      </c>
      <c r="O42" s="188">
        <v>18273</v>
      </c>
      <c r="P42" s="188">
        <v>12187</v>
      </c>
      <c r="Q42" s="188">
        <v>5769</v>
      </c>
      <c r="R42" s="188">
        <v>6011</v>
      </c>
      <c r="S42" s="188">
        <v>8703</v>
      </c>
      <c r="T42" s="188">
        <v>10921</v>
      </c>
      <c r="U42" s="188">
        <v>8798</v>
      </c>
      <c r="V42" s="161">
        <f t="shared" si="11"/>
        <v>-0.19439611757165096</v>
      </c>
      <c r="W42" s="191">
        <f t="shared" si="12"/>
        <v>1.9577018031639646E-3</v>
      </c>
    </row>
    <row r="43" spans="1:23" s="35" customFormat="1" ht="15" customHeight="1">
      <c r="A43" s="142" t="s">
        <v>56</v>
      </c>
      <c r="B43" s="188"/>
      <c r="C43" s="139"/>
      <c r="D43" s="139"/>
      <c r="E43" s="139"/>
      <c r="F43" s="139"/>
      <c r="G43" s="139"/>
      <c r="H43" s="139"/>
      <c r="I43" s="139"/>
      <c r="J43" s="139"/>
      <c r="K43" s="139"/>
      <c r="L43" s="139"/>
      <c r="M43" s="139"/>
      <c r="N43" s="139"/>
      <c r="O43" s="188">
        <v>2306</v>
      </c>
      <c r="P43" s="188">
        <v>2567</v>
      </c>
      <c r="Q43" s="188">
        <v>1655</v>
      </c>
      <c r="R43" s="188">
        <v>1892</v>
      </c>
      <c r="S43" s="188">
        <v>1634</v>
      </c>
      <c r="T43" s="188">
        <v>1173</v>
      </c>
      <c r="U43" s="188">
        <v>4247</v>
      </c>
      <c r="V43" s="161">
        <f t="shared" si="11"/>
        <v>2.6206308610400684</v>
      </c>
      <c r="W43" s="191">
        <f t="shared" si="12"/>
        <v>9.4502836531454402E-4</v>
      </c>
    </row>
    <row r="44" spans="1:23" s="35" customFormat="1" ht="15" customHeight="1">
      <c r="A44" s="142" t="s">
        <v>57</v>
      </c>
      <c r="B44" s="188">
        <v>1417</v>
      </c>
      <c r="C44" s="188">
        <v>2012</v>
      </c>
      <c r="D44" s="188">
        <v>1339</v>
      </c>
      <c r="E44" s="188">
        <v>863</v>
      </c>
      <c r="F44" s="139"/>
      <c r="G44" s="188">
        <v>3664</v>
      </c>
      <c r="H44" s="188">
        <v>3500</v>
      </c>
      <c r="I44" s="188">
        <v>4637</v>
      </c>
      <c r="J44" s="188">
        <v>9437</v>
      </c>
      <c r="K44" s="188">
        <v>464</v>
      </c>
      <c r="L44" s="188">
        <v>1092</v>
      </c>
      <c r="M44" s="188">
        <v>1047</v>
      </c>
      <c r="N44" s="188">
        <v>1155</v>
      </c>
      <c r="O44" s="188">
        <v>1342</v>
      </c>
      <c r="P44" s="188">
        <v>1388</v>
      </c>
      <c r="Q44" s="188">
        <v>1401</v>
      </c>
      <c r="R44" s="188">
        <v>480</v>
      </c>
      <c r="S44" s="139"/>
      <c r="T44" s="139"/>
      <c r="U44" s="139"/>
      <c r="V44" s="139"/>
      <c r="W44" s="139"/>
    </row>
    <row r="45" spans="1:23" s="35" customFormat="1" ht="15" customHeight="1">
      <c r="A45" s="142" t="s">
        <v>58</v>
      </c>
      <c r="B45" s="188"/>
      <c r="C45" s="139"/>
      <c r="D45" s="139"/>
      <c r="E45" s="139"/>
      <c r="F45" s="139"/>
      <c r="G45" s="139"/>
      <c r="H45" s="139"/>
      <c r="I45" s="139"/>
      <c r="J45" s="139"/>
      <c r="K45" s="139"/>
      <c r="L45" s="139"/>
      <c r="M45" s="139"/>
      <c r="N45" s="139"/>
      <c r="O45" s="139"/>
      <c r="P45" s="139"/>
      <c r="Q45" s="139"/>
      <c r="R45" s="139"/>
      <c r="S45" s="139"/>
      <c r="T45" s="139"/>
      <c r="U45" s="139"/>
      <c r="V45" s="139"/>
      <c r="W45" s="139"/>
    </row>
    <row r="46" spans="1:23" s="35" customFormat="1" ht="15" customHeight="1">
      <c r="A46" s="146" t="s">
        <v>50</v>
      </c>
      <c r="B46" s="192">
        <v>-165</v>
      </c>
      <c r="C46" s="192">
        <v>-165</v>
      </c>
      <c r="D46" s="139"/>
      <c r="E46" s="139"/>
      <c r="F46" s="139"/>
      <c r="G46" s="139"/>
      <c r="H46" s="139"/>
      <c r="I46" s="192">
        <v>-462</v>
      </c>
      <c r="J46" s="139"/>
      <c r="K46" s="139"/>
      <c r="L46" s="139"/>
      <c r="M46" s="139"/>
      <c r="N46" s="139"/>
      <c r="O46" s="139"/>
      <c r="P46" s="139"/>
      <c r="Q46" s="139"/>
      <c r="R46" s="139"/>
      <c r="S46" s="139"/>
      <c r="T46" s="139"/>
      <c r="U46" s="139"/>
      <c r="V46" s="139"/>
      <c r="W46" s="139"/>
    </row>
    <row r="47" spans="1:23" ht="15" customHeight="1">
      <c r="A47" s="31" t="s">
        <v>106</v>
      </c>
      <c r="B47" s="32">
        <f t="shared" ref="B47:L47" si="13">+B48+B49+B50</f>
        <v>492782</v>
      </c>
      <c r="C47" s="32">
        <f t="shared" si="13"/>
        <v>336090</v>
      </c>
      <c r="D47" s="32">
        <f t="shared" si="13"/>
        <v>348383</v>
      </c>
      <c r="E47" s="32">
        <f t="shared" si="13"/>
        <v>341298</v>
      </c>
      <c r="F47" s="32">
        <f t="shared" si="13"/>
        <v>471070</v>
      </c>
      <c r="G47" s="32">
        <f t="shared" si="13"/>
        <v>565807</v>
      </c>
      <c r="H47" s="32">
        <f t="shared" si="13"/>
        <v>625552</v>
      </c>
      <c r="I47" s="32">
        <f t="shared" si="13"/>
        <v>405301</v>
      </c>
      <c r="J47" s="32">
        <f t="shared" si="13"/>
        <v>342873</v>
      </c>
      <c r="K47" s="32">
        <f t="shared" si="13"/>
        <v>202739</v>
      </c>
      <c r="L47" s="32">
        <f t="shared" si="13"/>
        <v>246167</v>
      </c>
      <c r="M47" s="32">
        <f t="shared" ref="M47:U47" si="14">+M48+M49+M50</f>
        <v>390619</v>
      </c>
      <c r="N47" s="29">
        <f t="shared" si="14"/>
        <v>417089</v>
      </c>
      <c r="O47" s="29">
        <f t="shared" si="14"/>
        <v>404288</v>
      </c>
      <c r="P47" s="29">
        <f t="shared" si="14"/>
        <v>476639</v>
      </c>
      <c r="Q47" s="29">
        <f t="shared" si="14"/>
        <v>516345</v>
      </c>
      <c r="R47" s="29">
        <f t="shared" si="14"/>
        <v>418524</v>
      </c>
      <c r="S47" s="29">
        <f t="shared" si="14"/>
        <v>461840</v>
      </c>
      <c r="T47" s="29">
        <f t="shared" si="14"/>
        <v>543455</v>
      </c>
      <c r="U47" s="29">
        <f t="shared" si="14"/>
        <v>583610</v>
      </c>
      <c r="V47" s="47">
        <f t="shared" ref="V47:V53" si="15">(U47-T47)/T47</f>
        <v>7.3888362421911657E-2</v>
      </c>
      <c r="W47" s="47">
        <f t="shared" ref="W47:W53" si="16">U47/U$7</f>
        <v>0.12986296309894538</v>
      </c>
    </row>
    <row r="48" spans="1:23" ht="15" customHeight="1">
      <c r="A48" s="148" t="s">
        <v>12</v>
      </c>
      <c r="B48" s="193">
        <v>47748</v>
      </c>
      <c r="C48" s="194">
        <v>31213</v>
      </c>
      <c r="D48" s="194">
        <v>34645</v>
      </c>
      <c r="E48" s="194">
        <v>33126</v>
      </c>
      <c r="F48" s="194">
        <v>48578</v>
      </c>
      <c r="G48" s="194">
        <v>65012</v>
      </c>
      <c r="H48" s="194">
        <v>73999</v>
      </c>
      <c r="I48" s="194">
        <v>36640</v>
      </c>
      <c r="J48" s="194">
        <v>35219</v>
      </c>
      <c r="K48" s="194">
        <v>11321</v>
      </c>
      <c r="L48" s="194">
        <v>5630</v>
      </c>
      <c r="M48" s="194">
        <v>9881</v>
      </c>
      <c r="N48" s="194">
        <v>9300</v>
      </c>
      <c r="O48" s="195">
        <v>9873</v>
      </c>
      <c r="P48" s="194">
        <v>11936</v>
      </c>
      <c r="Q48" s="194">
        <v>16711</v>
      </c>
      <c r="R48" s="194">
        <v>15096</v>
      </c>
      <c r="S48" s="194">
        <v>18431</v>
      </c>
      <c r="T48" s="194">
        <v>20966</v>
      </c>
      <c r="U48" s="194">
        <v>23311</v>
      </c>
      <c r="V48" s="161">
        <f t="shared" si="15"/>
        <v>0.11184775350567586</v>
      </c>
      <c r="W48" s="161">
        <f t="shared" si="16"/>
        <v>5.1870864666464173E-3</v>
      </c>
    </row>
    <row r="49" spans="1:23" ht="15" customHeight="1">
      <c r="A49" s="148" t="s">
        <v>13</v>
      </c>
      <c r="B49" s="194">
        <v>54628</v>
      </c>
      <c r="C49" s="194">
        <v>49255</v>
      </c>
      <c r="D49" s="194">
        <v>53443</v>
      </c>
      <c r="E49" s="194">
        <v>50210</v>
      </c>
      <c r="F49" s="194">
        <v>64449</v>
      </c>
      <c r="G49" s="194">
        <v>78390</v>
      </c>
      <c r="H49" s="194">
        <v>89735</v>
      </c>
      <c r="I49" s="194">
        <v>89544</v>
      </c>
      <c r="J49" s="196">
        <v>83006</v>
      </c>
      <c r="K49" s="196">
        <v>59135</v>
      </c>
      <c r="L49" s="196">
        <v>94591</v>
      </c>
      <c r="M49" s="196">
        <v>137691</v>
      </c>
      <c r="N49" s="196">
        <v>139845</v>
      </c>
      <c r="O49" s="197">
        <v>143612</v>
      </c>
      <c r="P49" s="196">
        <v>175387</v>
      </c>
      <c r="Q49" s="196">
        <v>177696</v>
      </c>
      <c r="R49" s="196">
        <v>143298</v>
      </c>
      <c r="S49" s="196">
        <v>162713</v>
      </c>
      <c r="T49" s="196">
        <v>194564</v>
      </c>
      <c r="U49" s="196">
        <v>213933</v>
      </c>
      <c r="V49" s="161">
        <f t="shared" si="15"/>
        <v>9.9550790485392976E-2</v>
      </c>
      <c r="W49" s="161">
        <f t="shared" si="16"/>
        <v>4.7603662179617694E-2</v>
      </c>
    </row>
    <row r="50" spans="1:23" ht="15" customHeight="1">
      <c r="A50" s="148" t="s">
        <v>14</v>
      </c>
      <c r="B50" s="194">
        <v>390406</v>
      </c>
      <c r="C50" s="194">
        <v>255622</v>
      </c>
      <c r="D50" s="194">
        <v>260295</v>
      </c>
      <c r="E50" s="194">
        <v>257962</v>
      </c>
      <c r="F50" s="194">
        <v>358043</v>
      </c>
      <c r="G50" s="194">
        <v>422405</v>
      </c>
      <c r="H50" s="194">
        <v>461818</v>
      </c>
      <c r="I50" s="194">
        <v>279117</v>
      </c>
      <c r="J50" s="194">
        <v>224648</v>
      </c>
      <c r="K50" s="194">
        <v>132283</v>
      </c>
      <c r="L50" s="194">
        <v>145946</v>
      </c>
      <c r="M50" s="194">
        <v>243047</v>
      </c>
      <c r="N50" s="194">
        <v>267944</v>
      </c>
      <c r="O50" s="195">
        <v>250803</v>
      </c>
      <c r="P50" s="194">
        <v>289316</v>
      </c>
      <c r="Q50" s="194">
        <v>321938</v>
      </c>
      <c r="R50" s="194">
        <v>260130</v>
      </c>
      <c r="S50" s="194">
        <v>280696</v>
      </c>
      <c r="T50" s="194">
        <v>327925</v>
      </c>
      <c r="U50" s="194">
        <v>346366</v>
      </c>
      <c r="V50" s="161">
        <f t="shared" si="15"/>
        <v>5.6235419684379048E-2</v>
      </c>
      <c r="W50" s="161">
        <f t="shared" si="16"/>
        <v>7.7072214452681267E-2</v>
      </c>
    </row>
    <row r="51" spans="1:23" ht="15" customHeight="1">
      <c r="A51" s="31" t="s">
        <v>15</v>
      </c>
      <c r="B51" s="32">
        <f>SUM(B52:B58)</f>
        <v>85410</v>
      </c>
      <c r="C51" s="32">
        <f t="shared" ref="C51:U51" si="17">SUM(C52:C58)</f>
        <v>85378</v>
      </c>
      <c r="D51" s="32">
        <f t="shared" si="17"/>
        <v>69495</v>
      </c>
      <c r="E51" s="32">
        <f t="shared" si="17"/>
        <v>79286</v>
      </c>
      <c r="F51" s="32">
        <f t="shared" si="17"/>
        <v>107295</v>
      </c>
      <c r="G51" s="32">
        <f t="shared" si="17"/>
        <v>115893</v>
      </c>
      <c r="H51" s="32">
        <f>SUM(H52:H58)</f>
        <v>143941</v>
      </c>
      <c r="I51" s="32">
        <f t="shared" si="17"/>
        <v>180030</v>
      </c>
      <c r="J51" s="32">
        <f t="shared" si="17"/>
        <v>216724</v>
      </c>
      <c r="K51" s="32">
        <f t="shared" si="17"/>
        <v>141304</v>
      </c>
      <c r="L51" s="32">
        <f t="shared" si="17"/>
        <v>217954</v>
      </c>
      <c r="M51" s="32">
        <f t="shared" si="17"/>
        <v>250433</v>
      </c>
      <c r="N51" s="32">
        <f t="shared" si="17"/>
        <v>170231</v>
      </c>
      <c r="O51" s="32">
        <f t="shared" si="17"/>
        <v>220302</v>
      </c>
      <c r="P51" s="32">
        <f t="shared" si="17"/>
        <v>159086</v>
      </c>
      <c r="Q51" s="32">
        <f t="shared" si="17"/>
        <v>74756</v>
      </c>
      <c r="R51" s="32">
        <f t="shared" si="17"/>
        <v>60808</v>
      </c>
      <c r="S51" s="32">
        <f t="shared" si="17"/>
        <v>83044</v>
      </c>
      <c r="T51" s="32">
        <f t="shared" si="17"/>
        <v>105534</v>
      </c>
      <c r="U51" s="32">
        <f t="shared" si="17"/>
        <v>113476</v>
      </c>
      <c r="V51" s="47">
        <f t="shared" si="15"/>
        <v>7.5255367938294765E-2</v>
      </c>
      <c r="W51" s="47">
        <f t="shared" si="16"/>
        <v>2.5250303457130491E-2</v>
      </c>
    </row>
    <row r="52" spans="1:23" ht="15" customHeight="1">
      <c r="A52" s="148" t="s">
        <v>83</v>
      </c>
      <c r="B52" s="194">
        <v>14296</v>
      </c>
      <c r="C52" s="194">
        <v>8127</v>
      </c>
      <c r="D52" s="194">
        <v>1141</v>
      </c>
      <c r="E52" s="194">
        <v>1501</v>
      </c>
      <c r="F52" s="194">
        <v>2503</v>
      </c>
      <c r="G52" s="194">
        <v>2972</v>
      </c>
      <c r="H52" s="194">
        <v>3303</v>
      </c>
      <c r="I52" s="195">
        <v>4994</v>
      </c>
      <c r="J52" s="195">
        <v>19112</v>
      </c>
      <c r="K52" s="195">
        <v>1293</v>
      </c>
      <c r="L52" s="195">
        <v>4332</v>
      </c>
      <c r="M52" s="195">
        <v>6281</v>
      </c>
      <c r="N52" s="195">
        <v>18220</v>
      </c>
      <c r="O52" s="195">
        <v>23375</v>
      </c>
      <c r="P52" s="195">
        <v>18224</v>
      </c>
      <c r="Q52" s="198"/>
      <c r="R52" s="199"/>
      <c r="S52" s="199"/>
      <c r="T52" s="199"/>
      <c r="U52" s="199"/>
      <c r="V52" s="161"/>
      <c r="W52" s="161"/>
    </row>
    <row r="53" spans="1:23" ht="15" customHeight="1">
      <c r="A53" s="148" t="s">
        <v>17</v>
      </c>
      <c r="B53" s="194">
        <v>71114</v>
      </c>
      <c r="C53" s="194">
        <v>77251</v>
      </c>
      <c r="D53" s="194">
        <v>68354</v>
      </c>
      <c r="E53" s="194">
        <v>77785</v>
      </c>
      <c r="F53" s="194">
        <v>104792</v>
      </c>
      <c r="G53" s="194">
        <v>112921</v>
      </c>
      <c r="H53" s="194">
        <v>103297</v>
      </c>
      <c r="I53" s="194">
        <v>133739</v>
      </c>
      <c r="J53" s="194">
        <v>163757</v>
      </c>
      <c r="K53" s="194">
        <v>120994</v>
      </c>
      <c r="L53" s="194">
        <v>189933</v>
      </c>
      <c r="M53" s="194">
        <v>223602</v>
      </c>
      <c r="N53" s="194">
        <v>133403</v>
      </c>
      <c r="O53" s="195">
        <v>187002</v>
      </c>
      <c r="P53" s="194">
        <v>139965</v>
      </c>
      <c r="Q53" s="194">
        <v>74062</v>
      </c>
      <c r="R53" s="194">
        <v>60482</v>
      </c>
      <c r="S53" s="194">
        <v>83044</v>
      </c>
      <c r="T53" s="194">
        <v>105534</v>
      </c>
      <c r="U53" s="194">
        <v>113476</v>
      </c>
      <c r="V53" s="161">
        <f t="shared" si="15"/>
        <v>7.5255367938294765E-2</v>
      </c>
      <c r="W53" s="161">
        <f t="shared" si="16"/>
        <v>2.5250303457130491E-2</v>
      </c>
    </row>
    <row r="54" spans="1:23" ht="15" customHeight="1">
      <c r="A54" s="152" t="s">
        <v>59</v>
      </c>
      <c r="B54" s="194"/>
      <c r="C54" s="139"/>
      <c r="D54" s="139"/>
      <c r="E54" s="139"/>
      <c r="F54" s="139"/>
      <c r="G54" s="139"/>
      <c r="H54" s="139"/>
      <c r="I54" s="139"/>
      <c r="J54" s="139"/>
      <c r="K54" s="139"/>
      <c r="L54" s="139"/>
      <c r="M54" s="139"/>
      <c r="N54" s="139"/>
      <c r="O54" s="139"/>
      <c r="P54" s="139"/>
      <c r="Q54" s="139"/>
      <c r="R54" s="139"/>
      <c r="S54" s="194"/>
      <c r="T54" s="194"/>
      <c r="U54" s="194"/>
      <c r="V54" s="161"/>
      <c r="W54" s="161"/>
    </row>
    <row r="55" spans="1:23" ht="15" customHeight="1">
      <c r="A55" s="152" t="s">
        <v>68</v>
      </c>
      <c r="B55" s="194"/>
      <c r="C55" s="139"/>
      <c r="D55" s="139"/>
      <c r="E55" s="139"/>
      <c r="F55" s="139"/>
      <c r="G55" s="139"/>
      <c r="H55" s="194">
        <v>19470</v>
      </c>
      <c r="I55" s="194">
        <v>20102</v>
      </c>
      <c r="J55" s="194">
        <v>20381</v>
      </c>
      <c r="K55" s="194">
        <v>8448</v>
      </c>
      <c r="L55" s="194">
        <v>13387</v>
      </c>
      <c r="M55" s="194">
        <v>15374</v>
      </c>
      <c r="N55" s="181">
        <v>15374</v>
      </c>
      <c r="O55" s="195">
        <v>7762</v>
      </c>
      <c r="P55" s="139"/>
      <c r="Q55" s="139"/>
      <c r="R55" s="139"/>
      <c r="S55" s="139"/>
      <c r="T55" s="139"/>
      <c r="U55" s="139"/>
      <c r="V55" s="161"/>
      <c r="W55" s="161"/>
    </row>
    <row r="56" spans="1:23" ht="15" customHeight="1">
      <c r="A56" s="152" t="s">
        <v>60</v>
      </c>
      <c r="B56" s="194"/>
      <c r="C56" s="139"/>
      <c r="D56" s="139"/>
      <c r="E56" s="139"/>
      <c r="F56" s="139"/>
      <c r="G56" s="139"/>
      <c r="H56" s="194">
        <v>12186</v>
      </c>
      <c r="I56" s="194">
        <v>10391</v>
      </c>
      <c r="J56" s="194">
        <v>9069</v>
      </c>
      <c r="K56" s="194">
        <v>7319</v>
      </c>
      <c r="L56" s="194">
        <v>5602</v>
      </c>
      <c r="M56" s="194">
        <v>5176</v>
      </c>
      <c r="N56" s="194">
        <v>3234</v>
      </c>
      <c r="O56" s="195">
        <v>2163</v>
      </c>
      <c r="P56" s="194">
        <v>897</v>
      </c>
      <c r="Q56" s="194">
        <v>694</v>
      </c>
      <c r="R56" s="194">
        <v>326</v>
      </c>
      <c r="S56" s="194"/>
      <c r="T56" s="194"/>
      <c r="U56" s="194"/>
      <c r="V56" s="161"/>
      <c r="W56" s="161"/>
    </row>
    <row r="57" spans="1:23" ht="15" customHeight="1">
      <c r="A57" s="152" t="s">
        <v>61</v>
      </c>
      <c r="B57" s="194"/>
      <c r="C57" s="139"/>
      <c r="D57" s="139"/>
      <c r="E57" s="139"/>
      <c r="F57" s="139"/>
      <c r="G57" s="139"/>
      <c r="H57" s="194">
        <v>5685</v>
      </c>
      <c r="I57" s="194">
        <v>10804</v>
      </c>
      <c r="J57" s="194">
        <v>4405</v>
      </c>
      <c r="K57" s="181">
        <v>3250</v>
      </c>
      <c r="L57" s="181">
        <v>4700</v>
      </c>
      <c r="M57" s="139"/>
      <c r="N57" s="139"/>
      <c r="O57" s="139"/>
      <c r="P57" s="139"/>
      <c r="Q57" s="139"/>
      <c r="R57" s="139"/>
      <c r="S57" s="139"/>
      <c r="T57" s="139"/>
      <c r="U57" s="139"/>
      <c r="V57" s="139"/>
      <c r="W57" s="139"/>
    </row>
    <row r="58" spans="1:23" s="33" customFormat="1" ht="15" customHeight="1">
      <c r="A58" s="153" t="s">
        <v>50</v>
      </c>
      <c r="B58" s="181"/>
      <c r="C58" s="139"/>
      <c r="D58" s="139"/>
      <c r="E58" s="139"/>
      <c r="F58" s="139"/>
      <c r="G58" s="139"/>
      <c r="H58" s="139"/>
      <c r="I58" s="139"/>
      <c r="J58" s="139"/>
      <c r="K58" s="139"/>
      <c r="L58" s="139"/>
      <c r="M58" s="139"/>
      <c r="N58" s="139"/>
      <c r="O58" s="139"/>
      <c r="P58" s="139"/>
      <c r="Q58" s="139"/>
      <c r="R58" s="139"/>
      <c r="S58" s="139"/>
      <c r="T58" s="139"/>
      <c r="U58" s="139"/>
      <c r="V58" s="139"/>
      <c r="W58" s="139"/>
    </row>
    <row r="59" spans="1:23" ht="15" customHeight="1">
      <c r="A59" s="31" t="s">
        <v>18</v>
      </c>
      <c r="B59" s="32">
        <f>SUM(B60:B74)</f>
        <v>844573</v>
      </c>
      <c r="C59" s="32">
        <f t="shared" ref="C59:U59" si="18">SUM(C60:C74)</f>
        <v>1041782</v>
      </c>
      <c r="D59" s="32">
        <f t="shared" si="18"/>
        <v>1861480</v>
      </c>
      <c r="E59" s="32">
        <f t="shared" si="18"/>
        <v>1527730</v>
      </c>
      <c r="F59" s="32">
        <f t="shared" si="18"/>
        <v>1592012</v>
      </c>
      <c r="G59" s="32">
        <f t="shared" si="18"/>
        <v>1661767</v>
      </c>
      <c r="H59" s="32">
        <f t="shared" si="18"/>
        <v>1784814</v>
      </c>
      <c r="I59" s="32">
        <f t="shared" si="18"/>
        <v>1806159</v>
      </c>
      <c r="J59" s="32">
        <f t="shared" si="18"/>
        <v>2342757</v>
      </c>
      <c r="K59" s="32">
        <f t="shared" si="18"/>
        <v>2371300</v>
      </c>
      <c r="L59" s="32">
        <f t="shared" si="18"/>
        <v>3250500</v>
      </c>
      <c r="M59" s="32">
        <f t="shared" si="18"/>
        <v>2977056</v>
      </c>
      <c r="N59" s="32">
        <f t="shared" si="18"/>
        <v>2803242</v>
      </c>
      <c r="O59" s="32">
        <f t="shared" si="18"/>
        <v>2931453</v>
      </c>
      <c r="P59" s="32">
        <f t="shared" si="18"/>
        <v>2845721</v>
      </c>
      <c r="Q59" s="32">
        <f t="shared" si="18"/>
        <v>2540326</v>
      </c>
      <c r="R59" s="32">
        <f t="shared" si="18"/>
        <v>2752095</v>
      </c>
      <c r="S59" s="32">
        <f t="shared" si="18"/>
        <v>3286127</v>
      </c>
      <c r="T59" s="32">
        <f t="shared" si="18"/>
        <v>3316337</v>
      </c>
      <c r="U59" s="32">
        <f t="shared" si="18"/>
        <v>3186482</v>
      </c>
      <c r="V59" s="47">
        <f>(U59-T59)/T59</f>
        <v>-3.9156153310112934E-2</v>
      </c>
      <c r="W59" s="47">
        <f>U59/U$7</f>
        <v>0.70904541454302306</v>
      </c>
    </row>
    <row r="60" spans="1:23" ht="15" customHeight="1">
      <c r="A60" s="148" t="s">
        <v>19</v>
      </c>
      <c r="B60" s="194">
        <v>3414</v>
      </c>
      <c r="C60" s="194">
        <v>3397</v>
      </c>
      <c r="D60" s="194">
        <v>3397</v>
      </c>
      <c r="E60" s="194">
        <v>5309</v>
      </c>
      <c r="F60" s="194">
        <v>6092</v>
      </c>
      <c r="G60" s="194">
        <v>5728</v>
      </c>
      <c r="H60" s="194">
        <v>4608</v>
      </c>
      <c r="I60" s="194">
        <v>6633</v>
      </c>
      <c r="J60" s="194">
        <v>5438</v>
      </c>
      <c r="K60" s="194">
        <v>3929</v>
      </c>
      <c r="L60" s="194">
        <v>4564</v>
      </c>
      <c r="M60" s="194">
        <v>4817</v>
      </c>
      <c r="N60" s="194">
        <v>5278</v>
      </c>
      <c r="O60" s="195">
        <v>5388</v>
      </c>
      <c r="P60" s="194">
        <v>5325</v>
      </c>
      <c r="Q60" s="194">
        <v>5471</v>
      </c>
      <c r="R60" s="194">
        <v>5628</v>
      </c>
      <c r="S60" s="168"/>
      <c r="T60" s="173">
        <v>6371</v>
      </c>
      <c r="U60" s="173">
        <v>5606</v>
      </c>
      <c r="V60" s="155">
        <f>(U60-T60)/T60</f>
        <v>-0.12007534139067651</v>
      </c>
      <c r="W60" s="155">
        <f>U60/U$7</f>
        <v>1.2474285415477594E-3</v>
      </c>
    </row>
    <row r="61" spans="1:23" ht="15" customHeight="1">
      <c r="A61" s="148" t="s">
        <v>62</v>
      </c>
      <c r="B61" s="194"/>
      <c r="C61" s="139"/>
      <c r="D61" s="139"/>
      <c r="E61" s="139"/>
      <c r="F61" s="139"/>
      <c r="G61" s="139"/>
      <c r="H61" s="139"/>
      <c r="I61" s="139"/>
      <c r="J61" s="139"/>
      <c r="K61" s="139"/>
      <c r="L61" s="139"/>
      <c r="M61" s="139"/>
      <c r="N61" s="139"/>
      <c r="O61" s="139"/>
      <c r="P61" s="139"/>
      <c r="Q61" s="139"/>
      <c r="R61" s="139"/>
      <c r="S61" s="139"/>
      <c r="T61" s="139"/>
      <c r="U61" s="139"/>
      <c r="V61" s="139"/>
      <c r="W61" s="139"/>
    </row>
    <row r="62" spans="1:23" ht="15" customHeight="1">
      <c r="A62" s="148" t="s">
        <v>20</v>
      </c>
      <c r="B62" s="194">
        <v>81950</v>
      </c>
      <c r="C62" s="194">
        <v>309028</v>
      </c>
      <c r="D62" s="194">
        <v>969358</v>
      </c>
      <c r="E62" s="194">
        <v>487000</v>
      </c>
      <c r="F62" s="194">
        <v>541813</v>
      </c>
      <c r="G62" s="194">
        <v>617293</v>
      </c>
      <c r="H62" s="194">
        <v>719212</v>
      </c>
      <c r="I62" s="194">
        <v>726024</v>
      </c>
      <c r="J62" s="194">
        <v>1224800</v>
      </c>
      <c r="K62" s="194">
        <v>1704407</v>
      </c>
      <c r="L62" s="194">
        <v>2259161</v>
      </c>
      <c r="M62" s="194">
        <v>1923839</v>
      </c>
      <c r="N62" s="194">
        <v>1704319</v>
      </c>
      <c r="O62" s="195">
        <v>1882185</v>
      </c>
      <c r="P62" s="194">
        <v>1770109</v>
      </c>
      <c r="Q62" s="194">
        <v>1467217</v>
      </c>
      <c r="R62" s="194">
        <v>1756888</v>
      </c>
      <c r="S62" s="194">
        <v>2257562</v>
      </c>
      <c r="T62" s="194">
        <v>2130880</v>
      </c>
      <c r="U62" s="194">
        <v>2217847</v>
      </c>
      <c r="V62" s="161">
        <f>(U62-T62)/T62</f>
        <v>4.0812715873254239E-2</v>
      </c>
      <c r="W62" s="161">
        <f>U62/U$7</f>
        <v>0.4935079644284826</v>
      </c>
    </row>
    <row r="63" spans="1:23" ht="15" customHeight="1">
      <c r="A63" s="148" t="s">
        <v>41</v>
      </c>
      <c r="B63" s="194"/>
      <c r="C63" s="194">
        <v>270</v>
      </c>
      <c r="D63" s="139"/>
      <c r="E63" s="139"/>
      <c r="F63" s="139"/>
      <c r="G63" s="139"/>
      <c r="H63" s="139"/>
      <c r="I63" s="139"/>
      <c r="J63" s="194">
        <v>7976</v>
      </c>
      <c r="K63" s="194">
        <v>6861</v>
      </c>
      <c r="L63" s="139"/>
      <c r="M63" s="139"/>
      <c r="N63" s="139"/>
      <c r="O63" s="139"/>
      <c r="P63" s="139"/>
      <c r="Q63" s="139"/>
      <c r="R63" s="139"/>
      <c r="S63" s="139"/>
      <c r="T63" s="139"/>
      <c r="U63" s="139"/>
      <c r="V63" s="139"/>
      <c r="W63" s="139"/>
    </row>
    <row r="64" spans="1:23" ht="15" customHeight="1">
      <c r="A64" s="148" t="s">
        <v>24</v>
      </c>
      <c r="B64" s="194">
        <v>649180</v>
      </c>
      <c r="C64" s="194">
        <v>595403</v>
      </c>
      <c r="D64" s="194">
        <v>679964</v>
      </c>
      <c r="E64" s="194">
        <v>772727</v>
      </c>
      <c r="F64" s="194">
        <v>769953</v>
      </c>
      <c r="G64" s="188">
        <v>723663</v>
      </c>
      <c r="H64" s="194">
        <v>699410</v>
      </c>
      <c r="I64" s="194">
        <v>718901</v>
      </c>
      <c r="J64" s="194">
        <v>734923</v>
      </c>
      <c r="K64" s="194">
        <v>371686</v>
      </c>
      <c r="L64" s="194">
        <v>520672</v>
      </c>
      <c r="M64" s="194">
        <v>512260</v>
      </c>
      <c r="N64" s="194">
        <v>583156</v>
      </c>
      <c r="O64" s="195">
        <v>580012</v>
      </c>
      <c r="P64" s="194">
        <v>604768</v>
      </c>
      <c r="Q64" s="194">
        <v>586562</v>
      </c>
      <c r="R64" s="194">
        <v>505976</v>
      </c>
      <c r="S64" s="194">
        <v>515521</v>
      </c>
      <c r="T64" s="194">
        <v>517641</v>
      </c>
      <c r="U64" s="194">
        <v>506389</v>
      </c>
      <c r="V64" s="161">
        <f>(U64-T64)/T64</f>
        <v>-2.1737072604372527E-2</v>
      </c>
      <c r="W64" s="161">
        <f t="shared" ref="W64:W72" si="19">U64/U$7</f>
        <v>0.11268000209165685</v>
      </c>
    </row>
    <row r="65" spans="1:23" ht="15" customHeight="1">
      <c r="A65" s="148" t="s">
        <v>21</v>
      </c>
      <c r="B65" s="194">
        <v>63786</v>
      </c>
      <c r="C65" s="194">
        <v>95520</v>
      </c>
      <c r="D65" s="194">
        <v>111444</v>
      </c>
      <c r="E65" s="194">
        <v>153599</v>
      </c>
      <c r="F65" s="194">
        <v>202435</v>
      </c>
      <c r="G65" s="194">
        <v>179476</v>
      </c>
      <c r="H65" s="194">
        <v>276715</v>
      </c>
      <c r="I65" s="194">
        <v>245996</v>
      </c>
      <c r="J65" s="194">
        <v>202575</v>
      </c>
      <c r="K65" s="194">
        <v>154878</v>
      </c>
      <c r="L65" s="194">
        <v>275662</v>
      </c>
      <c r="M65" s="194">
        <v>325775</v>
      </c>
      <c r="N65" s="194">
        <v>270519</v>
      </c>
      <c r="O65" s="165">
        <v>183037</v>
      </c>
      <c r="P65" s="166">
        <v>204619</v>
      </c>
      <c r="Q65" s="166">
        <v>265955</v>
      </c>
      <c r="R65" s="166">
        <v>293711</v>
      </c>
      <c r="S65" s="166">
        <v>283933</v>
      </c>
      <c r="T65" s="166">
        <v>407077</v>
      </c>
      <c r="U65" s="166">
        <v>256326</v>
      </c>
      <c r="V65" s="161">
        <f t="shared" ref="V65:V72" si="20">(U65-T65)/T65</f>
        <v>-0.37032551581150497</v>
      </c>
      <c r="W65" s="161">
        <f t="shared" si="19"/>
        <v>5.7036812047943447E-2</v>
      </c>
    </row>
    <row r="66" spans="1:23" ht="15" customHeight="1">
      <c r="A66" s="148" t="s">
        <v>22</v>
      </c>
      <c r="B66" s="194">
        <v>6079</v>
      </c>
      <c r="C66" s="194">
        <v>8990</v>
      </c>
      <c r="D66" s="194">
        <v>50705</v>
      </c>
      <c r="E66" s="194">
        <v>56681</v>
      </c>
      <c r="F66" s="194">
        <v>20000</v>
      </c>
      <c r="G66" s="194">
        <v>66155</v>
      </c>
      <c r="H66" s="181">
        <v>17933</v>
      </c>
      <c r="I66" s="194">
        <v>48823</v>
      </c>
      <c r="J66" s="194">
        <v>81332</v>
      </c>
      <c r="K66" s="194">
        <v>55766</v>
      </c>
      <c r="L66" s="194">
        <v>100230</v>
      </c>
      <c r="M66" s="194">
        <v>120522</v>
      </c>
      <c r="N66" s="194">
        <v>142484</v>
      </c>
      <c r="O66" s="195">
        <v>136736</v>
      </c>
      <c r="P66" s="194">
        <v>110014</v>
      </c>
      <c r="Q66" s="194">
        <v>70747</v>
      </c>
      <c r="R66" s="194">
        <v>64283</v>
      </c>
      <c r="S66" s="194">
        <v>86526</v>
      </c>
      <c r="T66" s="194">
        <v>118142</v>
      </c>
      <c r="U66" s="194">
        <v>91757</v>
      </c>
      <c r="V66" s="161">
        <f t="shared" si="20"/>
        <v>-0.22333293832845219</v>
      </c>
      <c r="W66" s="161">
        <f t="shared" si="19"/>
        <v>2.0417463554548296E-2</v>
      </c>
    </row>
    <row r="67" spans="1:23" ht="15" customHeight="1">
      <c r="A67" s="148" t="s">
        <v>23</v>
      </c>
      <c r="B67" s="192"/>
      <c r="C67" s="139"/>
      <c r="D67" s="192">
        <v>3371</v>
      </c>
      <c r="E67" s="139"/>
      <c r="F67" s="139"/>
      <c r="G67" s="139"/>
      <c r="H67" s="139"/>
      <c r="I67" s="139"/>
      <c r="J67" s="188">
        <v>34115</v>
      </c>
      <c r="K67" s="188">
        <v>29130</v>
      </c>
      <c r="L67" s="188">
        <v>32929</v>
      </c>
      <c r="M67" s="188">
        <v>33789</v>
      </c>
      <c r="N67" s="188">
        <v>20172</v>
      </c>
      <c r="O67" s="200">
        <v>7441</v>
      </c>
      <c r="P67" s="188">
        <v>15757</v>
      </c>
      <c r="Q67" s="188">
        <v>14159</v>
      </c>
      <c r="R67" s="188">
        <v>11728</v>
      </c>
      <c r="S67" s="188">
        <v>17881</v>
      </c>
      <c r="T67" s="188">
        <v>12830</v>
      </c>
      <c r="U67" s="188">
        <v>9600</v>
      </c>
      <c r="V67" s="161">
        <f t="shared" si="20"/>
        <v>-0.25175370226032734</v>
      </c>
      <c r="W67" s="161">
        <f t="shared" si="19"/>
        <v>2.1361601853118963E-3</v>
      </c>
    </row>
    <row r="68" spans="1:23" ht="15" customHeight="1">
      <c r="A68" s="148" t="s">
        <v>25</v>
      </c>
      <c r="B68" s="188"/>
      <c r="C68" s="139"/>
      <c r="D68" s="139"/>
      <c r="E68" s="139"/>
      <c r="F68" s="139"/>
      <c r="G68" s="188">
        <v>19500</v>
      </c>
      <c r="H68" s="194">
        <v>18254</v>
      </c>
      <c r="I68" s="194">
        <v>13986</v>
      </c>
      <c r="J68" s="194">
        <v>4146</v>
      </c>
      <c r="K68" s="194">
        <v>3217</v>
      </c>
      <c r="L68" s="194">
        <v>4384</v>
      </c>
      <c r="M68" s="194">
        <v>6012</v>
      </c>
      <c r="N68" s="194">
        <v>5194</v>
      </c>
      <c r="O68" s="195">
        <v>1269</v>
      </c>
      <c r="P68" s="194">
        <v>1489</v>
      </c>
      <c r="Q68" s="194">
        <v>740</v>
      </c>
      <c r="R68" s="181">
        <v>591</v>
      </c>
      <c r="S68" s="181">
        <v>977</v>
      </c>
      <c r="T68" s="181">
        <v>1196</v>
      </c>
      <c r="U68" s="181">
        <v>933</v>
      </c>
      <c r="V68" s="161">
        <f t="shared" si="20"/>
        <v>-0.21989966555183946</v>
      </c>
      <c r="W68" s="161">
        <f t="shared" si="19"/>
        <v>2.0760806800999989E-4</v>
      </c>
    </row>
    <row r="69" spans="1:23" ht="15" customHeight="1">
      <c r="A69" s="148" t="s">
        <v>42</v>
      </c>
      <c r="B69" s="188"/>
      <c r="C69" s="139"/>
      <c r="D69" s="139"/>
      <c r="E69" s="139"/>
      <c r="F69" s="139"/>
      <c r="G69" s="139"/>
      <c r="H69" s="139"/>
      <c r="I69" s="139"/>
      <c r="J69" s="194">
        <v>4716</v>
      </c>
      <c r="K69" s="194">
        <v>3069</v>
      </c>
      <c r="L69" s="194">
        <v>3364</v>
      </c>
      <c r="M69" s="194">
        <v>2276</v>
      </c>
      <c r="N69" s="194">
        <v>2355</v>
      </c>
      <c r="O69" s="195">
        <v>2137</v>
      </c>
      <c r="P69" s="194">
        <v>3375</v>
      </c>
      <c r="Q69" s="194">
        <v>4600</v>
      </c>
      <c r="R69" s="181">
        <v>7146</v>
      </c>
      <c r="S69" s="181">
        <v>8420</v>
      </c>
      <c r="T69" s="181">
        <v>9314</v>
      </c>
      <c r="U69" s="181">
        <v>4737</v>
      </c>
      <c r="V69" s="161">
        <f t="shared" si="20"/>
        <v>-0.49141077947176293</v>
      </c>
      <c r="W69" s="161">
        <f t="shared" si="19"/>
        <v>1.0540615414398387E-3</v>
      </c>
    </row>
    <row r="70" spans="1:23" ht="15" customHeight="1">
      <c r="A70" s="148" t="s">
        <v>26</v>
      </c>
      <c r="B70" s="194">
        <v>30738</v>
      </c>
      <c r="C70" s="194">
        <v>21711</v>
      </c>
      <c r="D70" s="194">
        <v>33269</v>
      </c>
      <c r="E70" s="194">
        <v>34171</v>
      </c>
      <c r="F70" s="194">
        <v>30000</v>
      </c>
      <c r="G70" s="196">
        <v>29699</v>
      </c>
      <c r="H70" s="194">
        <v>28621</v>
      </c>
      <c r="I70" s="194">
        <v>26397</v>
      </c>
      <c r="J70" s="194">
        <v>24514</v>
      </c>
      <c r="K70" s="194">
        <v>22984</v>
      </c>
      <c r="L70" s="194">
        <v>26558</v>
      </c>
      <c r="M70" s="194">
        <v>26426</v>
      </c>
      <c r="N70" s="194">
        <v>26291</v>
      </c>
      <c r="O70" s="201">
        <v>88136</v>
      </c>
      <c r="P70" s="201">
        <v>95560</v>
      </c>
      <c r="Q70" s="201">
        <v>94029</v>
      </c>
      <c r="R70" s="201">
        <v>79235</v>
      </c>
      <c r="S70" s="201">
        <v>85331</v>
      </c>
      <c r="T70" s="202">
        <v>83000</v>
      </c>
      <c r="U70" s="202">
        <v>64163</v>
      </c>
      <c r="V70" s="161">
        <f t="shared" si="20"/>
        <v>-0.22695180722891567</v>
      </c>
      <c r="W70" s="161">
        <f t="shared" si="19"/>
        <v>1.4277338121892415E-2</v>
      </c>
    </row>
    <row r="71" spans="1:23" ht="15" customHeight="1">
      <c r="A71" s="148" t="s">
        <v>99</v>
      </c>
      <c r="B71" s="194">
        <v>5919</v>
      </c>
      <c r="C71" s="194">
        <v>4854</v>
      </c>
      <c r="D71" s="194">
        <v>6623</v>
      </c>
      <c r="E71" s="194">
        <v>14165</v>
      </c>
      <c r="F71" s="194">
        <v>16179</v>
      </c>
      <c r="G71" s="194">
        <v>15164</v>
      </c>
      <c r="H71" s="194">
        <v>14352</v>
      </c>
      <c r="I71" s="194">
        <v>15331</v>
      </c>
      <c r="J71" s="194">
        <v>13018</v>
      </c>
      <c r="K71" s="194">
        <v>10930</v>
      </c>
      <c r="L71" s="194">
        <v>16258</v>
      </c>
      <c r="M71" s="194">
        <v>14466</v>
      </c>
      <c r="N71" s="194">
        <v>34852</v>
      </c>
      <c r="O71" s="194">
        <v>41342</v>
      </c>
      <c r="P71" s="194">
        <v>26449</v>
      </c>
      <c r="Q71" s="194">
        <v>21828</v>
      </c>
      <c r="R71" s="181">
        <v>22565</v>
      </c>
      <c r="S71" s="181">
        <v>25571</v>
      </c>
      <c r="T71" s="181">
        <v>24019</v>
      </c>
      <c r="U71" s="181">
        <v>23265</v>
      </c>
      <c r="V71" s="161">
        <f t="shared" si="20"/>
        <v>-3.1391814813272828E-2</v>
      </c>
      <c r="W71" s="161">
        <f t="shared" si="19"/>
        <v>5.1768506990917985E-3</v>
      </c>
    </row>
    <row r="72" spans="1:23" ht="15" customHeight="1">
      <c r="A72" s="148" t="s">
        <v>27</v>
      </c>
      <c r="B72" s="194">
        <v>3507</v>
      </c>
      <c r="C72" s="194">
        <v>2609</v>
      </c>
      <c r="D72" s="194">
        <v>3349</v>
      </c>
      <c r="E72" s="194">
        <v>4078</v>
      </c>
      <c r="F72" s="194">
        <v>5540</v>
      </c>
      <c r="G72" s="194">
        <v>5089</v>
      </c>
      <c r="H72" s="194">
        <v>5394</v>
      </c>
      <c r="I72" s="194">
        <v>3132</v>
      </c>
      <c r="J72" s="194">
        <v>3870</v>
      </c>
      <c r="K72" s="194">
        <v>3559</v>
      </c>
      <c r="L72" s="194">
        <v>4766</v>
      </c>
      <c r="M72" s="194">
        <v>5597</v>
      </c>
      <c r="N72" s="194">
        <v>7052</v>
      </c>
      <c r="O72" s="194">
        <v>2911</v>
      </c>
      <c r="P72" s="194">
        <v>3713</v>
      </c>
      <c r="Q72" s="194">
        <v>4418</v>
      </c>
      <c r="R72" s="194">
        <v>4344</v>
      </c>
      <c r="S72" s="194">
        <v>4405</v>
      </c>
      <c r="T72" s="194">
        <v>5867</v>
      </c>
      <c r="U72" s="194">
        <v>5859</v>
      </c>
      <c r="V72" s="161">
        <f t="shared" si="20"/>
        <v>-1.3635588886995057E-3</v>
      </c>
      <c r="W72" s="161">
        <f t="shared" si="19"/>
        <v>1.3037252630981667E-3</v>
      </c>
    </row>
    <row r="73" spans="1:23" ht="15" customHeight="1">
      <c r="A73" s="148" t="s">
        <v>43</v>
      </c>
      <c r="B73" s="194"/>
      <c r="C73" s="139"/>
      <c r="D73" s="139"/>
      <c r="E73" s="139"/>
      <c r="F73" s="139"/>
      <c r="G73" s="139"/>
      <c r="H73" s="194">
        <v>315</v>
      </c>
      <c r="I73" s="194">
        <v>936</v>
      </c>
      <c r="J73" s="194">
        <v>1334</v>
      </c>
      <c r="K73" s="194">
        <v>884</v>
      </c>
      <c r="L73" s="194">
        <v>1952</v>
      </c>
      <c r="M73" s="194">
        <v>1277</v>
      </c>
      <c r="N73" s="194">
        <v>1570</v>
      </c>
      <c r="O73" s="194">
        <v>859</v>
      </c>
      <c r="P73" s="194">
        <v>4543</v>
      </c>
      <c r="Q73" s="181">
        <v>4600</v>
      </c>
      <c r="R73" s="171"/>
      <c r="S73" s="171"/>
      <c r="T73" s="171"/>
      <c r="U73" s="171"/>
      <c r="V73" s="171"/>
      <c r="W73" s="171"/>
    </row>
    <row r="74" spans="1:23" s="33" customFormat="1" ht="15" customHeight="1">
      <c r="A74" s="159" t="s">
        <v>50</v>
      </c>
      <c r="B74" s="181"/>
      <c r="C74" s="139"/>
      <c r="D74" s="139"/>
      <c r="E74" s="139"/>
      <c r="F74" s="139"/>
      <c r="G74" s="139"/>
      <c r="H74" s="139"/>
      <c r="I74" s="139"/>
      <c r="J74" s="139"/>
      <c r="K74" s="139"/>
      <c r="L74" s="139"/>
      <c r="M74" s="139"/>
      <c r="N74" s="139"/>
      <c r="O74" s="139"/>
      <c r="P74" s="139"/>
      <c r="Q74" s="139"/>
      <c r="R74" s="139"/>
      <c r="S74" s="139"/>
      <c r="T74" s="139"/>
      <c r="U74" s="139"/>
      <c r="V74" s="139"/>
      <c r="W74" s="139"/>
    </row>
    <row r="75" spans="1:23" ht="15" customHeight="1">
      <c r="A75" s="31" t="s">
        <v>28</v>
      </c>
      <c r="B75" s="32">
        <f>SUM(B76:B81)</f>
        <v>11677</v>
      </c>
      <c r="C75" s="32">
        <f t="shared" ref="C75:U75" si="21">SUM(C76:C81)</f>
        <v>12321</v>
      </c>
      <c r="D75" s="32">
        <f t="shared" si="21"/>
        <v>13068</v>
      </c>
      <c r="E75" s="32">
        <f t="shared" si="21"/>
        <v>15948</v>
      </c>
      <c r="F75" s="32">
        <f t="shared" si="21"/>
        <v>20807</v>
      </c>
      <c r="G75" s="32">
        <f t="shared" si="21"/>
        <v>26683</v>
      </c>
      <c r="H75" s="32">
        <f t="shared" si="21"/>
        <v>29698</v>
      </c>
      <c r="I75" s="32">
        <f t="shared" si="21"/>
        <v>28578</v>
      </c>
      <c r="J75" s="32">
        <f t="shared" si="21"/>
        <v>28810</v>
      </c>
      <c r="K75" s="32">
        <f t="shared" si="21"/>
        <v>17492</v>
      </c>
      <c r="L75" s="32">
        <f t="shared" si="21"/>
        <v>22019</v>
      </c>
      <c r="M75" s="32">
        <f t="shared" si="21"/>
        <v>22826</v>
      </c>
      <c r="N75" s="32">
        <f t="shared" si="21"/>
        <v>21799</v>
      </c>
      <c r="O75" s="32">
        <f t="shared" si="21"/>
        <v>34705</v>
      </c>
      <c r="P75" s="32">
        <f t="shared" si="21"/>
        <v>42976</v>
      </c>
      <c r="Q75" s="32">
        <f t="shared" si="21"/>
        <v>41373</v>
      </c>
      <c r="R75" s="32">
        <f t="shared" si="21"/>
        <v>40638</v>
      </c>
      <c r="S75" s="32">
        <f>+S77+S79</f>
        <v>51662</v>
      </c>
      <c r="T75" s="32">
        <f t="shared" si="21"/>
        <v>78000</v>
      </c>
      <c r="U75" s="32">
        <f t="shared" si="21"/>
        <v>80298</v>
      </c>
      <c r="V75" s="47">
        <f>(U75-T75)/T75</f>
        <v>2.9461538461538463E-2</v>
      </c>
      <c r="W75" s="47">
        <f>U75/U$7</f>
        <v>1.786764485001819E-2</v>
      </c>
    </row>
    <row r="76" spans="1:23" ht="15" customHeight="1">
      <c r="A76" s="142" t="s">
        <v>63</v>
      </c>
      <c r="B76" s="165"/>
      <c r="C76" s="139"/>
      <c r="D76" s="139"/>
      <c r="E76" s="139"/>
      <c r="F76" s="139"/>
      <c r="G76" s="139"/>
      <c r="H76" s="139"/>
      <c r="I76" s="139"/>
      <c r="J76" s="139"/>
      <c r="K76" s="139"/>
      <c r="L76" s="139"/>
      <c r="M76" s="139"/>
      <c r="N76" s="139"/>
      <c r="O76" s="139"/>
      <c r="P76" s="139"/>
      <c r="Q76" s="139"/>
      <c r="R76" s="139"/>
      <c r="S76" s="139"/>
      <c r="T76" s="139"/>
      <c r="U76" s="139"/>
      <c r="V76" s="139"/>
      <c r="W76" s="139"/>
    </row>
    <row r="77" spans="1:23" ht="15" customHeight="1">
      <c r="A77" s="142" t="s">
        <v>64</v>
      </c>
      <c r="B77" s="165">
        <v>1539</v>
      </c>
      <c r="C77" s="165">
        <v>3333</v>
      </c>
      <c r="D77" s="165">
        <v>4109</v>
      </c>
      <c r="E77" s="165">
        <v>4401</v>
      </c>
      <c r="F77" s="165">
        <v>4540</v>
      </c>
      <c r="G77" s="165">
        <v>3882</v>
      </c>
      <c r="H77" s="165">
        <v>5578</v>
      </c>
      <c r="I77" s="165">
        <v>6280</v>
      </c>
      <c r="J77" s="165">
        <v>7983</v>
      </c>
      <c r="K77" s="165">
        <v>6406</v>
      </c>
      <c r="L77" s="165">
        <v>9120</v>
      </c>
      <c r="M77" s="165">
        <v>6735</v>
      </c>
      <c r="N77" s="165">
        <v>4970</v>
      </c>
      <c r="O77" s="165">
        <v>17027</v>
      </c>
      <c r="P77" s="166">
        <v>24973</v>
      </c>
      <c r="Q77" s="168">
        <v>24000</v>
      </c>
      <c r="R77" s="168">
        <v>25300</v>
      </c>
      <c r="S77" s="168">
        <v>26500</v>
      </c>
      <c r="T77" s="168">
        <v>50507</v>
      </c>
      <c r="U77" s="168">
        <v>52426</v>
      </c>
      <c r="V77" s="161">
        <f>(U77-T77)/T77</f>
        <v>3.7994733403290633E-2</v>
      </c>
      <c r="W77" s="203">
        <f>U77/U$7</f>
        <v>1.1665659778662652E-2</v>
      </c>
    </row>
    <row r="78" spans="1:23" ht="15" customHeight="1">
      <c r="A78" s="142" t="s">
        <v>65</v>
      </c>
      <c r="B78" s="165"/>
      <c r="C78" s="139"/>
      <c r="D78" s="139"/>
      <c r="E78" s="139"/>
      <c r="F78" s="139"/>
      <c r="G78" s="139"/>
      <c r="H78" s="139"/>
      <c r="I78" s="139"/>
      <c r="J78" s="139"/>
      <c r="K78" s="139"/>
      <c r="L78" s="139"/>
      <c r="M78" s="139"/>
      <c r="N78" s="139"/>
      <c r="O78" s="139"/>
      <c r="P78" s="139"/>
      <c r="Q78" s="139"/>
      <c r="R78" s="139"/>
      <c r="S78" s="139"/>
      <c r="T78" s="139"/>
      <c r="U78" s="139"/>
      <c r="V78" s="139"/>
      <c r="W78" s="139"/>
    </row>
    <row r="79" spans="1:23" ht="15" customHeight="1">
      <c r="A79" s="142" t="s">
        <v>66</v>
      </c>
      <c r="B79" s="165">
        <v>11677</v>
      </c>
      <c r="C79" s="165">
        <v>12321</v>
      </c>
      <c r="D79" s="165">
        <v>13068</v>
      </c>
      <c r="E79" s="165">
        <v>15948</v>
      </c>
      <c r="F79" s="165">
        <v>20807</v>
      </c>
      <c r="G79" s="165">
        <v>26683</v>
      </c>
      <c r="H79" s="165">
        <v>32268</v>
      </c>
      <c r="I79" s="165">
        <v>36362</v>
      </c>
      <c r="J79" s="165">
        <v>34027</v>
      </c>
      <c r="K79" s="165">
        <v>18206</v>
      </c>
      <c r="L79" s="165">
        <v>21129</v>
      </c>
      <c r="M79" s="165">
        <v>26371</v>
      </c>
      <c r="N79" s="165">
        <v>27569</v>
      </c>
      <c r="O79" s="165">
        <v>30938</v>
      </c>
      <c r="P79" s="166">
        <v>31503</v>
      </c>
      <c r="Q79" s="166">
        <v>30433</v>
      </c>
      <c r="R79" s="166">
        <v>26838</v>
      </c>
      <c r="S79" s="166">
        <v>25162</v>
      </c>
      <c r="T79" s="166">
        <v>27493</v>
      </c>
      <c r="U79" s="166">
        <v>27872</v>
      </c>
      <c r="V79" s="161">
        <f>(U79-T79)/T79</f>
        <v>1.3785327174189795E-2</v>
      </c>
      <c r="W79" s="203">
        <f>U79/U$7</f>
        <v>6.2019850713555379E-3</v>
      </c>
    </row>
    <row r="80" spans="1:23" ht="15" customHeight="1">
      <c r="A80" s="142" t="s">
        <v>61</v>
      </c>
      <c r="B80" s="165"/>
      <c r="C80" s="139"/>
      <c r="D80" s="139"/>
      <c r="E80" s="139"/>
      <c r="F80" s="139"/>
      <c r="G80" s="139"/>
      <c r="H80" s="139"/>
      <c r="I80" s="139"/>
      <c r="J80" s="139"/>
      <c r="K80" s="139"/>
      <c r="L80" s="165"/>
      <c r="M80" s="165"/>
      <c r="N80" s="165"/>
      <c r="O80" s="139"/>
      <c r="P80" s="139"/>
      <c r="Q80" s="139"/>
      <c r="R80" s="139"/>
      <c r="S80" s="139"/>
      <c r="T80" s="139"/>
      <c r="U80" s="139"/>
      <c r="V80" s="139"/>
      <c r="W80" s="139"/>
    </row>
    <row r="81" spans="1:23" s="33" customFormat="1" ht="15" customHeight="1">
      <c r="A81" s="146" t="s">
        <v>50</v>
      </c>
      <c r="B81" s="167">
        <v>-1539</v>
      </c>
      <c r="C81" s="167">
        <v>-3333</v>
      </c>
      <c r="D81" s="167">
        <v>-4109</v>
      </c>
      <c r="E81" s="167">
        <v>-4401</v>
      </c>
      <c r="F81" s="167">
        <v>-4540</v>
      </c>
      <c r="G81" s="167">
        <v>-3882</v>
      </c>
      <c r="H81" s="167">
        <v>-8148</v>
      </c>
      <c r="I81" s="167">
        <v>-14064</v>
      </c>
      <c r="J81" s="167">
        <v>-13200</v>
      </c>
      <c r="K81" s="167">
        <v>-7120</v>
      </c>
      <c r="L81" s="167">
        <v>-8230</v>
      </c>
      <c r="M81" s="167">
        <v>-10280</v>
      </c>
      <c r="N81" s="167">
        <v>-10740</v>
      </c>
      <c r="O81" s="167">
        <v>-13260</v>
      </c>
      <c r="P81" s="168">
        <v>-13500</v>
      </c>
      <c r="Q81" s="168">
        <v>-13060</v>
      </c>
      <c r="R81" s="168">
        <v>-11500</v>
      </c>
      <c r="S81" s="168">
        <v>-23740</v>
      </c>
      <c r="T81" s="169"/>
      <c r="U81" s="169"/>
      <c r="V81" s="155"/>
      <c r="W81" s="204"/>
    </row>
    <row r="82" spans="1:23" ht="15.75">
      <c r="A82" s="4" t="s">
        <v>37</v>
      </c>
      <c r="B82" s="4"/>
      <c r="C82" s="4"/>
      <c r="D82" s="4"/>
      <c r="E82" s="4"/>
      <c r="F82" s="4"/>
      <c r="G82" s="4"/>
      <c r="H82" s="4"/>
      <c r="I82" s="4"/>
      <c r="J82" s="4"/>
      <c r="K82" s="4"/>
      <c r="L82" s="23"/>
      <c r="M82" s="4"/>
      <c r="N82" s="1" t="s">
        <v>91</v>
      </c>
      <c r="O82" s="4"/>
      <c r="P82" s="4"/>
      <c r="Q82" s="4"/>
      <c r="R82" s="4"/>
      <c r="S82" s="4"/>
      <c r="T82" s="4"/>
      <c r="U82" s="4"/>
      <c r="V82" s="71"/>
      <c r="W82" s="21" t="s">
        <v>102</v>
      </c>
    </row>
    <row r="83" spans="1:23" ht="15.75">
      <c r="A83" s="1" t="s">
        <v>33</v>
      </c>
      <c r="B83" s="1"/>
      <c r="C83" s="1"/>
      <c r="D83" s="1"/>
      <c r="E83" s="1"/>
      <c r="F83" s="1"/>
      <c r="G83" s="1"/>
      <c r="H83" s="1"/>
      <c r="I83" s="1"/>
      <c r="K83" s="1"/>
      <c r="L83" s="1"/>
      <c r="N83" s="1" t="s">
        <v>92</v>
      </c>
      <c r="O83" s="1"/>
      <c r="P83" s="1"/>
      <c r="Q83" s="1"/>
      <c r="R83" s="1"/>
      <c r="S83" s="1"/>
      <c r="T83" s="1"/>
      <c r="U83" s="1"/>
      <c r="V83" s="71"/>
      <c r="W83" s="71"/>
    </row>
    <row r="84" spans="1:23" ht="15.75">
      <c r="B84" s="1"/>
      <c r="C84" s="1"/>
      <c r="D84" s="1"/>
      <c r="E84" s="1"/>
      <c r="F84" s="1"/>
      <c r="G84" s="1"/>
      <c r="H84" s="2"/>
      <c r="I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71"/>
      <c r="W84" s="71"/>
    </row>
  </sheetData>
  <pageMargins left="0.78740157480314965" right="1.5748031496062993" top="0.39370078740157483" bottom="0.62992125984251968" header="0.31496062992125984" footer="0.15748031496062992"/>
  <pageSetup paperSize="9" scale="74" fitToHeight="2" orientation="landscape" r:id="rId1"/>
  <headerFooter>
    <oddFooter>&amp;L&amp;"Trebuchet MS,Grassetto"&amp;10Statistiche estere - PRODUZIONE MONDIALE
Automobile in cifre&amp;C&amp;"Trebuchet MS,Normale"&amp;8&amp;P/&amp;N&amp;R&amp;"Trebuchet MS,Grassetto"&amp;10ANFIA - Studi e statistiche</oddFooter>
  </headerFooter>
  <rowBreaks count="1" manualBreakCount="1">
    <brk id="46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W85"/>
  <sheetViews>
    <sheetView showGridLines="0" zoomScale="90" zoomScaleNormal="90" workbookViewId="0">
      <pane ySplit="6" topLeftCell="A7" activePane="bottomLeft" state="frozen"/>
      <selection activeCell="A7" sqref="A7:XFD81"/>
      <selection pane="bottomLeft"/>
    </sheetView>
  </sheetViews>
  <sheetFormatPr defaultColWidth="8.85546875" defaultRowHeight="16.5"/>
  <cols>
    <col min="1" max="1" width="20.140625" style="63" customWidth="1"/>
    <col min="2" max="2" width="11.140625" style="63" hidden="1" customWidth="1"/>
    <col min="3" max="11" width="10.5703125" style="63" hidden="1" customWidth="1"/>
    <col min="12" max="21" width="10.5703125" style="63" customWidth="1"/>
    <col min="22" max="23" width="8.140625" style="64" customWidth="1"/>
    <col min="24" max="16384" width="8.85546875" style="63"/>
  </cols>
  <sheetData>
    <row r="3" spans="1:23" s="96" customFormat="1" ht="15">
      <c r="B3" s="81" t="s">
        <v>31</v>
      </c>
      <c r="C3" s="82"/>
      <c r="D3" s="82"/>
      <c r="E3" s="82"/>
      <c r="F3" s="86"/>
      <c r="G3" s="82"/>
      <c r="H3" s="82"/>
      <c r="J3" s="90"/>
      <c r="K3" s="90"/>
      <c r="L3" s="81" t="s">
        <v>31</v>
      </c>
      <c r="M3" s="90"/>
      <c r="N3" s="90"/>
      <c r="O3" s="90"/>
      <c r="P3" s="90"/>
      <c r="Q3" s="90"/>
      <c r="R3" s="90"/>
      <c r="S3" s="90"/>
      <c r="T3" s="90"/>
      <c r="U3" s="90"/>
      <c r="V3" s="85"/>
      <c r="W3" s="95"/>
    </row>
    <row r="4" spans="1:23" s="96" customFormat="1" ht="15">
      <c r="B4" s="122" t="s">
        <v>32</v>
      </c>
      <c r="C4" s="94"/>
      <c r="D4" s="94"/>
      <c r="E4" s="94"/>
      <c r="F4" s="94"/>
      <c r="G4" s="94"/>
      <c r="H4" s="94"/>
      <c r="J4" s="94"/>
      <c r="K4" s="94"/>
      <c r="L4" s="122" t="s">
        <v>32</v>
      </c>
      <c r="M4" s="94"/>
      <c r="N4" s="94"/>
      <c r="O4" s="94"/>
      <c r="P4" s="94"/>
      <c r="Q4" s="94"/>
      <c r="R4" s="94"/>
      <c r="S4" s="94"/>
      <c r="T4" s="94"/>
      <c r="U4" s="94"/>
      <c r="V4" s="85"/>
      <c r="W4" s="85"/>
    </row>
    <row r="5" spans="1:23" ht="17.25">
      <c r="A5" s="6"/>
      <c r="B5" s="6"/>
      <c r="C5" s="6"/>
      <c r="D5" s="6"/>
      <c r="E5" s="6"/>
      <c r="F5" s="6"/>
      <c r="G5" s="6"/>
      <c r="H5" s="6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8"/>
      <c r="W5" s="8"/>
    </row>
    <row r="6" spans="1:23" ht="30">
      <c r="A6" s="9"/>
      <c r="B6" s="10">
        <v>2000</v>
      </c>
      <c r="C6" s="10">
        <v>2001</v>
      </c>
      <c r="D6" s="10">
        <v>2002</v>
      </c>
      <c r="E6" s="10">
        <v>2003</v>
      </c>
      <c r="F6" s="10">
        <v>2004</v>
      </c>
      <c r="G6" s="10">
        <v>2005</v>
      </c>
      <c r="H6" s="10">
        <v>2006</v>
      </c>
      <c r="I6" s="10">
        <v>2007</v>
      </c>
      <c r="J6" s="10">
        <v>2008</v>
      </c>
      <c r="K6" s="10">
        <v>2009</v>
      </c>
      <c r="L6" s="10">
        <v>2010</v>
      </c>
      <c r="M6" s="10">
        <v>2011</v>
      </c>
      <c r="N6" s="10">
        <v>2012</v>
      </c>
      <c r="O6" s="10">
        <v>2013</v>
      </c>
      <c r="P6" s="10">
        <v>2014</v>
      </c>
      <c r="Q6" s="10">
        <v>2015</v>
      </c>
      <c r="R6" s="10">
        <v>2016</v>
      </c>
      <c r="S6" s="10">
        <v>2017</v>
      </c>
      <c r="T6" s="10">
        <v>2018</v>
      </c>
      <c r="U6" s="10">
        <v>2019</v>
      </c>
      <c r="V6" s="45" t="s">
        <v>105</v>
      </c>
      <c r="W6" s="45" t="s">
        <v>104</v>
      </c>
    </row>
    <row r="7" spans="1:23" ht="15" customHeight="1">
      <c r="A7" s="57" t="s">
        <v>2</v>
      </c>
      <c r="B7" s="58">
        <f>+B8+B51+B59+B75+B47</f>
        <v>156868</v>
      </c>
      <c r="C7" s="58">
        <f>+C8+C51+C59+C75</f>
        <v>174516</v>
      </c>
      <c r="D7" s="58">
        <f>+D8+D51+D59+D75</f>
        <v>201179</v>
      </c>
      <c r="E7" s="58">
        <f>+E8+E51+E59+E75+E47</f>
        <v>191299</v>
      </c>
      <c r="F7" s="58">
        <f>+F8+F51+F59+F75+F47</f>
        <v>210007</v>
      </c>
      <c r="G7" s="58">
        <f>+G8+G51+G59+G75</f>
        <v>351125</v>
      </c>
      <c r="H7" s="58">
        <f t="shared" ref="H7:Q7" si="0">+H8+H47+H51+H59+H75</f>
        <v>411210</v>
      </c>
      <c r="I7" s="58">
        <f t="shared" si="0"/>
        <v>554529</v>
      </c>
      <c r="J7" s="58">
        <f t="shared" si="0"/>
        <v>341849</v>
      </c>
      <c r="K7" s="58">
        <f t="shared" si="0"/>
        <v>292830</v>
      </c>
      <c r="L7" s="58">
        <f t="shared" si="0"/>
        <v>360011</v>
      </c>
      <c r="M7" s="58">
        <f t="shared" si="0"/>
        <v>368329</v>
      </c>
      <c r="N7" s="58">
        <f t="shared" si="0"/>
        <v>367994</v>
      </c>
      <c r="O7" s="60">
        <f t="shared" si="0"/>
        <v>360752</v>
      </c>
      <c r="P7" s="60">
        <f t="shared" si="0"/>
        <v>335121</v>
      </c>
      <c r="Q7" s="60">
        <f t="shared" si="0"/>
        <v>337279</v>
      </c>
      <c r="R7" s="60">
        <f>+R8+R47+R51+R59+R75</f>
        <v>358425</v>
      </c>
      <c r="S7" s="60">
        <f>+S8+S47+S51+S59+S75</f>
        <v>335891</v>
      </c>
      <c r="T7" s="60">
        <f>+T8+T47+T51+T59+T75</f>
        <v>311509</v>
      </c>
      <c r="U7" s="60">
        <f>+U8+U47+U51+U59+U75</f>
        <v>302650</v>
      </c>
      <c r="V7" s="46">
        <f>(U7-T7)/T7</f>
        <v>-2.8438985711488271E-2</v>
      </c>
      <c r="W7" s="46">
        <f>U7/U$7</f>
        <v>1</v>
      </c>
    </row>
    <row r="8" spans="1:23" ht="15" customHeight="1">
      <c r="A8" s="31" t="s">
        <v>3</v>
      </c>
      <c r="B8" s="37">
        <f>+B9+B32+B31+B33</f>
        <v>71056</v>
      </c>
      <c r="C8" s="37">
        <f>+C9+C32+C31+C33</f>
        <v>62618</v>
      </c>
      <c r="D8" s="37">
        <f>+D9+D32+D31+D33</f>
        <v>61496</v>
      </c>
      <c r="E8" s="37">
        <f>+E10+E32+E31+E33</f>
        <v>69610</v>
      </c>
      <c r="F8" s="37">
        <f t="shared" ref="F8:N8" si="1">+F10+F23+F32+F31+F33</f>
        <v>72242</v>
      </c>
      <c r="G8" s="37">
        <f t="shared" si="1"/>
        <v>78552</v>
      </c>
      <c r="H8" s="37">
        <f t="shared" si="1"/>
        <v>88571</v>
      </c>
      <c r="I8" s="37">
        <f t="shared" si="1"/>
        <v>89839</v>
      </c>
      <c r="J8" s="37">
        <f t="shared" si="1"/>
        <v>96199</v>
      </c>
      <c r="K8" s="37">
        <f t="shared" si="1"/>
        <v>57322</v>
      </c>
      <c r="L8" s="37">
        <f t="shared" si="1"/>
        <v>59076</v>
      </c>
      <c r="M8" s="37">
        <f t="shared" si="1"/>
        <v>65271</v>
      </c>
      <c r="N8" s="37">
        <f t="shared" si="1"/>
        <v>71474</v>
      </c>
      <c r="O8" s="38">
        <f t="shared" ref="O8:T8" si="2">+O9+O32+O31+O33</f>
        <v>65213</v>
      </c>
      <c r="P8" s="38">
        <f t="shared" si="2"/>
        <v>58916</v>
      </c>
      <c r="Q8" s="38">
        <f t="shared" si="2"/>
        <v>62041</v>
      </c>
      <c r="R8" s="38">
        <f t="shared" si="2"/>
        <v>60118</v>
      </c>
      <c r="S8" s="38">
        <f t="shared" si="2"/>
        <v>60047</v>
      </c>
      <c r="T8" s="38">
        <f t="shared" si="2"/>
        <v>60096</v>
      </c>
      <c r="U8" s="38">
        <f t="shared" ref="U8" si="3">+U9+U32+U31+U33</f>
        <v>57589</v>
      </c>
      <c r="V8" s="47">
        <f t="shared" ref="V8:V12" si="4">(U8-T8)/T8</f>
        <v>-4.171658679446219E-2</v>
      </c>
      <c r="W8" s="47">
        <f t="shared" ref="W8:W12" si="5">U8/U$7</f>
        <v>0.19028250454320172</v>
      </c>
    </row>
    <row r="9" spans="1:23" ht="15" customHeight="1">
      <c r="A9" s="59" t="s">
        <v>67</v>
      </c>
      <c r="B9" s="58">
        <f>+B10</f>
        <v>35358</v>
      </c>
      <c r="C9" s="58">
        <f>+C10</f>
        <v>34321</v>
      </c>
      <c r="D9" s="58">
        <f>+D10</f>
        <v>32633</v>
      </c>
      <c r="E9" s="58">
        <f>+E10</f>
        <v>34098</v>
      </c>
      <c r="F9" s="58">
        <f>+F10+F23</f>
        <v>35794</v>
      </c>
      <c r="G9" s="58">
        <f>+G10+G23</f>
        <v>39635</v>
      </c>
      <c r="H9" s="58">
        <f>+H10+H23</f>
        <v>41000</v>
      </c>
      <c r="I9" s="60">
        <f t="shared" ref="I9:Q9" si="6">+I10+I23</f>
        <v>37022</v>
      </c>
      <c r="J9" s="60">
        <f t="shared" si="6"/>
        <v>39784</v>
      </c>
      <c r="K9" s="60">
        <f t="shared" si="6"/>
        <v>35025</v>
      </c>
      <c r="L9" s="60">
        <f t="shared" si="6"/>
        <v>33056</v>
      </c>
      <c r="M9" s="60">
        <f t="shared" si="6"/>
        <v>33889</v>
      </c>
      <c r="N9" s="60">
        <f>+N10+N23</f>
        <v>30505</v>
      </c>
      <c r="O9" s="60">
        <f t="shared" si="6"/>
        <v>31837</v>
      </c>
      <c r="P9" s="60">
        <f t="shared" si="6"/>
        <v>32646</v>
      </c>
      <c r="Q9" s="60">
        <f t="shared" si="6"/>
        <v>36015</v>
      </c>
      <c r="R9" s="60">
        <f>+R10+R23</f>
        <v>34670</v>
      </c>
      <c r="S9" s="60">
        <f>+S10+S23</f>
        <v>33119</v>
      </c>
      <c r="T9" s="60">
        <f>+T10+T23</f>
        <v>32510</v>
      </c>
      <c r="U9" s="60">
        <f>+U10+U23</f>
        <v>29149</v>
      </c>
      <c r="V9" s="46">
        <f t="shared" si="4"/>
        <v>-0.10338357428483544</v>
      </c>
      <c r="W9" s="46">
        <f t="shared" si="5"/>
        <v>9.6312572278209149E-2</v>
      </c>
    </row>
    <row r="10" spans="1:23" ht="15" customHeight="1">
      <c r="A10" s="61" t="s">
        <v>75</v>
      </c>
      <c r="B10" s="58">
        <f t="shared" ref="B10:I10" si="7">SUM(B11:B22)</f>
        <v>35358</v>
      </c>
      <c r="C10" s="58">
        <f t="shared" si="7"/>
        <v>34321</v>
      </c>
      <c r="D10" s="58">
        <f t="shared" si="7"/>
        <v>32633</v>
      </c>
      <c r="E10" s="58">
        <f t="shared" si="7"/>
        <v>34098</v>
      </c>
      <c r="F10" s="58">
        <f t="shared" si="7"/>
        <v>30861</v>
      </c>
      <c r="G10" s="58">
        <f t="shared" si="7"/>
        <v>31033</v>
      </c>
      <c r="H10" s="58">
        <f t="shared" si="7"/>
        <v>31262</v>
      </c>
      <c r="I10" s="58">
        <f t="shared" si="7"/>
        <v>29797</v>
      </c>
      <c r="J10" s="62">
        <f t="shared" ref="J10:Q10" si="8">SUM(J11:J22)</f>
        <v>31076</v>
      </c>
      <c r="K10" s="62">
        <f t="shared" si="8"/>
        <v>27036</v>
      </c>
      <c r="L10" s="62">
        <f t="shared" si="8"/>
        <v>25649</v>
      </c>
      <c r="M10" s="62">
        <f t="shared" si="8"/>
        <v>25268</v>
      </c>
      <c r="N10" s="62">
        <f>SUM(N11:N22)</f>
        <v>23264</v>
      </c>
      <c r="O10" s="62">
        <f t="shared" si="8"/>
        <v>24060</v>
      </c>
      <c r="P10" s="62">
        <f t="shared" si="8"/>
        <v>23727</v>
      </c>
      <c r="Q10" s="62">
        <f t="shared" si="8"/>
        <v>26447</v>
      </c>
      <c r="R10" s="62">
        <f>SUM(R11:R22)</f>
        <v>25048</v>
      </c>
      <c r="S10" s="62">
        <f>SUM(S11:S22)</f>
        <v>23178</v>
      </c>
      <c r="T10" s="62">
        <f>SUM(T11:T22)</f>
        <v>21715</v>
      </c>
      <c r="U10" s="62">
        <f>SUM(U11:U22)</f>
        <v>16570</v>
      </c>
      <c r="V10" s="46">
        <f t="shared" si="4"/>
        <v>-0.23693299562514392</v>
      </c>
      <c r="W10" s="46">
        <f t="shared" si="5"/>
        <v>5.4749710887163391E-2</v>
      </c>
    </row>
    <row r="11" spans="1:23" s="98" customFormat="1" ht="15" customHeight="1">
      <c r="A11" s="123" t="s">
        <v>81</v>
      </c>
      <c r="B11" s="124">
        <v>13518</v>
      </c>
      <c r="C11" s="124">
        <v>11940</v>
      </c>
      <c r="D11" s="124">
        <v>9745</v>
      </c>
      <c r="E11" s="124">
        <v>10423</v>
      </c>
      <c r="F11" s="124">
        <v>9984</v>
      </c>
      <c r="G11" s="124">
        <v>8790</v>
      </c>
      <c r="H11" s="124">
        <v>9290</v>
      </c>
      <c r="I11" s="124">
        <v>9085</v>
      </c>
      <c r="J11" s="124">
        <v>10038</v>
      </c>
      <c r="K11" s="124">
        <v>7786</v>
      </c>
      <c r="L11" s="124">
        <v>6936</v>
      </c>
      <c r="M11" s="127">
        <v>6840</v>
      </c>
      <c r="N11" s="127">
        <v>5763</v>
      </c>
      <c r="O11" s="127">
        <v>6600</v>
      </c>
      <c r="P11" s="127">
        <v>6790</v>
      </c>
      <c r="Q11" s="127">
        <v>6500</v>
      </c>
      <c r="R11" s="127">
        <v>6900</v>
      </c>
      <c r="S11" s="127">
        <v>5900</v>
      </c>
      <c r="T11" s="127">
        <v>4700</v>
      </c>
      <c r="U11" s="127">
        <v>500</v>
      </c>
      <c r="V11" s="141">
        <f t="shared" si="4"/>
        <v>-0.8936170212765957</v>
      </c>
      <c r="W11" s="141">
        <f t="shared" si="5"/>
        <v>1.6520733520568314E-3</v>
      </c>
    </row>
    <row r="12" spans="1:23" s="98" customFormat="1" ht="15" customHeight="1">
      <c r="A12" s="123" t="s">
        <v>82</v>
      </c>
      <c r="B12" s="124">
        <v>3473</v>
      </c>
      <c r="C12" s="124">
        <v>3572</v>
      </c>
      <c r="D12" s="124">
        <v>2589</v>
      </c>
      <c r="E12" s="124">
        <v>2393</v>
      </c>
      <c r="F12" s="124">
        <v>2992</v>
      </c>
      <c r="G12" s="124">
        <v>3687</v>
      </c>
      <c r="H12" s="124">
        <v>4072</v>
      </c>
      <c r="I12" s="124">
        <v>4336</v>
      </c>
      <c r="J12" s="124">
        <v>4151</v>
      </c>
      <c r="K12" s="124">
        <v>4024</v>
      </c>
      <c r="L12" s="124">
        <v>3475</v>
      </c>
      <c r="M12" s="127">
        <v>3626</v>
      </c>
      <c r="N12" s="127">
        <v>2988</v>
      </c>
      <c r="O12" s="127">
        <v>3270</v>
      </c>
      <c r="P12" s="127">
        <v>3000</v>
      </c>
      <c r="Q12" s="127">
        <v>3600</v>
      </c>
      <c r="R12" s="127">
        <v>4030</v>
      </c>
      <c r="S12" s="127">
        <v>4480</v>
      </c>
      <c r="T12" s="127">
        <v>3720</v>
      </c>
      <c r="U12" s="127">
        <v>3832</v>
      </c>
      <c r="V12" s="141">
        <f t="shared" si="4"/>
        <v>3.0107526881720432E-2</v>
      </c>
      <c r="W12" s="141">
        <f t="shared" si="5"/>
        <v>1.2661490170163556E-2</v>
      </c>
    </row>
    <row r="13" spans="1:23" s="98" customFormat="1" ht="15" customHeight="1">
      <c r="A13" s="128" t="s">
        <v>4</v>
      </c>
      <c r="B13" s="124">
        <v>1507</v>
      </c>
      <c r="C13" s="124">
        <v>1408</v>
      </c>
      <c r="D13" s="124">
        <v>1428</v>
      </c>
      <c r="E13" s="124">
        <v>1502</v>
      </c>
      <c r="F13" s="124">
        <v>1435</v>
      </c>
      <c r="G13" s="124">
        <v>1262</v>
      </c>
      <c r="H13" s="124">
        <v>1470</v>
      </c>
      <c r="I13" s="124">
        <v>1546</v>
      </c>
      <c r="J13" s="124">
        <v>1384</v>
      </c>
      <c r="K13" s="124">
        <v>552</v>
      </c>
      <c r="L13" s="124">
        <v>254</v>
      </c>
      <c r="M13" s="124">
        <v>381</v>
      </c>
      <c r="N13" s="170"/>
      <c r="O13" s="170"/>
      <c r="P13" s="170"/>
      <c r="Q13" s="170"/>
      <c r="R13" s="170"/>
      <c r="S13" s="170"/>
      <c r="T13" s="170"/>
      <c r="U13" s="170"/>
      <c r="V13" s="170"/>
      <c r="W13" s="170"/>
    </row>
    <row r="14" spans="1:23" s="98" customFormat="1" ht="15" customHeight="1">
      <c r="A14" s="128" t="s">
        <v>85</v>
      </c>
      <c r="B14" s="124">
        <v>2578</v>
      </c>
      <c r="C14" s="124">
        <v>1951</v>
      </c>
      <c r="D14" s="124">
        <v>2089</v>
      </c>
      <c r="E14" s="124">
        <v>1737</v>
      </c>
      <c r="F14" s="124">
        <v>1291</v>
      </c>
      <c r="G14" s="124">
        <v>1431</v>
      </c>
      <c r="H14" s="124">
        <v>1269</v>
      </c>
      <c r="I14" s="124">
        <v>1355</v>
      </c>
      <c r="J14" s="124">
        <v>1774</v>
      </c>
      <c r="K14" s="124">
        <v>1470</v>
      </c>
      <c r="L14" s="124">
        <v>1508</v>
      </c>
      <c r="M14" s="124">
        <v>1827</v>
      </c>
      <c r="N14" s="124">
        <v>2305</v>
      </c>
      <c r="O14" s="130">
        <v>2832</v>
      </c>
      <c r="P14" s="124">
        <v>2827</v>
      </c>
      <c r="Q14" s="124">
        <v>3393</v>
      </c>
      <c r="R14" s="124">
        <v>3037</v>
      </c>
      <c r="S14" s="124">
        <v>2211</v>
      </c>
      <c r="T14" s="124">
        <v>2997</v>
      </c>
      <c r="U14" s="124">
        <v>1945</v>
      </c>
      <c r="V14" s="141">
        <f t="shared" ref="V14:V15" si="9">(U14-T14)/T14</f>
        <v>-0.35101768435101771</v>
      </c>
      <c r="W14" s="141">
        <f t="shared" ref="W14:W15" si="10">U14/U$7</f>
        <v>6.4265653395010735E-3</v>
      </c>
    </row>
    <row r="15" spans="1:23" s="98" customFormat="1" ht="15" customHeight="1">
      <c r="A15" s="128" t="s">
        <v>5</v>
      </c>
      <c r="B15" s="124">
        <v>3163</v>
      </c>
      <c r="C15" s="124">
        <v>2212</v>
      </c>
      <c r="D15" s="124">
        <v>2597</v>
      </c>
      <c r="E15" s="124">
        <v>2850</v>
      </c>
      <c r="F15" s="124">
        <v>3076</v>
      </c>
      <c r="G15" s="124">
        <v>3459</v>
      </c>
      <c r="H15" s="124">
        <v>2867</v>
      </c>
      <c r="I15" s="124">
        <v>1449</v>
      </c>
      <c r="J15" s="124">
        <v>1344</v>
      </c>
      <c r="K15" s="124">
        <v>1004</v>
      </c>
      <c r="L15" s="124">
        <v>1065</v>
      </c>
      <c r="M15" s="124">
        <v>823</v>
      </c>
      <c r="N15" s="124">
        <v>489</v>
      </c>
      <c r="O15" s="130">
        <v>421</v>
      </c>
      <c r="P15" s="124">
        <v>289</v>
      </c>
      <c r="Q15" s="124">
        <v>765</v>
      </c>
      <c r="R15" s="124">
        <v>640</v>
      </c>
      <c r="S15" s="124">
        <v>390</v>
      </c>
      <c r="T15" s="124">
        <v>130</v>
      </c>
      <c r="U15" s="124">
        <v>148</v>
      </c>
      <c r="V15" s="141">
        <f t="shared" si="9"/>
        <v>0.13846153846153847</v>
      </c>
      <c r="W15" s="141">
        <f t="shared" si="10"/>
        <v>4.8901371220882203E-4</v>
      </c>
    </row>
    <row r="16" spans="1:23" s="98" customFormat="1" ht="15" customHeight="1">
      <c r="A16" s="128" t="s">
        <v>44</v>
      </c>
      <c r="B16" s="124">
        <v>31</v>
      </c>
      <c r="C16" s="124">
        <v>48</v>
      </c>
      <c r="D16" s="124">
        <v>117</v>
      </c>
      <c r="E16" s="124">
        <v>138</v>
      </c>
      <c r="F16" s="124">
        <v>60</v>
      </c>
      <c r="G16" s="124">
        <v>122</v>
      </c>
      <c r="H16" s="124">
        <v>227</v>
      </c>
      <c r="I16" s="170"/>
      <c r="J16" s="170"/>
      <c r="K16" s="170"/>
      <c r="L16" s="170"/>
      <c r="M16" s="170"/>
      <c r="N16" s="170"/>
      <c r="O16" s="170"/>
      <c r="P16" s="170"/>
      <c r="Q16" s="170"/>
      <c r="R16" s="170"/>
      <c r="S16" s="170"/>
      <c r="T16" s="170"/>
      <c r="U16" s="170"/>
      <c r="V16" s="170"/>
      <c r="W16" s="170"/>
    </row>
    <row r="17" spans="1:23" s="98" customFormat="1" ht="15" customHeight="1">
      <c r="A17" s="128" t="s">
        <v>45</v>
      </c>
      <c r="B17" s="124">
        <v>1499</v>
      </c>
      <c r="C17" s="124">
        <v>3767</v>
      </c>
      <c r="D17" s="124">
        <v>4358</v>
      </c>
      <c r="E17" s="124">
        <v>5458</v>
      </c>
      <c r="F17" s="124">
        <v>2304</v>
      </c>
      <c r="G17" s="124">
        <v>1040</v>
      </c>
      <c r="H17" s="124">
        <v>1143</v>
      </c>
      <c r="I17" s="124">
        <v>1213</v>
      </c>
      <c r="J17" s="124">
        <v>1286</v>
      </c>
      <c r="K17" s="124">
        <v>720</v>
      </c>
      <c r="L17" s="124">
        <v>968</v>
      </c>
      <c r="M17" s="124">
        <v>1059</v>
      </c>
      <c r="N17" s="124">
        <v>884</v>
      </c>
      <c r="O17" s="124">
        <v>857</v>
      </c>
      <c r="P17" s="124">
        <v>789</v>
      </c>
      <c r="Q17" s="124">
        <v>780</v>
      </c>
      <c r="R17" s="124">
        <v>543</v>
      </c>
      <c r="S17" s="124">
        <v>374</v>
      </c>
      <c r="T17" s="124">
        <v>349</v>
      </c>
      <c r="U17" s="124">
        <v>343</v>
      </c>
      <c r="V17" s="141">
        <f>(U17-T17)/T17</f>
        <v>-1.7191977077363897E-2</v>
      </c>
      <c r="W17" s="141">
        <f>U17/U$7</f>
        <v>1.1333223195109862E-3</v>
      </c>
    </row>
    <row r="18" spans="1:23" s="98" customFormat="1" ht="15" customHeight="1">
      <c r="A18" s="128" t="s">
        <v>47</v>
      </c>
      <c r="B18" s="124"/>
      <c r="C18" s="124"/>
      <c r="D18" s="124"/>
      <c r="E18" s="124"/>
      <c r="F18" s="124"/>
      <c r="G18" s="124"/>
      <c r="H18" s="124"/>
      <c r="I18" s="124"/>
      <c r="J18" s="124"/>
      <c r="K18" s="124"/>
      <c r="L18" s="124"/>
      <c r="M18" s="124"/>
      <c r="N18" s="124">
        <v>88</v>
      </c>
      <c r="O18" s="124"/>
      <c r="P18" s="124"/>
      <c r="Q18" s="124"/>
      <c r="R18" s="124"/>
      <c r="S18" s="124"/>
      <c r="T18" s="124"/>
      <c r="U18" s="124"/>
      <c r="V18" s="170"/>
      <c r="W18" s="170"/>
    </row>
    <row r="19" spans="1:23" s="98" customFormat="1" ht="15" customHeight="1">
      <c r="A19" s="128" t="s">
        <v>88</v>
      </c>
      <c r="B19" s="124">
        <v>1632</v>
      </c>
      <c r="C19" s="124">
        <v>1254</v>
      </c>
      <c r="D19" s="124">
        <v>1423</v>
      </c>
      <c r="E19" s="124">
        <v>1547</v>
      </c>
      <c r="F19" s="124">
        <v>1461</v>
      </c>
      <c r="G19" s="124">
        <v>1984</v>
      </c>
      <c r="H19" s="124">
        <v>1920</v>
      </c>
      <c r="I19" s="124">
        <v>2007</v>
      </c>
      <c r="J19" s="124">
        <v>1945</v>
      </c>
      <c r="K19" s="124">
        <v>1641</v>
      </c>
      <c r="L19" s="124">
        <v>1343</v>
      </c>
      <c r="M19" s="124">
        <v>1435</v>
      </c>
      <c r="N19" s="124">
        <v>1461</v>
      </c>
      <c r="O19" s="124">
        <v>792</v>
      </c>
      <c r="P19" s="124">
        <v>807</v>
      </c>
      <c r="Q19" s="124">
        <v>2252</v>
      </c>
      <c r="R19" s="124">
        <v>800</v>
      </c>
      <c r="S19" s="124">
        <v>800</v>
      </c>
      <c r="T19" s="124">
        <v>834</v>
      </c>
      <c r="U19" s="124">
        <v>869</v>
      </c>
      <c r="V19" s="141">
        <f>(U19-T19)/T19</f>
        <v>4.1966426858513192E-2</v>
      </c>
      <c r="W19" s="141">
        <f>U19/U$7</f>
        <v>2.8713034858747727E-3</v>
      </c>
    </row>
    <row r="20" spans="1:23" s="98" customFormat="1" ht="15" customHeight="1">
      <c r="A20" s="128" t="s">
        <v>46</v>
      </c>
      <c r="B20" s="124">
        <v>178</v>
      </c>
      <c r="C20" s="124">
        <v>227</v>
      </c>
      <c r="D20" s="124">
        <v>169</v>
      </c>
      <c r="E20" s="124">
        <v>139</v>
      </c>
      <c r="F20" s="124">
        <v>126</v>
      </c>
      <c r="G20" s="124">
        <v>140</v>
      </c>
      <c r="H20" s="124">
        <v>127</v>
      </c>
      <c r="I20" s="124">
        <v>158</v>
      </c>
      <c r="J20" s="124">
        <v>126</v>
      </c>
      <c r="K20" s="124">
        <v>84</v>
      </c>
      <c r="L20" s="124">
        <v>70</v>
      </c>
      <c r="M20" s="124">
        <v>5</v>
      </c>
      <c r="N20" s="124">
        <v>5</v>
      </c>
      <c r="O20" s="124">
        <v>15</v>
      </c>
      <c r="P20" s="170"/>
      <c r="Q20" s="170"/>
      <c r="R20" s="170"/>
      <c r="S20" s="170"/>
      <c r="T20" s="170">
        <v>24</v>
      </c>
      <c r="U20" s="170">
        <v>16</v>
      </c>
      <c r="V20" s="170"/>
      <c r="W20" s="170"/>
    </row>
    <row r="21" spans="1:23" s="98" customFormat="1" ht="15" customHeight="1">
      <c r="A21" s="123" t="s">
        <v>87</v>
      </c>
      <c r="B21" s="124">
        <v>7779</v>
      </c>
      <c r="C21" s="124">
        <v>7942</v>
      </c>
      <c r="D21" s="124">
        <v>8287</v>
      </c>
      <c r="E21" s="124">
        <v>8050</v>
      </c>
      <c r="F21" s="124">
        <v>8132</v>
      </c>
      <c r="G21" s="124">
        <v>9224</v>
      </c>
      <c r="H21" s="124">
        <v>9004</v>
      </c>
      <c r="I21" s="124">
        <v>8806</v>
      </c>
      <c r="J21" s="124">
        <v>9154</v>
      </c>
      <c r="K21" s="124">
        <v>9839</v>
      </c>
      <c r="L21" s="131">
        <v>10100</v>
      </c>
      <c r="M21" s="131">
        <v>9272</v>
      </c>
      <c r="N21" s="131">
        <v>9281</v>
      </c>
      <c r="O21" s="131">
        <v>9273</v>
      </c>
      <c r="P21" s="131">
        <v>9225</v>
      </c>
      <c r="Q21" s="131">
        <v>9157</v>
      </c>
      <c r="R21" s="131">
        <v>9098</v>
      </c>
      <c r="S21" s="131">
        <v>9023</v>
      </c>
      <c r="T21" s="131">
        <v>8961</v>
      </c>
      <c r="U21" s="131">
        <v>8917</v>
      </c>
      <c r="V21" s="141">
        <f>(U21-T21)/T21</f>
        <v>-4.9101662760852585E-3</v>
      </c>
      <c r="W21" s="141">
        <f>U21/U$7</f>
        <v>2.9463076160581528E-2</v>
      </c>
    </row>
    <row r="22" spans="1:23" s="99" customFormat="1" ht="15" customHeight="1">
      <c r="A22" s="123" t="s">
        <v>50</v>
      </c>
      <c r="B22" s="131"/>
      <c r="C22" s="170"/>
      <c r="D22" s="131">
        <v>-169</v>
      </c>
      <c r="E22" s="131">
        <v>-139</v>
      </c>
      <c r="F22" s="170"/>
      <c r="G22" s="131">
        <v>-106</v>
      </c>
      <c r="H22" s="131">
        <v>-127</v>
      </c>
      <c r="I22" s="131">
        <v>-158</v>
      </c>
      <c r="J22" s="131">
        <v>-126</v>
      </c>
      <c r="K22" s="131">
        <v>-84</v>
      </c>
      <c r="L22" s="131">
        <v>-70</v>
      </c>
      <c r="M22" s="170"/>
      <c r="N22" s="170"/>
      <c r="O22" s="170"/>
      <c r="P22" s="170"/>
      <c r="Q22" s="170"/>
      <c r="R22" s="170"/>
      <c r="S22" s="170"/>
      <c r="T22" s="170"/>
      <c r="U22" s="170"/>
      <c r="V22" s="170"/>
      <c r="W22" s="170"/>
    </row>
    <row r="23" spans="1:23" ht="15" customHeight="1">
      <c r="A23" s="16" t="s">
        <v>76</v>
      </c>
      <c r="B23" s="16"/>
      <c r="C23" s="105">
        <v>0</v>
      </c>
      <c r="D23" s="105">
        <v>0</v>
      </c>
      <c r="E23" s="105">
        <v>0</v>
      </c>
      <c r="F23" s="19">
        <f t="shared" ref="F23:U23" si="11">SUM(F24:F30)</f>
        <v>4933</v>
      </c>
      <c r="G23" s="19">
        <f t="shared" si="11"/>
        <v>8602</v>
      </c>
      <c r="H23" s="19">
        <f t="shared" si="11"/>
        <v>9738</v>
      </c>
      <c r="I23" s="19">
        <f t="shared" si="11"/>
        <v>7225</v>
      </c>
      <c r="J23" s="19">
        <f t="shared" si="11"/>
        <v>8708</v>
      </c>
      <c r="K23" s="19">
        <f t="shared" si="11"/>
        <v>7989</v>
      </c>
      <c r="L23" s="19">
        <f t="shared" si="11"/>
        <v>7407</v>
      </c>
      <c r="M23" s="19">
        <f t="shared" si="11"/>
        <v>8621</v>
      </c>
      <c r="N23" s="19">
        <f t="shared" si="11"/>
        <v>7241</v>
      </c>
      <c r="O23" s="19">
        <f t="shared" si="11"/>
        <v>7777</v>
      </c>
      <c r="P23" s="19">
        <f t="shared" si="11"/>
        <v>8919</v>
      </c>
      <c r="Q23" s="19">
        <f t="shared" si="11"/>
        <v>9568</v>
      </c>
      <c r="R23" s="19">
        <f t="shared" si="11"/>
        <v>9622</v>
      </c>
      <c r="S23" s="19">
        <f t="shared" si="11"/>
        <v>9941</v>
      </c>
      <c r="T23" s="19">
        <f t="shared" si="11"/>
        <v>10795</v>
      </c>
      <c r="U23" s="19">
        <f t="shared" si="11"/>
        <v>12579</v>
      </c>
      <c r="V23" s="48">
        <f t="shared" ref="V23:V25" si="12">(U23-T23)/T23</f>
        <v>0.16526169522927281</v>
      </c>
      <c r="W23" s="48">
        <f>U23/U$7</f>
        <v>4.1562861391045765E-2</v>
      </c>
    </row>
    <row r="24" spans="1:23" s="98" customFormat="1" ht="15" customHeight="1">
      <c r="A24" s="128" t="s">
        <v>6</v>
      </c>
      <c r="B24" s="124"/>
      <c r="C24" s="170"/>
      <c r="D24" s="170"/>
      <c r="E24" s="170"/>
      <c r="F24" s="124">
        <v>1983</v>
      </c>
      <c r="G24" s="124">
        <v>2193</v>
      </c>
      <c r="H24" s="124">
        <v>2948</v>
      </c>
      <c r="I24" s="124">
        <v>3182</v>
      </c>
      <c r="J24" s="124">
        <v>3496</v>
      </c>
      <c r="K24" s="124">
        <v>3067</v>
      </c>
      <c r="L24" s="124">
        <v>2711</v>
      </c>
      <c r="M24" s="124">
        <v>3562</v>
      </c>
      <c r="N24" s="124">
        <v>3229</v>
      </c>
      <c r="O24" s="130">
        <v>3691</v>
      </c>
      <c r="P24" s="124">
        <v>3893</v>
      </c>
      <c r="Q24" s="124">
        <v>4517</v>
      </c>
      <c r="R24" s="124">
        <v>4388</v>
      </c>
      <c r="S24" s="124">
        <v>4631</v>
      </c>
      <c r="T24" s="124">
        <v>4890</v>
      </c>
      <c r="U24" s="124">
        <v>5217</v>
      </c>
      <c r="V24" s="141">
        <f t="shared" si="12"/>
        <v>6.6871165644171782E-2</v>
      </c>
      <c r="W24" s="141">
        <f>U24/U$7</f>
        <v>1.7237733355360978E-2</v>
      </c>
    </row>
    <row r="25" spans="1:23" s="98" customFormat="1" ht="15" customHeight="1">
      <c r="A25" s="128" t="s">
        <v>7</v>
      </c>
      <c r="B25" s="124"/>
      <c r="C25" s="170"/>
      <c r="D25" s="170"/>
      <c r="E25" s="170"/>
      <c r="F25" s="124">
        <v>2049</v>
      </c>
      <c r="G25" s="135">
        <v>5400</v>
      </c>
      <c r="H25" s="135">
        <v>6200</v>
      </c>
      <c r="I25" s="124">
        <v>3554</v>
      </c>
      <c r="J25" s="124">
        <v>4572</v>
      </c>
      <c r="K25" s="124">
        <v>4822</v>
      </c>
      <c r="L25" s="124">
        <v>4566</v>
      </c>
      <c r="M25" s="124">
        <v>5059</v>
      </c>
      <c r="N25" s="124">
        <v>4012</v>
      </c>
      <c r="O25" s="130">
        <v>4086</v>
      </c>
      <c r="P25" s="124">
        <v>5026</v>
      </c>
      <c r="Q25" s="124">
        <v>5051</v>
      </c>
      <c r="R25" s="124">
        <v>5234</v>
      </c>
      <c r="S25" s="124">
        <v>5310</v>
      </c>
      <c r="T25" s="124">
        <v>5905</v>
      </c>
      <c r="U25" s="124">
        <v>7362</v>
      </c>
      <c r="V25" s="141">
        <f t="shared" si="12"/>
        <v>0.24674005080440306</v>
      </c>
      <c r="W25" s="141">
        <f>U25/U$7</f>
        <v>2.4325128035684783E-2</v>
      </c>
    </row>
    <row r="26" spans="1:23" s="98" customFormat="1" ht="15" customHeight="1">
      <c r="A26" s="128" t="s">
        <v>8</v>
      </c>
      <c r="B26" s="135"/>
      <c r="C26" s="170"/>
      <c r="D26" s="170"/>
      <c r="E26" s="170"/>
      <c r="F26" s="170"/>
      <c r="G26" s="170"/>
      <c r="H26" s="170"/>
      <c r="I26" s="170"/>
      <c r="J26" s="170"/>
      <c r="K26" s="170"/>
      <c r="L26" s="170"/>
      <c r="M26" s="170"/>
      <c r="N26" s="170"/>
      <c r="O26" s="170"/>
      <c r="P26" s="170"/>
      <c r="Q26" s="170"/>
      <c r="R26" s="170"/>
      <c r="S26" s="170"/>
      <c r="T26" s="170"/>
      <c r="U26" s="170"/>
      <c r="V26" s="170"/>
      <c r="W26" s="170"/>
    </row>
    <row r="27" spans="1:23" s="98" customFormat="1" ht="15" customHeight="1">
      <c r="A27" s="128" t="s">
        <v>52</v>
      </c>
      <c r="B27" s="135"/>
      <c r="C27" s="170"/>
      <c r="D27" s="170"/>
      <c r="E27" s="170"/>
      <c r="F27" s="170"/>
      <c r="G27" s="170"/>
      <c r="H27" s="170"/>
      <c r="I27" s="170"/>
      <c r="J27" s="170"/>
      <c r="K27" s="170"/>
      <c r="L27" s="170"/>
      <c r="M27" s="170"/>
      <c r="N27" s="170"/>
      <c r="O27" s="170"/>
      <c r="P27" s="170"/>
      <c r="Q27" s="170"/>
      <c r="R27" s="170"/>
      <c r="S27" s="170"/>
      <c r="T27" s="170"/>
      <c r="U27" s="170"/>
      <c r="V27" s="170"/>
      <c r="W27" s="170"/>
    </row>
    <row r="28" spans="1:23" s="98" customFormat="1" ht="15" customHeight="1">
      <c r="A28" s="128" t="s">
        <v>53</v>
      </c>
      <c r="B28" s="135"/>
      <c r="C28" s="170"/>
      <c r="D28" s="170"/>
      <c r="E28" s="170"/>
      <c r="F28" s="170"/>
      <c r="G28" s="170"/>
      <c r="H28" s="170"/>
      <c r="I28" s="135">
        <v>10</v>
      </c>
      <c r="J28" s="135">
        <v>11</v>
      </c>
      <c r="K28" s="135"/>
      <c r="L28" s="135"/>
      <c r="M28" s="170"/>
      <c r="N28" s="170"/>
      <c r="O28" s="170"/>
      <c r="P28" s="170"/>
      <c r="Q28" s="170"/>
      <c r="R28" s="170"/>
      <c r="S28" s="170"/>
      <c r="T28" s="170"/>
      <c r="U28" s="170"/>
      <c r="V28" s="170"/>
      <c r="W28" s="170"/>
    </row>
    <row r="29" spans="1:23" s="98" customFormat="1" ht="15" customHeight="1">
      <c r="A29" s="128" t="s">
        <v>39</v>
      </c>
      <c r="B29" s="135"/>
      <c r="C29" s="170"/>
      <c r="D29" s="170"/>
      <c r="E29" s="170"/>
      <c r="F29" s="135">
        <v>901</v>
      </c>
      <c r="G29" s="135">
        <v>1009</v>
      </c>
      <c r="H29" s="135">
        <v>590</v>
      </c>
      <c r="I29" s="135">
        <v>479</v>
      </c>
      <c r="J29" s="135">
        <v>629</v>
      </c>
      <c r="K29" s="135">
        <v>100</v>
      </c>
      <c r="L29" s="135">
        <v>130</v>
      </c>
      <c r="M29" s="170"/>
      <c r="N29" s="170"/>
      <c r="O29" s="170"/>
      <c r="P29" s="170"/>
      <c r="Q29" s="170"/>
      <c r="R29" s="170"/>
      <c r="S29" s="170"/>
      <c r="T29" s="170"/>
      <c r="U29" s="170"/>
      <c r="V29" s="170"/>
      <c r="W29" s="170"/>
    </row>
    <row r="30" spans="1:23" s="64" customFormat="1" ht="15" customHeight="1">
      <c r="A30" s="159" t="s">
        <v>50</v>
      </c>
      <c r="B30" s="171"/>
      <c r="C30" s="170"/>
      <c r="D30" s="170"/>
      <c r="E30" s="170"/>
      <c r="F30" s="170"/>
      <c r="G30" s="170"/>
      <c r="H30" s="170"/>
      <c r="I30" s="170"/>
      <c r="J30" s="170"/>
      <c r="K30" s="170"/>
      <c r="L30" s="170"/>
      <c r="M30" s="170"/>
      <c r="N30" s="170"/>
      <c r="O30" s="170"/>
      <c r="P30" s="170"/>
      <c r="Q30" s="170"/>
      <c r="R30" s="170"/>
      <c r="S30" s="170"/>
      <c r="T30" s="170"/>
      <c r="U30" s="170"/>
      <c r="V30" s="170"/>
      <c r="W30" s="170"/>
    </row>
    <row r="31" spans="1:23" ht="15" customHeight="1">
      <c r="A31" s="17" t="s">
        <v>77</v>
      </c>
      <c r="B31" s="18">
        <v>15719</v>
      </c>
      <c r="C31" s="18">
        <v>5501</v>
      </c>
      <c r="D31" s="18">
        <v>7061</v>
      </c>
      <c r="E31" s="18">
        <v>11284</v>
      </c>
      <c r="F31" s="18">
        <v>14742</v>
      </c>
      <c r="G31" s="18">
        <v>12515</v>
      </c>
      <c r="H31" s="18">
        <v>14282</v>
      </c>
      <c r="I31" s="18">
        <v>16250</v>
      </c>
      <c r="J31" s="18">
        <v>18186</v>
      </c>
      <c r="K31" s="18">
        <v>8555</v>
      </c>
      <c r="L31" s="18">
        <v>7926</v>
      </c>
      <c r="M31" s="18">
        <v>10416</v>
      </c>
      <c r="N31" s="18">
        <v>10585</v>
      </c>
      <c r="O31" s="20">
        <v>13542</v>
      </c>
      <c r="P31" s="18">
        <v>11766</v>
      </c>
      <c r="Q31" s="18">
        <v>15920</v>
      </c>
      <c r="R31" s="18">
        <v>11413</v>
      </c>
      <c r="S31" s="18">
        <v>11898</v>
      </c>
      <c r="T31" s="18">
        <v>11857</v>
      </c>
      <c r="U31" s="18">
        <v>11725</v>
      </c>
      <c r="V31" s="48">
        <f t="shared" ref="V31:V33" si="13">(U31-T31)/T31</f>
        <v>-1.1132664248966855E-2</v>
      </c>
      <c r="W31" s="48">
        <f>U31/U$7</f>
        <v>3.8741120105732697E-2</v>
      </c>
    </row>
    <row r="32" spans="1:23" ht="15" customHeight="1">
      <c r="A32" s="17" t="s">
        <v>9</v>
      </c>
      <c r="B32" s="18">
        <v>13696</v>
      </c>
      <c r="C32" s="18">
        <v>16633</v>
      </c>
      <c r="D32" s="18">
        <v>15829</v>
      </c>
      <c r="E32" s="18">
        <v>17224</v>
      </c>
      <c r="F32" s="18">
        <v>18928</v>
      </c>
      <c r="G32" s="18">
        <v>21348</v>
      </c>
      <c r="H32" s="18">
        <v>23937</v>
      </c>
      <c r="I32" s="18">
        <v>25604</v>
      </c>
      <c r="J32" s="18">
        <v>25872</v>
      </c>
      <c r="K32" s="18">
        <v>10809</v>
      </c>
      <c r="L32" s="18">
        <v>13283</v>
      </c>
      <c r="M32" s="18">
        <v>14596</v>
      </c>
      <c r="N32" s="18">
        <v>24275</v>
      </c>
      <c r="O32" s="20">
        <v>14346</v>
      </c>
      <c r="P32" s="18">
        <v>11707</v>
      </c>
      <c r="Q32" s="18">
        <v>8068</v>
      </c>
      <c r="R32" s="18">
        <v>12183</v>
      </c>
      <c r="S32" s="18">
        <v>12380</v>
      </c>
      <c r="T32" s="18">
        <v>13169</v>
      </c>
      <c r="U32" s="18">
        <v>13495</v>
      </c>
      <c r="V32" s="48">
        <f t="shared" si="13"/>
        <v>2.475510668995368E-2</v>
      </c>
      <c r="W32" s="48">
        <f>U32/U$7</f>
        <v>4.4589459772013874E-2</v>
      </c>
    </row>
    <row r="33" spans="1:23" ht="15" customHeight="1">
      <c r="A33" s="17" t="s">
        <v>11</v>
      </c>
      <c r="B33" s="18">
        <f>SUM(B34:B46)</f>
        <v>6283</v>
      </c>
      <c r="C33" s="18">
        <f t="shared" ref="C33:J33" si="14">SUM(C34:C46)</f>
        <v>6163</v>
      </c>
      <c r="D33" s="18">
        <f t="shared" si="14"/>
        <v>5973</v>
      </c>
      <c r="E33" s="18">
        <f t="shared" si="14"/>
        <v>7004</v>
      </c>
      <c r="F33" s="18">
        <f t="shared" si="14"/>
        <v>2778</v>
      </c>
      <c r="G33" s="18">
        <f t="shared" si="14"/>
        <v>5054</v>
      </c>
      <c r="H33" s="18">
        <f t="shared" si="14"/>
        <v>9352</v>
      </c>
      <c r="I33" s="18">
        <f t="shared" si="14"/>
        <v>10963</v>
      </c>
      <c r="J33" s="18">
        <f t="shared" si="14"/>
        <v>12357</v>
      </c>
      <c r="K33" s="18">
        <f t="shared" ref="K33:U33" si="15">SUM(K34:K46)</f>
        <v>2933</v>
      </c>
      <c r="L33" s="18">
        <f t="shared" si="15"/>
        <v>4811</v>
      </c>
      <c r="M33" s="18">
        <f t="shared" si="15"/>
        <v>6370</v>
      </c>
      <c r="N33" s="18">
        <f t="shared" si="15"/>
        <v>6109</v>
      </c>
      <c r="O33" s="18">
        <f t="shared" si="15"/>
        <v>5488</v>
      </c>
      <c r="P33" s="18">
        <f t="shared" si="15"/>
        <v>2797</v>
      </c>
      <c r="Q33" s="18">
        <f t="shared" si="15"/>
        <v>2038</v>
      </c>
      <c r="R33" s="18">
        <f t="shared" si="15"/>
        <v>1852</v>
      </c>
      <c r="S33" s="18">
        <f t="shared" si="15"/>
        <v>2650</v>
      </c>
      <c r="T33" s="18">
        <f t="shared" si="15"/>
        <v>2560</v>
      </c>
      <c r="U33" s="18">
        <f t="shared" si="15"/>
        <v>3220</v>
      </c>
      <c r="V33" s="48">
        <f t="shared" si="13"/>
        <v>0.2578125</v>
      </c>
      <c r="W33" s="48">
        <f>U33/U$7</f>
        <v>1.0639352387245993E-2</v>
      </c>
    </row>
    <row r="34" spans="1:23" s="101" customFormat="1" ht="15" customHeight="1">
      <c r="A34" s="142" t="s">
        <v>53</v>
      </c>
      <c r="B34" s="166">
        <v>33</v>
      </c>
      <c r="C34" s="166">
        <v>40</v>
      </c>
      <c r="D34" s="166">
        <v>13</v>
      </c>
      <c r="E34" s="166">
        <v>1</v>
      </c>
      <c r="F34" s="170"/>
      <c r="G34" s="170"/>
      <c r="H34" s="166">
        <v>8</v>
      </c>
      <c r="I34" s="132" t="s">
        <v>74</v>
      </c>
      <c r="J34" s="172"/>
      <c r="K34" s="172"/>
      <c r="L34" s="172"/>
      <c r="M34" s="172"/>
      <c r="N34" s="173"/>
      <c r="O34" s="174"/>
      <c r="P34" s="173"/>
      <c r="Q34" s="173"/>
      <c r="R34" s="173"/>
      <c r="S34" s="173"/>
      <c r="T34" s="173"/>
      <c r="U34" s="173"/>
      <c r="V34" s="175"/>
      <c r="W34" s="175"/>
    </row>
    <row r="35" spans="1:23" s="101" customFormat="1" ht="15" customHeight="1">
      <c r="A35" s="142" t="s">
        <v>8</v>
      </c>
      <c r="B35" s="176">
        <v>186</v>
      </c>
      <c r="C35" s="176">
        <v>36</v>
      </c>
      <c r="D35" s="176">
        <v>17</v>
      </c>
      <c r="E35" s="176">
        <v>6</v>
      </c>
      <c r="F35" s="131" t="s">
        <v>73</v>
      </c>
      <c r="G35" s="177"/>
      <c r="H35" s="177"/>
      <c r="I35" s="178"/>
      <c r="J35" s="178"/>
      <c r="K35" s="178"/>
      <c r="L35" s="178"/>
      <c r="M35" s="178"/>
      <c r="N35" s="178"/>
      <c r="O35" s="179"/>
      <c r="P35" s="179"/>
      <c r="Q35" s="179"/>
      <c r="R35" s="179"/>
      <c r="S35" s="179"/>
      <c r="T35" s="179"/>
      <c r="U35" s="179"/>
      <c r="V35" s="180"/>
      <c r="W35" s="180"/>
    </row>
    <row r="36" spans="1:23" s="101" customFormat="1" ht="15" customHeight="1">
      <c r="A36" s="142" t="s">
        <v>52</v>
      </c>
      <c r="B36" s="166"/>
      <c r="C36" s="170"/>
      <c r="D36" s="170"/>
      <c r="E36" s="170"/>
      <c r="F36" s="131" t="s">
        <v>73</v>
      </c>
      <c r="G36" s="177"/>
      <c r="H36" s="177"/>
      <c r="I36" s="178"/>
      <c r="J36" s="178"/>
      <c r="K36" s="178"/>
      <c r="L36" s="178"/>
      <c r="M36" s="178"/>
      <c r="N36" s="178"/>
      <c r="O36" s="179"/>
      <c r="P36" s="179"/>
      <c r="Q36" s="179"/>
      <c r="R36" s="179"/>
      <c r="S36" s="179"/>
      <c r="T36" s="179"/>
      <c r="U36" s="179"/>
      <c r="V36" s="180"/>
      <c r="W36" s="180"/>
    </row>
    <row r="37" spans="1:23" s="101" customFormat="1" ht="15" customHeight="1">
      <c r="A37" s="142" t="s">
        <v>6</v>
      </c>
      <c r="B37" s="166">
        <v>1424</v>
      </c>
      <c r="C37" s="166">
        <v>1552</v>
      </c>
      <c r="D37" s="166">
        <v>1812</v>
      </c>
      <c r="E37" s="166">
        <v>1785</v>
      </c>
      <c r="F37" s="131" t="s">
        <v>73</v>
      </c>
      <c r="G37" s="177"/>
      <c r="H37" s="177"/>
      <c r="I37" s="178"/>
      <c r="J37" s="178"/>
      <c r="K37" s="178"/>
      <c r="L37" s="178"/>
      <c r="M37" s="178"/>
      <c r="N37" s="178"/>
      <c r="O37" s="179"/>
      <c r="P37" s="179"/>
      <c r="Q37" s="179"/>
      <c r="R37" s="179"/>
      <c r="S37" s="179"/>
      <c r="T37" s="179"/>
      <c r="U37" s="179"/>
      <c r="V37" s="180"/>
      <c r="W37" s="180"/>
    </row>
    <row r="38" spans="1:23" s="101" customFormat="1" ht="15" customHeight="1">
      <c r="A38" s="142" t="s">
        <v>7</v>
      </c>
      <c r="B38" s="166">
        <v>1283</v>
      </c>
      <c r="C38" s="166">
        <v>1372</v>
      </c>
      <c r="D38" s="166">
        <v>1588</v>
      </c>
      <c r="E38" s="166">
        <v>1373</v>
      </c>
      <c r="F38" s="131" t="s">
        <v>73</v>
      </c>
      <c r="G38" s="177"/>
      <c r="H38" s="177"/>
      <c r="I38" s="178"/>
      <c r="J38" s="178"/>
      <c r="K38" s="178"/>
      <c r="L38" s="178"/>
      <c r="M38" s="178"/>
      <c r="N38" s="178"/>
      <c r="O38" s="179"/>
      <c r="P38" s="179"/>
      <c r="Q38" s="179"/>
      <c r="R38" s="179"/>
      <c r="S38" s="179"/>
      <c r="T38" s="179"/>
      <c r="U38" s="179"/>
      <c r="V38" s="180"/>
      <c r="W38" s="180"/>
    </row>
    <row r="39" spans="1:23" s="101" customFormat="1" ht="15" customHeight="1">
      <c r="A39" s="142" t="s">
        <v>40</v>
      </c>
      <c r="B39" s="166">
        <v>1748</v>
      </c>
      <c r="C39" s="166">
        <v>1804</v>
      </c>
      <c r="D39" s="166">
        <v>1117</v>
      </c>
      <c r="E39" s="166">
        <v>1123</v>
      </c>
      <c r="F39" s="131" t="s">
        <v>73</v>
      </c>
      <c r="G39" s="177"/>
      <c r="H39" s="177"/>
      <c r="I39" s="178"/>
      <c r="J39" s="178"/>
      <c r="K39" s="178"/>
      <c r="L39" s="178"/>
      <c r="M39" s="178"/>
      <c r="N39" s="178"/>
      <c r="O39" s="179"/>
      <c r="P39" s="179"/>
      <c r="Q39" s="179"/>
      <c r="R39" s="179"/>
      <c r="S39" s="179"/>
      <c r="T39" s="179"/>
      <c r="U39" s="179"/>
      <c r="V39" s="180"/>
      <c r="W39" s="180"/>
    </row>
    <row r="40" spans="1:23" s="101" customFormat="1" ht="15" customHeight="1">
      <c r="A40" s="142" t="s">
        <v>54</v>
      </c>
      <c r="B40" s="166">
        <v>141</v>
      </c>
      <c r="C40" s="166">
        <v>224</v>
      </c>
      <c r="D40" s="166">
        <v>233</v>
      </c>
      <c r="E40" s="166">
        <v>162</v>
      </c>
      <c r="F40" s="166">
        <v>146</v>
      </c>
      <c r="G40" s="166">
        <v>353</v>
      </c>
      <c r="H40" s="166">
        <v>129</v>
      </c>
      <c r="I40" s="166">
        <v>149</v>
      </c>
      <c r="J40" s="166">
        <v>360</v>
      </c>
      <c r="K40" s="166">
        <v>101</v>
      </c>
      <c r="L40" s="166">
        <v>22</v>
      </c>
      <c r="M40" s="166">
        <v>132</v>
      </c>
      <c r="N40" s="166">
        <v>140</v>
      </c>
      <c r="O40" s="170"/>
      <c r="P40" s="170"/>
      <c r="Q40" s="170"/>
      <c r="R40" s="170"/>
      <c r="S40" s="170">
        <v>53</v>
      </c>
      <c r="T40" s="170"/>
      <c r="U40" s="170"/>
      <c r="V40" s="170"/>
      <c r="W40" s="170"/>
    </row>
    <row r="41" spans="1:23" s="101" customFormat="1" ht="15" customHeight="1">
      <c r="A41" s="142" t="s">
        <v>69</v>
      </c>
      <c r="B41" s="166"/>
      <c r="C41" s="170"/>
      <c r="D41" s="170"/>
      <c r="E41" s="170"/>
      <c r="F41" s="170"/>
      <c r="G41" s="170"/>
      <c r="H41" s="170"/>
      <c r="I41" s="170"/>
      <c r="J41" s="170"/>
      <c r="K41" s="170"/>
      <c r="L41" s="170"/>
      <c r="M41" s="170"/>
      <c r="N41" s="170"/>
      <c r="O41" s="170"/>
      <c r="P41" s="170"/>
      <c r="Q41" s="170"/>
      <c r="R41" s="170"/>
      <c r="S41" s="170"/>
      <c r="T41" s="170"/>
      <c r="U41" s="170"/>
      <c r="V41" s="170"/>
      <c r="W41" s="170"/>
    </row>
    <row r="42" spans="1:23" s="101" customFormat="1" ht="15" customHeight="1">
      <c r="A42" s="142" t="s">
        <v>55</v>
      </c>
      <c r="B42" s="166">
        <v>500</v>
      </c>
      <c r="C42" s="166">
        <v>429</v>
      </c>
      <c r="D42" s="166">
        <v>446</v>
      </c>
      <c r="E42" s="166">
        <v>480</v>
      </c>
      <c r="F42" s="166">
        <v>577</v>
      </c>
      <c r="G42" s="166">
        <v>650</v>
      </c>
      <c r="H42" s="166">
        <v>2104</v>
      </c>
      <c r="I42" s="166">
        <v>2160</v>
      </c>
      <c r="J42" s="166">
        <v>2220</v>
      </c>
      <c r="K42" s="166">
        <v>1514</v>
      </c>
      <c r="L42" s="166">
        <v>2046</v>
      </c>
      <c r="M42" s="166">
        <v>2500</v>
      </c>
      <c r="N42" s="166">
        <v>2610</v>
      </c>
      <c r="O42" s="165">
        <v>2100</v>
      </c>
      <c r="P42" s="166">
        <v>1453</v>
      </c>
      <c r="Q42" s="166">
        <v>795</v>
      </c>
      <c r="R42" s="166">
        <v>1169</v>
      </c>
      <c r="S42" s="166">
        <v>1145</v>
      </c>
      <c r="T42" s="166">
        <v>1373</v>
      </c>
      <c r="U42" s="166">
        <v>1269</v>
      </c>
      <c r="V42" s="141">
        <f t="shared" ref="V42:V44" si="16">(U42-T42)/T42</f>
        <v>-7.5746540422432632E-2</v>
      </c>
      <c r="W42" s="46">
        <f>U42/U$7</f>
        <v>4.1929621675202379E-3</v>
      </c>
    </row>
    <row r="43" spans="1:23" s="101" customFormat="1" ht="15" customHeight="1">
      <c r="A43" s="142" t="s">
        <v>56</v>
      </c>
      <c r="B43" s="166"/>
      <c r="C43" s="170"/>
      <c r="D43" s="170"/>
      <c r="E43" s="170"/>
      <c r="F43" s="170"/>
      <c r="G43" s="170"/>
      <c r="H43" s="170"/>
      <c r="I43" s="170"/>
      <c r="J43" s="170"/>
      <c r="K43" s="170"/>
      <c r="L43" s="170"/>
      <c r="M43" s="170"/>
      <c r="N43" s="170"/>
      <c r="O43" s="165">
        <v>909</v>
      </c>
      <c r="P43" s="166">
        <v>438</v>
      </c>
      <c r="Q43" s="166">
        <v>369</v>
      </c>
      <c r="R43" s="166">
        <v>362</v>
      </c>
      <c r="S43" s="166">
        <v>648</v>
      </c>
      <c r="T43" s="166">
        <v>356</v>
      </c>
      <c r="U43" s="166">
        <v>1076</v>
      </c>
      <c r="V43" s="141">
        <f t="shared" si="16"/>
        <v>2.0224719101123596</v>
      </c>
      <c r="W43" s="46">
        <f>U43/U$7</f>
        <v>3.5552618536263008E-3</v>
      </c>
    </row>
    <row r="44" spans="1:23" s="101" customFormat="1" ht="15" customHeight="1">
      <c r="A44" s="142" t="s">
        <v>57</v>
      </c>
      <c r="B44" s="166">
        <v>1018</v>
      </c>
      <c r="C44" s="166">
        <v>756</v>
      </c>
      <c r="D44" s="166">
        <v>747</v>
      </c>
      <c r="E44" s="166">
        <v>2074</v>
      </c>
      <c r="F44" s="166">
        <v>2055</v>
      </c>
      <c r="G44" s="166">
        <v>4051</v>
      </c>
      <c r="H44" s="166">
        <v>7111</v>
      </c>
      <c r="I44" s="166">
        <v>8654</v>
      </c>
      <c r="J44" s="166">
        <v>9777</v>
      </c>
      <c r="K44" s="166">
        <v>1318</v>
      </c>
      <c r="L44" s="166">
        <v>2743</v>
      </c>
      <c r="M44" s="166">
        <v>3738</v>
      </c>
      <c r="N44" s="166">
        <v>3359</v>
      </c>
      <c r="O44" s="165">
        <v>2479</v>
      </c>
      <c r="P44" s="166">
        <v>906</v>
      </c>
      <c r="Q44" s="166">
        <v>874</v>
      </c>
      <c r="R44" s="166">
        <v>321</v>
      </c>
      <c r="S44" s="166">
        <v>804</v>
      </c>
      <c r="T44" s="166">
        <v>831</v>
      </c>
      <c r="U44" s="166">
        <v>875</v>
      </c>
      <c r="V44" s="141">
        <f t="shared" si="16"/>
        <v>5.2948255114320095E-2</v>
      </c>
      <c r="W44" s="46">
        <f>U44/U$7</f>
        <v>2.8911283660994548E-3</v>
      </c>
    </row>
    <row r="45" spans="1:23" s="101" customFormat="1" ht="15" customHeight="1">
      <c r="A45" s="142" t="s">
        <v>58</v>
      </c>
      <c r="B45" s="166"/>
      <c r="C45" s="170"/>
      <c r="D45" s="170"/>
      <c r="E45" s="170"/>
      <c r="F45" s="170"/>
      <c r="G45" s="170"/>
      <c r="H45" s="170"/>
      <c r="I45" s="170"/>
      <c r="J45" s="170"/>
      <c r="K45" s="170"/>
      <c r="L45" s="170"/>
      <c r="M45" s="170"/>
      <c r="N45" s="170"/>
      <c r="O45" s="170"/>
      <c r="P45" s="170"/>
      <c r="Q45" s="170"/>
      <c r="R45" s="170"/>
      <c r="S45" s="170"/>
      <c r="T45" s="170"/>
      <c r="U45" s="170"/>
      <c r="V45" s="170"/>
      <c r="W45" s="170"/>
    </row>
    <row r="46" spans="1:23" s="65" customFormat="1" ht="15" customHeight="1">
      <c r="A46" s="146" t="s">
        <v>50</v>
      </c>
      <c r="B46" s="181">
        <v>-50</v>
      </c>
      <c r="C46" s="181">
        <v>-50</v>
      </c>
      <c r="D46" s="170"/>
      <c r="E46" s="170"/>
      <c r="F46" s="170"/>
      <c r="G46" s="170"/>
      <c r="H46" s="170"/>
      <c r="I46" s="170"/>
      <c r="J46" s="170"/>
      <c r="K46" s="170"/>
      <c r="L46" s="170"/>
      <c r="M46" s="170"/>
      <c r="N46" s="170"/>
      <c r="O46" s="170"/>
      <c r="P46" s="170"/>
      <c r="Q46" s="170"/>
      <c r="R46" s="170"/>
      <c r="S46" s="170"/>
      <c r="T46" s="170"/>
      <c r="U46" s="170"/>
      <c r="V46" s="170"/>
      <c r="W46" s="170"/>
    </row>
    <row r="47" spans="1:23" ht="15" customHeight="1">
      <c r="A47" s="31" t="s">
        <v>106</v>
      </c>
      <c r="B47" s="78"/>
      <c r="C47" s="78"/>
      <c r="D47" s="78"/>
      <c r="E47" s="78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47"/>
      <c r="W47" s="47"/>
    </row>
    <row r="48" spans="1:23" ht="15" customHeight="1">
      <c r="A48" s="148" t="s">
        <v>12</v>
      </c>
      <c r="B48" s="149"/>
      <c r="C48" s="170"/>
      <c r="D48" s="170"/>
      <c r="E48" s="170"/>
      <c r="F48" s="170"/>
      <c r="G48" s="170"/>
      <c r="H48" s="170"/>
      <c r="I48" s="170"/>
      <c r="J48" s="170"/>
      <c r="K48" s="170"/>
      <c r="L48" s="170"/>
      <c r="M48" s="170"/>
      <c r="N48" s="170"/>
      <c r="O48" s="170"/>
      <c r="P48" s="170"/>
      <c r="Q48" s="170"/>
      <c r="R48" s="170"/>
      <c r="S48" s="170"/>
      <c r="T48" s="170"/>
      <c r="U48" s="170"/>
      <c r="V48" s="170"/>
      <c r="W48" s="170"/>
    </row>
    <row r="49" spans="1:23" ht="15" customHeight="1">
      <c r="A49" s="148" t="s">
        <v>13</v>
      </c>
      <c r="B49" s="149"/>
      <c r="C49" s="170"/>
      <c r="D49" s="170"/>
      <c r="E49" s="170"/>
      <c r="F49" s="170"/>
      <c r="G49" s="170"/>
      <c r="H49" s="170"/>
      <c r="I49" s="170"/>
      <c r="J49" s="170"/>
      <c r="K49" s="170"/>
      <c r="L49" s="170"/>
      <c r="M49" s="170"/>
      <c r="N49" s="170"/>
      <c r="O49" s="170"/>
      <c r="P49" s="170"/>
      <c r="Q49" s="170"/>
      <c r="R49" s="170"/>
      <c r="S49" s="170"/>
      <c r="T49" s="170"/>
      <c r="U49" s="170"/>
      <c r="V49" s="170"/>
      <c r="W49" s="170"/>
    </row>
    <row r="50" spans="1:23" ht="15" customHeight="1">
      <c r="A50" s="148" t="s">
        <v>14</v>
      </c>
      <c r="B50" s="149"/>
      <c r="C50" s="170"/>
      <c r="D50" s="170"/>
      <c r="E50" s="170"/>
      <c r="F50" s="170"/>
      <c r="G50" s="170"/>
      <c r="H50" s="170"/>
      <c r="I50" s="170"/>
      <c r="J50" s="170"/>
      <c r="K50" s="170"/>
      <c r="L50" s="170"/>
      <c r="M50" s="170"/>
      <c r="N50" s="170"/>
      <c r="O50" s="170"/>
      <c r="P50" s="170"/>
      <c r="Q50" s="170"/>
      <c r="R50" s="170"/>
      <c r="S50" s="170"/>
      <c r="T50" s="170"/>
      <c r="U50" s="170"/>
      <c r="V50" s="170"/>
      <c r="W50" s="170"/>
    </row>
    <row r="51" spans="1:23" ht="15" customHeight="1">
      <c r="A51" s="31" t="s">
        <v>15</v>
      </c>
      <c r="B51" s="37">
        <f t="shared" ref="B51:G51" si="17">SUM(B52:B53)</f>
        <v>21817</v>
      </c>
      <c r="C51" s="37">
        <f>SUM(C52:C57)</f>
        <v>22296</v>
      </c>
      <c r="D51" s="37">
        <f t="shared" si="17"/>
        <v>21521</v>
      </c>
      <c r="E51" s="37">
        <f t="shared" si="17"/>
        <v>24582</v>
      </c>
      <c r="F51" s="37">
        <f t="shared" si="17"/>
        <v>25549</v>
      </c>
      <c r="G51" s="37">
        <f t="shared" si="17"/>
        <v>29967</v>
      </c>
      <c r="H51" s="37">
        <f>SUM(H52:H58)</f>
        <v>30324</v>
      </c>
      <c r="I51" s="37">
        <f t="shared" ref="I51:U51" si="18">SUM(I52:I58)</f>
        <v>35690</v>
      </c>
      <c r="J51" s="37">
        <f t="shared" si="18"/>
        <v>40156</v>
      </c>
      <c r="K51" s="37">
        <f t="shared" si="18"/>
        <v>31560</v>
      </c>
      <c r="L51" s="37">
        <f t="shared" si="18"/>
        <v>42860</v>
      </c>
      <c r="M51" s="37">
        <f t="shared" si="18"/>
        <v>51582</v>
      </c>
      <c r="N51" s="37">
        <f t="shared" si="18"/>
        <v>39511</v>
      </c>
      <c r="O51" s="37">
        <f t="shared" si="18"/>
        <v>44049</v>
      </c>
      <c r="P51" s="37">
        <f t="shared" si="18"/>
        <v>35200</v>
      </c>
      <c r="Q51" s="37">
        <f t="shared" si="18"/>
        <v>21504</v>
      </c>
      <c r="R51" s="37">
        <f t="shared" si="18"/>
        <v>18705</v>
      </c>
      <c r="S51" s="37">
        <f t="shared" si="18"/>
        <v>20643</v>
      </c>
      <c r="T51" s="37">
        <f t="shared" si="18"/>
        <v>28536</v>
      </c>
      <c r="U51" s="37">
        <f t="shared" si="18"/>
        <v>27671</v>
      </c>
      <c r="V51" s="47">
        <f>(U51-T51)/T51</f>
        <v>-3.0312587608634707E-2</v>
      </c>
      <c r="W51" s="47">
        <f>U51/U$7</f>
        <v>9.1429043449529165E-2</v>
      </c>
    </row>
    <row r="52" spans="1:23" ht="15" customHeight="1">
      <c r="A52" s="148" t="s">
        <v>16</v>
      </c>
      <c r="B52" s="143">
        <v>514</v>
      </c>
      <c r="C52" s="143">
        <v>350</v>
      </c>
      <c r="D52" s="143">
        <v>71</v>
      </c>
      <c r="E52" s="143">
        <v>103</v>
      </c>
      <c r="F52" s="143">
        <v>541</v>
      </c>
      <c r="G52" s="143">
        <v>601</v>
      </c>
      <c r="H52" s="143">
        <v>855</v>
      </c>
      <c r="I52" s="143">
        <v>639</v>
      </c>
      <c r="J52" s="143">
        <v>1663</v>
      </c>
      <c r="K52" s="143">
        <v>1341</v>
      </c>
      <c r="L52" s="143">
        <v>2329</v>
      </c>
      <c r="M52" s="143">
        <v>2213</v>
      </c>
      <c r="N52" s="143">
        <v>2812</v>
      </c>
      <c r="O52" s="151">
        <v>3471</v>
      </c>
      <c r="P52" s="143">
        <v>2263</v>
      </c>
      <c r="Q52" s="124"/>
      <c r="R52" s="139"/>
      <c r="S52" s="139"/>
      <c r="T52" s="139"/>
      <c r="U52" s="139"/>
      <c r="V52" s="161"/>
      <c r="W52" s="161"/>
    </row>
    <row r="53" spans="1:23" ht="15" customHeight="1">
      <c r="A53" s="148" t="s">
        <v>17</v>
      </c>
      <c r="B53" s="143">
        <v>21303</v>
      </c>
      <c r="C53" s="143">
        <v>21946</v>
      </c>
      <c r="D53" s="143">
        <v>21450</v>
      </c>
      <c r="E53" s="143">
        <v>24479</v>
      </c>
      <c r="F53" s="143">
        <v>25008</v>
      </c>
      <c r="G53" s="143">
        <v>29366</v>
      </c>
      <c r="H53" s="143">
        <v>29412</v>
      </c>
      <c r="I53" s="143">
        <v>35008</v>
      </c>
      <c r="J53" s="143">
        <v>38202</v>
      </c>
      <c r="K53" s="143">
        <v>30022</v>
      </c>
      <c r="L53" s="143">
        <v>40531</v>
      </c>
      <c r="M53" s="143">
        <v>49369</v>
      </c>
      <c r="N53" s="143">
        <v>36635</v>
      </c>
      <c r="O53" s="151">
        <v>40554</v>
      </c>
      <c r="P53" s="143">
        <v>32937</v>
      </c>
      <c r="Q53" s="143">
        <v>21498</v>
      </c>
      <c r="R53" s="143">
        <v>18705</v>
      </c>
      <c r="S53" s="143">
        <v>20643</v>
      </c>
      <c r="T53" s="143">
        <v>28536</v>
      </c>
      <c r="U53" s="143">
        <v>27671</v>
      </c>
      <c r="V53" s="161">
        <f>(U53-T53)/T53</f>
        <v>-3.0312587608634707E-2</v>
      </c>
      <c r="W53" s="161">
        <f>U53/U$7</f>
        <v>9.1429043449529165E-2</v>
      </c>
    </row>
    <row r="54" spans="1:23" ht="15" customHeight="1">
      <c r="A54" s="152" t="s">
        <v>59</v>
      </c>
      <c r="B54" s="143"/>
      <c r="C54" s="170"/>
      <c r="D54" s="170"/>
      <c r="E54" s="170"/>
      <c r="F54" s="170"/>
      <c r="G54" s="170"/>
      <c r="H54" s="170"/>
      <c r="I54" s="170"/>
      <c r="J54" s="170"/>
      <c r="K54" s="170"/>
      <c r="L54" s="170"/>
      <c r="M54" s="170"/>
      <c r="N54" s="170"/>
      <c r="O54" s="170"/>
      <c r="P54" s="170"/>
      <c r="Q54" s="170"/>
      <c r="R54" s="170"/>
      <c r="S54" s="170"/>
      <c r="T54" s="170"/>
      <c r="U54" s="170"/>
      <c r="V54" s="170"/>
      <c r="W54" s="170"/>
    </row>
    <row r="55" spans="1:23" ht="15" customHeight="1">
      <c r="A55" s="152" t="s">
        <v>68</v>
      </c>
      <c r="B55" s="143"/>
      <c r="C55" s="170"/>
      <c r="D55" s="170"/>
      <c r="E55" s="170"/>
      <c r="F55" s="170"/>
      <c r="G55" s="170"/>
      <c r="H55" s="170"/>
      <c r="I55" s="170"/>
      <c r="J55" s="170"/>
      <c r="K55" s="170"/>
      <c r="L55" s="170"/>
      <c r="M55" s="170"/>
      <c r="N55" s="170"/>
      <c r="O55" s="170"/>
      <c r="P55" s="170"/>
      <c r="Q55" s="170"/>
      <c r="R55" s="170"/>
      <c r="S55" s="170"/>
      <c r="T55" s="170"/>
      <c r="U55" s="170"/>
      <c r="V55" s="170"/>
      <c r="W55" s="170"/>
    </row>
    <row r="56" spans="1:23" ht="15" customHeight="1">
      <c r="A56" s="152" t="s">
        <v>60</v>
      </c>
      <c r="B56" s="143"/>
      <c r="C56" s="170"/>
      <c r="D56" s="170"/>
      <c r="E56" s="170"/>
      <c r="F56" s="170"/>
      <c r="G56" s="170"/>
      <c r="H56" s="143">
        <v>57</v>
      </c>
      <c r="I56" s="143">
        <v>43</v>
      </c>
      <c r="J56" s="143">
        <v>291</v>
      </c>
      <c r="K56" s="143">
        <v>197</v>
      </c>
      <c r="L56" s="170"/>
      <c r="M56" s="170"/>
      <c r="N56" s="143">
        <v>64</v>
      </c>
      <c r="O56" s="151">
        <v>24</v>
      </c>
      <c r="P56" s="143"/>
      <c r="Q56" s="143">
        <v>6</v>
      </c>
      <c r="R56" s="143"/>
      <c r="S56" s="143"/>
      <c r="T56" s="143"/>
      <c r="U56" s="143"/>
      <c r="V56" s="161"/>
      <c r="W56" s="161"/>
    </row>
    <row r="57" spans="1:23" ht="15" customHeight="1">
      <c r="A57" s="152" t="s">
        <v>61</v>
      </c>
      <c r="B57" s="143"/>
      <c r="C57" s="170"/>
      <c r="D57" s="170"/>
      <c r="E57" s="170"/>
      <c r="F57" s="170"/>
      <c r="G57" s="170"/>
      <c r="H57" s="170"/>
      <c r="I57" s="170"/>
      <c r="J57" s="170"/>
      <c r="K57" s="170"/>
      <c r="L57" s="170"/>
      <c r="M57" s="170"/>
      <c r="N57" s="170"/>
      <c r="O57" s="170"/>
      <c r="P57" s="170"/>
      <c r="Q57" s="170"/>
      <c r="R57" s="170"/>
      <c r="S57" s="170"/>
      <c r="T57" s="170"/>
      <c r="U57" s="170"/>
      <c r="V57" s="170"/>
      <c r="W57" s="170"/>
    </row>
    <row r="58" spans="1:23" ht="15" customHeight="1">
      <c r="A58" s="153" t="s">
        <v>50</v>
      </c>
      <c r="B58" s="143"/>
      <c r="C58" s="170"/>
      <c r="D58" s="170"/>
      <c r="E58" s="170"/>
      <c r="F58" s="170"/>
      <c r="G58" s="170"/>
      <c r="H58" s="170"/>
      <c r="I58" s="170"/>
      <c r="J58" s="170"/>
      <c r="K58" s="170"/>
      <c r="L58" s="170"/>
      <c r="M58" s="170"/>
      <c r="N58" s="170"/>
      <c r="O58" s="170"/>
      <c r="P58" s="170"/>
      <c r="Q58" s="170"/>
      <c r="R58" s="170"/>
      <c r="S58" s="170"/>
      <c r="T58" s="170"/>
      <c r="U58" s="170"/>
      <c r="V58" s="170"/>
      <c r="W58" s="170"/>
    </row>
    <row r="59" spans="1:23" ht="15" customHeight="1">
      <c r="A59" s="31" t="s">
        <v>18</v>
      </c>
      <c r="B59" s="37">
        <f>SUM(B60:B74)</f>
        <v>63268</v>
      </c>
      <c r="C59" s="37">
        <f t="shared" ref="C59:U59" si="19">SUM(C60:C74)</f>
        <v>88765</v>
      </c>
      <c r="D59" s="37">
        <f t="shared" si="19"/>
        <v>116943</v>
      </c>
      <c r="E59" s="37">
        <f t="shared" si="19"/>
        <v>96078</v>
      </c>
      <c r="F59" s="37">
        <f t="shared" si="19"/>
        <v>111111</v>
      </c>
      <c r="G59" s="37">
        <f t="shared" si="19"/>
        <v>238631</v>
      </c>
      <c r="H59" s="37">
        <f t="shared" si="19"/>
        <v>285331</v>
      </c>
      <c r="I59" s="37">
        <f t="shared" si="19"/>
        <v>424489</v>
      </c>
      <c r="J59" s="37">
        <f t="shared" si="19"/>
        <v>199273</v>
      </c>
      <c r="K59" s="37">
        <f t="shared" si="19"/>
        <v>198235</v>
      </c>
      <c r="L59" s="37">
        <f t="shared" si="19"/>
        <v>247382</v>
      </c>
      <c r="M59" s="37">
        <f t="shared" si="19"/>
        <v>244416</v>
      </c>
      <c r="N59" s="37">
        <f t="shared" si="19"/>
        <v>251748</v>
      </c>
      <c r="O59" s="37">
        <f t="shared" si="19"/>
        <v>250305</v>
      </c>
      <c r="P59" s="37">
        <f t="shared" si="19"/>
        <v>239545</v>
      </c>
      <c r="Q59" s="37">
        <f t="shared" si="19"/>
        <v>252508</v>
      </c>
      <c r="R59" s="37">
        <f t="shared" si="19"/>
        <v>278326</v>
      </c>
      <c r="S59" s="37">
        <f t="shared" si="19"/>
        <v>254070</v>
      </c>
      <c r="T59" s="37">
        <f t="shared" si="19"/>
        <v>221699</v>
      </c>
      <c r="U59" s="37">
        <f t="shared" si="19"/>
        <v>216394</v>
      </c>
      <c r="V59" s="47">
        <f>(U59-T59)/T59</f>
        <v>-2.3928840454850945E-2</v>
      </c>
      <c r="W59" s="47">
        <f>U59/U$7</f>
        <v>0.7149975218899719</v>
      </c>
    </row>
    <row r="60" spans="1:23" ht="15" customHeight="1">
      <c r="A60" s="148" t="s">
        <v>19</v>
      </c>
      <c r="B60" s="149"/>
      <c r="C60" s="149"/>
      <c r="D60" s="149"/>
      <c r="E60" s="149"/>
      <c r="F60" s="149"/>
      <c r="G60" s="149"/>
      <c r="H60" s="149"/>
      <c r="I60" s="149"/>
      <c r="J60" s="149"/>
      <c r="K60" s="149"/>
      <c r="L60" s="149"/>
      <c r="M60" s="149"/>
      <c r="N60" s="149"/>
      <c r="O60" s="156"/>
      <c r="P60" s="149"/>
      <c r="Q60" s="149"/>
      <c r="R60" s="149"/>
      <c r="S60" s="149"/>
      <c r="T60" s="149"/>
      <c r="U60" s="149"/>
      <c r="V60" s="161"/>
      <c r="W60" s="161"/>
    </row>
    <row r="61" spans="1:23" ht="15" customHeight="1">
      <c r="A61" s="148" t="s">
        <v>62</v>
      </c>
      <c r="B61" s="149"/>
      <c r="C61" s="170"/>
      <c r="D61" s="170"/>
      <c r="E61" s="170"/>
      <c r="F61" s="170"/>
      <c r="G61" s="170"/>
      <c r="H61" s="170"/>
      <c r="I61" s="170"/>
      <c r="J61" s="170"/>
      <c r="K61" s="170"/>
      <c r="L61" s="170"/>
      <c r="M61" s="170"/>
      <c r="N61" s="170"/>
      <c r="O61" s="170"/>
      <c r="P61" s="170"/>
      <c r="Q61" s="170"/>
      <c r="R61" s="170"/>
      <c r="S61" s="170"/>
      <c r="T61" s="170"/>
      <c r="U61" s="170"/>
      <c r="V61" s="170"/>
      <c r="W61" s="170"/>
    </row>
    <row r="62" spans="1:23" ht="15" customHeight="1">
      <c r="A62" s="148" t="s">
        <v>20</v>
      </c>
      <c r="B62" s="143">
        <v>7953</v>
      </c>
      <c r="C62" s="143">
        <v>59665</v>
      </c>
      <c r="D62" s="143">
        <v>81871</v>
      </c>
      <c r="E62" s="143">
        <v>66700</v>
      </c>
      <c r="F62" s="143">
        <v>78712</v>
      </c>
      <c r="G62" s="143">
        <v>175390</v>
      </c>
      <c r="H62" s="143">
        <v>195333</v>
      </c>
      <c r="I62" s="143">
        <v>344005</v>
      </c>
      <c r="J62" s="143">
        <v>119888</v>
      </c>
      <c r="K62" s="143">
        <v>129210</v>
      </c>
      <c r="L62" s="143">
        <v>161697</v>
      </c>
      <c r="M62" s="143">
        <v>164339</v>
      </c>
      <c r="N62" s="143">
        <v>169093</v>
      </c>
      <c r="O62" s="151">
        <v>173762</v>
      </c>
      <c r="P62" s="143">
        <v>162292</v>
      </c>
      <c r="Q62" s="143">
        <v>163894</v>
      </c>
      <c r="R62" s="143">
        <v>189171</v>
      </c>
      <c r="S62" s="143">
        <v>178385</v>
      </c>
      <c r="T62" s="143">
        <v>153117</v>
      </c>
      <c r="U62" s="143">
        <v>140341</v>
      </c>
      <c r="V62" s="161">
        <f>(U62-T62)/T62</f>
        <v>-8.3439461326959119E-2</v>
      </c>
      <c r="W62" s="161">
        <f>U62/U$7</f>
        <v>0.46370725260201551</v>
      </c>
    </row>
    <row r="63" spans="1:23" ht="15" customHeight="1">
      <c r="A63" s="148" t="s">
        <v>41</v>
      </c>
      <c r="B63" s="143"/>
      <c r="C63" s="170"/>
      <c r="D63" s="170"/>
      <c r="E63" s="170"/>
      <c r="F63" s="170"/>
      <c r="G63" s="170"/>
      <c r="H63" s="170"/>
      <c r="I63" s="170"/>
      <c r="J63" s="170"/>
      <c r="K63" s="170"/>
      <c r="L63" s="170"/>
      <c r="M63" s="170"/>
      <c r="N63" s="170"/>
      <c r="O63" s="170"/>
      <c r="P63" s="170"/>
      <c r="Q63" s="170"/>
      <c r="R63" s="170"/>
      <c r="S63" s="170"/>
      <c r="T63" s="170"/>
      <c r="U63" s="170"/>
      <c r="V63" s="170"/>
      <c r="W63" s="170"/>
    </row>
    <row r="64" spans="1:23" ht="15" customHeight="1">
      <c r="A64" s="148" t="s">
        <v>24</v>
      </c>
      <c r="B64" s="143">
        <v>8035</v>
      </c>
      <c r="C64" s="143">
        <v>11205</v>
      </c>
      <c r="D64" s="143">
        <v>11141</v>
      </c>
      <c r="E64" s="143">
        <v>11406</v>
      </c>
      <c r="F64" s="143">
        <v>12286</v>
      </c>
      <c r="G64" s="149">
        <v>11763</v>
      </c>
      <c r="H64" s="143">
        <v>11063</v>
      </c>
      <c r="I64" s="143">
        <v>11516</v>
      </c>
      <c r="J64" s="143">
        <v>11660</v>
      </c>
      <c r="K64" s="143">
        <v>8783</v>
      </c>
      <c r="L64" s="143">
        <v>10274</v>
      </c>
      <c r="M64" s="143">
        <v>9427</v>
      </c>
      <c r="N64" s="143">
        <v>10598</v>
      </c>
      <c r="O64" s="143">
        <v>9755</v>
      </c>
      <c r="P64" s="143">
        <v>9402</v>
      </c>
      <c r="Q64" s="143">
        <v>11425</v>
      </c>
      <c r="R64" s="143">
        <v>12288</v>
      </c>
      <c r="S64" s="143">
        <v>12181</v>
      </c>
      <c r="T64" s="143">
        <v>9596</v>
      </c>
      <c r="U64" s="143">
        <v>9254</v>
      </c>
      <c r="V64" s="161">
        <f t="shared" ref="V64:V71" si="20">(U64-T64)/T64</f>
        <v>-3.5639849937473947E-2</v>
      </c>
      <c r="W64" s="161">
        <f>U64/U$7</f>
        <v>3.0576573599867835E-2</v>
      </c>
    </row>
    <row r="65" spans="1:23" ht="15" customHeight="1">
      <c r="A65" s="148" t="s">
        <v>21</v>
      </c>
      <c r="B65" s="143">
        <v>28696</v>
      </c>
      <c r="C65" s="170"/>
      <c r="D65" s="170"/>
      <c r="E65" s="170"/>
      <c r="F65" s="170"/>
      <c r="G65" s="143">
        <v>30347</v>
      </c>
      <c r="H65" s="143">
        <v>58227</v>
      </c>
      <c r="I65" s="143">
        <v>44420</v>
      </c>
      <c r="J65" s="143">
        <v>44101</v>
      </c>
      <c r="K65" s="143">
        <v>42002</v>
      </c>
      <c r="L65" s="143">
        <v>54616</v>
      </c>
      <c r="M65" s="143">
        <v>50328</v>
      </c>
      <c r="N65" s="143">
        <v>54906</v>
      </c>
      <c r="O65" s="151">
        <v>43758</v>
      </c>
      <c r="P65" s="143">
        <v>44164</v>
      </c>
      <c r="Q65" s="143">
        <v>52948</v>
      </c>
      <c r="R65" s="143">
        <v>52186</v>
      </c>
      <c r="S65" s="143">
        <v>42751</v>
      </c>
      <c r="T65" s="143">
        <v>39442</v>
      </c>
      <c r="U65" s="143">
        <v>47166</v>
      </c>
      <c r="V65" s="161">
        <f t="shared" si="20"/>
        <v>0.19583185436843972</v>
      </c>
      <c r="W65" s="161">
        <f>U65/U$7</f>
        <v>0.155843383446225</v>
      </c>
    </row>
    <row r="66" spans="1:23" ht="15" customHeight="1">
      <c r="A66" s="148" t="s">
        <v>22</v>
      </c>
      <c r="B66" s="143">
        <v>465</v>
      </c>
      <c r="C66" s="170"/>
      <c r="D66" s="143">
        <v>1947</v>
      </c>
      <c r="E66" s="143">
        <v>1528</v>
      </c>
      <c r="F66" s="143">
        <v>1900</v>
      </c>
      <c r="G66" s="143">
        <v>2429</v>
      </c>
      <c r="H66" s="143">
        <v>1254</v>
      </c>
      <c r="I66" s="143">
        <v>1676</v>
      </c>
      <c r="J66" s="143">
        <v>2956</v>
      </c>
      <c r="K66" s="143">
        <v>2328</v>
      </c>
      <c r="L66" s="143">
        <v>4106</v>
      </c>
      <c r="M66" s="143">
        <v>4195</v>
      </c>
      <c r="N66" s="143">
        <v>4833</v>
      </c>
      <c r="O66" s="151">
        <v>4713</v>
      </c>
      <c r="P66" s="143">
        <v>4105</v>
      </c>
      <c r="Q66" s="143">
        <v>3873</v>
      </c>
      <c r="R66" s="143">
        <v>4769</v>
      </c>
      <c r="S66" s="143">
        <v>2550</v>
      </c>
      <c r="T66" s="143">
        <v>3460</v>
      </c>
      <c r="U66" s="143">
        <v>3275</v>
      </c>
      <c r="V66" s="161">
        <f t="shared" si="20"/>
        <v>-5.346820809248555E-2</v>
      </c>
      <c r="W66" s="161">
        <f t="shared" ref="W66:W70" si="21">U66/U$7</f>
        <v>1.0821080455972245E-2</v>
      </c>
    </row>
    <row r="67" spans="1:23" ht="15" customHeight="1">
      <c r="A67" s="148" t="s">
        <v>23</v>
      </c>
      <c r="B67" s="149"/>
      <c r="C67" s="170"/>
      <c r="D67" s="149">
        <v>3468</v>
      </c>
      <c r="E67" s="170"/>
      <c r="F67" s="149">
        <v>4000</v>
      </c>
      <c r="G67" s="149">
        <v>4200</v>
      </c>
      <c r="H67" s="149">
        <v>4500</v>
      </c>
      <c r="I67" s="149">
        <v>5000</v>
      </c>
      <c r="J67" s="149">
        <v>4349</v>
      </c>
      <c r="K67" s="149">
        <v>2729</v>
      </c>
      <c r="L67" s="149">
        <v>2759</v>
      </c>
      <c r="M67" s="149">
        <v>2707</v>
      </c>
      <c r="N67" s="149">
        <v>1131</v>
      </c>
      <c r="O67" s="156">
        <v>450</v>
      </c>
      <c r="P67" s="149">
        <v>417</v>
      </c>
      <c r="Q67" s="149">
        <v>685</v>
      </c>
      <c r="R67" s="149">
        <v>969</v>
      </c>
      <c r="S67" s="149">
        <v>1760</v>
      </c>
      <c r="T67" s="149">
        <v>880</v>
      </c>
      <c r="U67" s="149">
        <v>660</v>
      </c>
      <c r="V67" s="161">
        <f t="shared" si="20"/>
        <v>-0.25</v>
      </c>
      <c r="W67" s="161">
        <f t="shared" si="21"/>
        <v>2.1807368247150172E-3</v>
      </c>
    </row>
    <row r="68" spans="1:23" ht="15" customHeight="1">
      <c r="A68" s="148" t="s">
        <v>25</v>
      </c>
      <c r="B68" s="149"/>
      <c r="C68" s="170"/>
      <c r="D68" s="170"/>
      <c r="E68" s="170"/>
      <c r="F68" s="170"/>
      <c r="G68" s="149">
        <v>1360</v>
      </c>
      <c r="H68" s="143">
        <v>1293</v>
      </c>
      <c r="I68" s="143">
        <v>916</v>
      </c>
      <c r="J68" s="143">
        <v>1208</v>
      </c>
      <c r="K68" s="143">
        <v>798</v>
      </c>
      <c r="L68" s="143">
        <v>1081</v>
      </c>
      <c r="M68" s="143">
        <v>1128</v>
      </c>
      <c r="N68" s="143">
        <v>589</v>
      </c>
      <c r="O68" s="151">
        <v>856</v>
      </c>
      <c r="P68" s="143">
        <v>735</v>
      </c>
      <c r="Q68" s="143">
        <v>517</v>
      </c>
      <c r="R68" s="147">
        <v>753</v>
      </c>
      <c r="S68" s="147">
        <v>549</v>
      </c>
      <c r="T68" s="147">
        <v>571</v>
      </c>
      <c r="U68" s="147">
        <v>704</v>
      </c>
      <c r="V68" s="161">
        <f t="shared" si="20"/>
        <v>0.23292469352014011</v>
      </c>
      <c r="W68" s="161">
        <f t="shared" si="21"/>
        <v>2.3261192796960187E-3</v>
      </c>
    </row>
    <row r="69" spans="1:23" ht="15" customHeight="1">
      <c r="A69" s="148" t="s">
        <v>42</v>
      </c>
      <c r="B69" s="149"/>
      <c r="C69" s="170"/>
      <c r="D69" s="170"/>
      <c r="E69" s="170"/>
      <c r="F69" s="170"/>
      <c r="G69" s="170"/>
      <c r="H69" s="170"/>
      <c r="I69" s="170"/>
      <c r="J69" s="143">
        <v>898</v>
      </c>
      <c r="K69" s="143">
        <v>688</v>
      </c>
      <c r="L69" s="143">
        <v>550</v>
      </c>
      <c r="M69" s="143">
        <v>466</v>
      </c>
      <c r="N69" s="143">
        <v>640</v>
      </c>
      <c r="O69" s="151">
        <v>528</v>
      </c>
      <c r="P69" s="143">
        <v>563</v>
      </c>
      <c r="Q69" s="143">
        <v>773</v>
      </c>
      <c r="R69" s="147">
        <v>1240</v>
      </c>
      <c r="S69" s="147">
        <v>858</v>
      </c>
      <c r="T69" s="147"/>
      <c r="U69" s="147"/>
      <c r="V69" s="161"/>
      <c r="W69" s="161">
        <f t="shared" si="21"/>
        <v>0</v>
      </c>
    </row>
    <row r="70" spans="1:23" ht="15" customHeight="1">
      <c r="A70" s="148" t="s">
        <v>26</v>
      </c>
      <c r="B70" s="143">
        <v>18119</v>
      </c>
      <c r="C70" s="143">
        <v>17624</v>
      </c>
      <c r="D70" s="143">
        <v>18128</v>
      </c>
      <c r="E70" s="143">
        <v>16354</v>
      </c>
      <c r="F70" s="143">
        <v>14000</v>
      </c>
      <c r="G70" s="158">
        <v>12730</v>
      </c>
      <c r="H70" s="143">
        <v>13386</v>
      </c>
      <c r="I70" s="143">
        <v>16378</v>
      </c>
      <c r="J70" s="143">
        <v>13837</v>
      </c>
      <c r="K70" s="143">
        <v>11239</v>
      </c>
      <c r="L70" s="143">
        <v>11827</v>
      </c>
      <c r="M70" s="143">
        <v>11366</v>
      </c>
      <c r="N70" s="143">
        <v>9376</v>
      </c>
      <c r="O70" s="129">
        <v>15727</v>
      </c>
      <c r="P70" s="129">
        <v>17304</v>
      </c>
      <c r="Q70" s="129">
        <v>17948</v>
      </c>
      <c r="R70" s="129">
        <v>16768</v>
      </c>
      <c r="S70" s="129">
        <v>14762</v>
      </c>
      <c r="T70" s="182">
        <v>14104</v>
      </c>
      <c r="U70" s="182">
        <v>14735</v>
      </c>
      <c r="V70" s="161">
        <f t="shared" si="20"/>
        <v>4.4739081111741352E-2</v>
      </c>
      <c r="W70" s="161">
        <f t="shared" si="21"/>
        <v>4.8686601685114822E-2</v>
      </c>
    </row>
    <row r="71" spans="1:23" ht="15" customHeight="1">
      <c r="A71" s="148" t="s">
        <v>99</v>
      </c>
      <c r="B71" s="149"/>
      <c r="C71" s="143">
        <v>271</v>
      </c>
      <c r="D71" s="143">
        <v>388</v>
      </c>
      <c r="E71" s="143">
        <v>90</v>
      </c>
      <c r="F71" s="143">
        <v>213</v>
      </c>
      <c r="G71" s="143">
        <v>412</v>
      </c>
      <c r="H71" s="143">
        <v>275</v>
      </c>
      <c r="I71" s="143">
        <v>578</v>
      </c>
      <c r="J71" s="143">
        <v>376</v>
      </c>
      <c r="K71" s="143">
        <v>458</v>
      </c>
      <c r="L71" s="143">
        <v>472</v>
      </c>
      <c r="M71" s="143">
        <v>460</v>
      </c>
      <c r="N71" s="143">
        <v>582</v>
      </c>
      <c r="O71" s="143">
        <v>756</v>
      </c>
      <c r="P71" s="143">
        <v>563</v>
      </c>
      <c r="Q71" s="143">
        <v>445</v>
      </c>
      <c r="R71" s="143">
        <v>182</v>
      </c>
      <c r="S71" s="143">
        <v>274</v>
      </c>
      <c r="T71" s="143">
        <v>529</v>
      </c>
      <c r="U71" s="143">
        <v>259</v>
      </c>
      <c r="V71" s="161">
        <f t="shared" si="20"/>
        <v>-0.5103969754253308</v>
      </c>
      <c r="W71" s="161">
        <f>U71/U$7</f>
        <v>8.5577399636543861E-4</v>
      </c>
    </row>
    <row r="72" spans="1:23" ht="15" customHeight="1">
      <c r="A72" s="148" t="s">
        <v>27</v>
      </c>
      <c r="B72" s="149"/>
      <c r="C72" s="170"/>
      <c r="D72" s="170"/>
      <c r="E72" s="170"/>
      <c r="F72" s="170"/>
      <c r="G72" s="170"/>
      <c r="H72" s="170"/>
      <c r="I72" s="170"/>
      <c r="J72" s="170"/>
      <c r="K72" s="170"/>
      <c r="L72" s="170"/>
      <c r="M72" s="170"/>
      <c r="N72" s="170"/>
      <c r="O72" s="170"/>
      <c r="P72" s="170"/>
      <c r="Q72" s="170"/>
      <c r="R72" s="170"/>
      <c r="S72" s="170"/>
      <c r="T72" s="170"/>
      <c r="U72" s="170"/>
      <c r="V72" s="170"/>
      <c r="W72" s="170"/>
    </row>
    <row r="73" spans="1:23" ht="15" customHeight="1">
      <c r="A73" s="148" t="s">
        <v>43</v>
      </c>
      <c r="B73" s="149"/>
      <c r="C73" s="170"/>
      <c r="D73" s="170"/>
      <c r="E73" s="170"/>
      <c r="F73" s="170"/>
      <c r="G73" s="170"/>
      <c r="H73" s="170"/>
      <c r="I73" s="170"/>
      <c r="J73" s="170"/>
      <c r="K73" s="170"/>
      <c r="L73" s="170"/>
      <c r="M73" s="170"/>
      <c r="N73" s="170"/>
      <c r="O73" s="170"/>
      <c r="P73" s="170"/>
      <c r="Q73" s="170"/>
      <c r="R73" s="170"/>
      <c r="S73" s="170"/>
      <c r="T73" s="170"/>
      <c r="U73" s="170"/>
      <c r="V73" s="170"/>
      <c r="W73" s="170"/>
    </row>
    <row r="74" spans="1:23" s="64" customFormat="1" ht="15" customHeight="1">
      <c r="A74" s="159" t="s">
        <v>50</v>
      </c>
      <c r="B74" s="160"/>
      <c r="C74" s="170"/>
      <c r="D74" s="170"/>
      <c r="E74" s="170"/>
      <c r="F74" s="170"/>
      <c r="G74" s="170"/>
      <c r="H74" s="170"/>
      <c r="I74" s="170"/>
      <c r="J74" s="170"/>
      <c r="K74" s="170"/>
      <c r="L74" s="170"/>
      <c r="M74" s="170"/>
      <c r="N74" s="170"/>
      <c r="O74" s="170"/>
      <c r="P74" s="170"/>
      <c r="Q74" s="170"/>
      <c r="R74" s="170"/>
      <c r="S74" s="170"/>
      <c r="T74" s="170"/>
      <c r="U74" s="170"/>
      <c r="V74" s="170"/>
      <c r="W74" s="170"/>
    </row>
    <row r="75" spans="1:23" ht="15" customHeight="1">
      <c r="A75" s="31" t="s">
        <v>28</v>
      </c>
      <c r="B75" s="37">
        <f>SUM(B76:B81)</f>
        <v>727</v>
      </c>
      <c r="C75" s="37">
        <f t="shared" ref="C75:U75" si="22">SUM(C76:C81)</f>
        <v>837</v>
      </c>
      <c r="D75" s="37">
        <f t="shared" si="22"/>
        <v>1219</v>
      </c>
      <c r="E75" s="37">
        <f t="shared" si="22"/>
        <v>1029</v>
      </c>
      <c r="F75" s="37">
        <f t="shared" si="22"/>
        <v>1105</v>
      </c>
      <c r="G75" s="37">
        <f t="shared" si="22"/>
        <v>3975</v>
      </c>
      <c r="H75" s="37">
        <f t="shared" si="22"/>
        <v>6984</v>
      </c>
      <c r="I75" s="37">
        <f t="shared" si="22"/>
        <v>4511</v>
      </c>
      <c r="J75" s="37">
        <f t="shared" si="22"/>
        <v>6221</v>
      </c>
      <c r="K75" s="37">
        <f t="shared" si="22"/>
        <v>5713</v>
      </c>
      <c r="L75" s="37">
        <f t="shared" si="22"/>
        <v>10693</v>
      </c>
      <c r="M75" s="37">
        <f t="shared" si="22"/>
        <v>7060</v>
      </c>
      <c r="N75" s="37">
        <f t="shared" si="22"/>
        <v>5261</v>
      </c>
      <c r="O75" s="37">
        <f t="shared" si="22"/>
        <v>1185</v>
      </c>
      <c r="P75" s="37">
        <f t="shared" si="22"/>
        <v>1460</v>
      </c>
      <c r="Q75" s="37">
        <f t="shared" si="22"/>
        <v>1226</v>
      </c>
      <c r="R75" s="37">
        <f t="shared" si="22"/>
        <v>1276</v>
      </c>
      <c r="S75" s="37">
        <f t="shared" si="22"/>
        <v>1131</v>
      </c>
      <c r="T75" s="37">
        <f t="shared" si="22"/>
        <v>1178</v>
      </c>
      <c r="U75" s="37">
        <f t="shared" si="22"/>
        <v>996</v>
      </c>
      <c r="V75" s="47">
        <f>(U75-T75)/T75</f>
        <v>-0.15449915110356535</v>
      </c>
      <c r="W75" s="47">
        <f>U75/U$7</f>
        <v>3.290930117297208E-3</v>
      </c>
    </row>
    <row r="76" spans="1:23" ht="15" customHeight="1">
      <c r="A76" s="142" t="s">
        <v>63</v>
      </c>
      <c r="B76" s="162"/>
      <c r="C76" s="170"/>
      <c r="D76" s="170"/>
      <c r="E76" s="170"/>
      <c r="F76" s="170"/>
      <c r="G76" s="170"/>
      <c r="H76" s="170"/>
      <c r="I76" s="170"/>
      <c r="J76" s="170"/>
      <c r="K76" s="170"/>
      <c r="L76" s="170"/>
      <c r="M76" s="170"/>
      <c r="N76" s="170"/>
      <c r="O76" s="170"/>
      <c r="P76" s="170"/>
      <c r="Q76" s="170"/>
      <c r="R76" s="170"/>
      <c r="S76" s="170"/>
      <c r="T76" s="170"/>
      <c r="U76" s="170"/>
      <c r="V76" s="170"/>
      <c r="W76" s="170"/>
    </row>
    <row r="77" spans="1:23" ht="15" customHeight="1">
      <c r="A77" s="142" t="s">
        <v>64</v>
      </c>
      <c r="B77" s="165">
        <v>2181</v>
      </c>
      <c r="C77" s="165">
        <v>1856</v>
      </c>
      <c r="D77" s="165">
        <v>3052</v>
      </c>
      <c r="E77" s="165">
        <v>2367</v>
      </c>
      <c r="F77" s="165">
        <v>2780</v>
      </c>
      <c r="G77" s="165">
        <v>2828</v>
      </c>
      <c r="H77" s="165">
        <v>5633</v>
      </c>
      <c r="I77" s="165">
        <v>3154</v>
      </c>
      <c r="J77" s="165">
        <v>4362</v>
      </c>
      <c r="K77" s="165">
        <v>4154</v>
      </c>
      <c r="L77" s="165">
        <v>8940</v>
      </c>
      <c r="M77" s="165">
        <v>5980</v>
      </c>
      <c r="N77" s="165">
        <v>4020</v>
      </c>
      <c r="O77" s="183"/>
      <c r="P77" s="183"/>
      <c r="Q77" s="183"/>
      <c r="R77" s="183"/>
      <c r="S77" s="183"/>
      <c r="T77" s="183"/>
      <c r="U77" s="183"/>
      <c r="V77" s="183"/>
      <c r="W77" s="183"/>
    </row>
    <row r="78" spans="1:23" ht="15" customHeight="1">
      <c r="A78" s="142" t="s">
        <v>65</v>
      </c>
      <c r="B78" s="165"/>
      <c r="C78" s="170"/>
      <c r="D78" s="170"/>
      <c r="E78" s="170"/>
      <c r="F78" s="170"/>
      <c r="G78" s="170"/>
      <c r="H78" s="170"/>
      <c r="I78" s="170"/>
      <c r="J78" s="170"/>
      <c r="K78" s="170"/>
      <c r="L78" s="170"/>
      <c r="M78" s="170"/>
      <c r="N78" s="170"/>
      <c r="O78" s="170"/>
      <c r="P78" s="170"/>
      <c r="Q78" s="170"/>
      <c r="R78" s="170"/>
      <c r="S78" s="170"/>
      <c r="T78" s="170"/>
      <c r="U78" s="170"/>
      <c r="V78" s="170"/>
      <c r="W78" s="170"/>
    </row>
    <row r="79" spans="1:23" ht="15" customHeight="1">
      <c r="A79" s="142" t="s">
        <v>66</v>
      </c>
      <c r="B79" s="165">
        <v>727</v>
      </c>
      <c r="C79" s="165">
        <v>837</v>
      </c>
      <c r="D79" s="165">
        <v>1219</v>
      </c>
      <c r="E79" s="165">
        <v>848</v>
      </c>
      <c r="F79" s="165">
        <v>1105</v>
      </c>
      <c r="G79" s="165">
        <v>1147</v>
      </c>
      <c r="H79" s="165">
        <v>1351</v>
      </c>
      <c r="I79" s="165">
        <v>1357</v>
      </c>
      <c r="J79" s="165">
        <v>1859</v>
      </c>
      <c r="K79" s="165">
        <v>1559</v>
      </c>
      <c r="L79" s="165">
        <v>1753</v>
      </c>
      <c r="M79" s="165">
        <v>1080</v>
      </c>
      <c r="N79" s="165">
        <v>1241</v>
      </c>
      <c r="O79" s="165">
        <v>1185</v>
      </c>
      <c r="P79" s="166">
        <v>1460</v>
      </c>
      <c r="Q79" s="166">
        <v>1226</v>
      </c>
      <c r="R79" s="166">
        <v>1276</v>
      </c>
      <c r="S79" s="166">
        <v>1131</v>
      </c>
      <c r="T79" s="166">
        <v>1178</v>
      </c>
      <c r="U79" s="166">
        <v>996</v>
      </c>
      <c r="V79" s="161">
        <f>(U79-T79)/T79</f>
        <v>-0.15449915110356535</v>
      </c>
      <c r="W79" s="141">
        <f>U79/U$7</f>
        <v>3.290930117297208E-3</v>
      </c>
    </row>
    <row r="80" spans="1:23" ht="15" customHeight="1">
      <c r="A80" s="142" t="s">
        <v>61</v>
      </c>
      <c r="B80" s="165"/>
      <c r="C80" s="170"/>
      <c r="D80" s="170"/>
      <c r="E80" s="170"/>
      <c r="F80" s="170"/>
      <c r="G80" s="170"/>
      <c r="H80" s="170"/>
      <c r="I80" s="170"/>
      <c r="J80" s="170"/>
      <c r="K80" s="170"/>
      <c r="L80" s="170"/>
      <c r="M80" s="170"/>
      <c r="N80" s="170"/>
      <c r="O80" s="170"/>
      <c r="P80" s="170"/>
      <c r="Q80" s="170"/>
      <c r="R80" s="170"/>
      <c r="S80" s="170"/>
      <c r="T80" s="170"/>
      <c r="U80" s="170"/>
      <c r="V80" s="170"/>
      <c r="W80" s="170"/>
    </row>
    <row r="81" spans="1:23" ht="15" customHeight="1">
      <c r="A81" s="146" t="s">
        <v>50</v>
      </c>
      <c r="B81" s="167">
        <v>-2181</v>
      </c>
      <c r="C81" s="167">
        <v>-1856</v>
      </c>
      <c r="D81" s="167">
        <v>-3052</v>
      </c>
      <c r="E81" s="167">
        <v>-2186</v>
      </c>
      <c r="F81" s="167">
        <v>-2780</v>
      </c>
      <c r="G81" s="170"/>
      <c r="H81" s="170"/>
      <c r="I81" s="170"/>
      <c r="J81" s="170"/>
      <c r="K81" s="170"/>
      <c r="L81" s="170"/>
      <c r="M81" s="170"/>
      <c r="N81" s="170"/>
      <c r="O81" s="170"/>
      <c r="P81" s="170"/>
      <c r="Q81" s="170"/>
      <c r="R81" s="170"/>
      <c r="S81" s="170"/>
      <c r="T81" s="170"/>
      <c r="U81" s="170"/>
      <c r="V81" s="170"/>
      <c r="W81" s="170"/>
    </row>
    <row r="82" spans="1:23" ht="17.25">
      <c r="A82" s="70" t="s">
        <v>78</v>
      </c>
      <c r="B82" s="66"/>
      <c r="C82" s="66"/>
      <c r="D82" s="66"/>
      <c r="E82" s="66"/>
      <c r="F82" s="66"/>
      <c r="G82" s="66"/>
      <c r="H82" s="66"/>
      <c r="I82" s="67"/>
      <c r="J82" s="66"/>
      <c r="K82" s="67"/>
      <c r="L82" s="67"/>
      <c r="M82" s="106" t="s">
        <v>90</v>
      </c>
      <c r="N82" s="1" t="s">
        <v>89</v>
      </c>
      <c r="O82" s="67"/>
      <c r="P82" s="68"/>
      <c r="Q82" s="68"/>
      <c r="R82" s="68"/>
      <c r="S82" s="68"/>
      <c r="T82" s="68"/>
      <c r="U82" s="68"/>
      <c r="V82" s="69"/>
      <c r="W82" s="21" t="s">
        <v>101</v>
      </c>
    </row>
    <row r="83" spans="1:23">
      <c r="A83" s="3" t="s">
        <v>36</v>
      </c>
      <c r="B83" s="1"/>
      <c r="C83" s="24"/>
      <c r="D83" s="24"/>
      <c r="E83" s="24"/>
      <c r="F83" s="24"/>
      <c r="G83" s="24"/>
      <c r="H83" s="1"/>
      <c r="I83" s="24"/>
      <c r="J83" s="1"/>
      <c r="K83" s="1"/>
      <c r="L83" s="21"/>
      <c r="O83" s="1"/>
      <c r="P83" s="1"/>
      <c r="Q83" s="1"/>
      <c r="R83" s="1"/>
      <c r="S83" s="1"/>
      <c r="T83" s="1"/>
      <c r="U83" s="1"/>
      <c r="V83" s="71"/>
      <c r="W83" s="72"/>
    </row>
    <row r="84" spans="1:23">
      <c r="A84" s="1" t="s">
        <v>103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71"/>
      <c r="W84" s="71"/>
    </row>
    <row r="85" spans="1:23">
      <c r="A85" s="1"/>
      <c r="B85" s="1"/>
      <c r="C85" s="1"/>
      <c r="D85" s="1"/>
      <c r="E85" s="1"/>
      <c r="F85" s="1"/>
      <c r="G85" s="1"/>
      <c r="H85" s="2"/>
      <c r="I85" s="1"/>
      <c r="J85" s="1"/>
      <c r="K85" s="1"/>
      <c r="L85" s="1"/>
      <c r="M85" s="1"/>
      <c r="O85" s="1"/>
      <c r="P85" s="1"/>
      <c r="Q85" s="1"/>
      <c r="R85" s="1"/>
      <c r="S85" s="1"/>
      <c r="T85" s="1"/>
      <c r="U85" s="1"/>
      <c r="V85" s="71"/>
      <c r="W85" s="71"/>
    </row>
  </sheetData>
  <pageMargins left="0.78740157480314965" right="1.5748031496062993" top="0.39370078740157483" bottom="0.62992125984251968" header="0.31496062992125984" footer="0.15748031496062992"/>
  <pageSetup paperSize="9" scale="74" fitToWidth="2" fitToHeight="2" orientation="landscape" r:id="rId1"/>
  <headerFooter>
    <oddFooter>&amp;L&amp;"Trebuchet MS,Grassetto"&amp;10Statistiche estere - PRODUZIONE MONDIALE
Automobile in cifre&amp;C&amp;"Trebuchet MS,Normale"&amp;8&amp;P/&amp;N&amp;R&amp;"Trebuchet MS,Grassetto"&amp;10ANFIA - Studi e statistiche</oddFooter>
  </headerFooter>
  <rowBreaks count="1" manualBreakCount="1">
    <brk id="46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W86"/>
  <sheetViews>
    <sheetView showGridLines="0" zoomScale="90" zoomScaleNormal="90" workbookViewId="0">
      <pane ySplit="6" topLeftCell="A7" activePane="bottomLeft" state="frozen"/>
      <selection activeCell="A7" sqref="A7:XFD81"/>
      <selection pane="bottomLeft"/>
    </sheetView>
  </sheetViews>
  <sheetFormatPr defaultRowHeight="15"/>
  <cols>
    <col min="1" max="1" width="20.140625" customWidth="1"/>
    <col min="2" max="2" width="10.85546875" hidden="1" customWidth="1"/>
    <col min="3" max="11" width="10.5703125" hidden="1" customWidth="1"/>
    <col min="12" max="17" width="10.5703125" customWidth="1"/>
    <col min="18" max="18" width="10.5703125" bestFit="1" customWidth="1"/>
    <col min="19" max="21" width="10.5703125" customWidth="1"/>
  </cols>
  <sheetData>
    <row r="3" spans="1:23" s="92" customFormat="1">
      <c r="B3" s="81" t="s">
        <v>70</v>
      </c>
      <c r="C3" s="87"/>
      <c r="D3" s="87"/>
      <c r="E3" s="87"/>
      <c r="F3" s="88"/>
      <c r="G3" s="87"/>
      <c r="H3" s="87"/>
      <c r="J3" s="89"/>
      <c r="K3" s="90"/>
      <c r="L3" s="81" t="s">
        <v>70</v>
      </c>
      <c r="M3" s="90"/>
      <c r="N3" s="90"/>
      <c r="O3" s="90"/>
      <c r="P3" s="90"/>
      <c r="Q3" s="90"/>
      <c r="R3" s="90"/>
      <c r="S3" s="90"/>
      <c r="T3" s="90"/>
      <c r="U3" s="90"/>
      <c r="V3" s="82"/>
      <c r="W3" s="91"/>
    </row>
    <row r="4" spans="1:23" s="92" customFormat="1">
      <c r="B4" s="122" t="s">
        <v>34</v>
      </c>
      <c r="C4" s="93"/>
      <c r="D4" s="93"/>
      <c r="E4" s="93"/>
      <c r="F4" s="93"/>
      <c r="G4" s="93"/>
      <c r="H4" s="93"/>
      <c r="J4" s="93"/>
      <c r="K4" s="94"/>
      <c r="L4" s="122" t="s">
        <v>34</v>
      </c>
      <c r="M4" s="94"/>
      <c r="N4" s="94"/>
      <c r="O4" s="94"/>
      <c r="P4" s="94"/>
      <c r="Q4" s="94"/>
      <c r="R4" s="94"/>
      <c r="S4" s="94"/>
      <c r="T4" s="94"/>
      <c r="U4" s="94"/>
      <c r="V4" s="82"/>
      <c r="W4" s="82"/>
    </row>
    <row r="5" spans="1:23" ht="16.5">
      <c r="A5" s="6"/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  <c r="U5" s="79"/>
      <c r="V5" s="6"/>
      <c r="W5" s="6"/>
    </row>
    <row r="6" spans="1:23" ht="30">
      <c r="A6" s="9"/>
      <c r="B6" s="10">
        <v>2000</v>
      </c>
      <c r="C6" s="10">
        <v>2001</v>
      </c>
      <c r="D6" s="10">
        <v>2002</v>
      </c>
      <c r="E6" s="10">
        <v>2003</v>
      </c>
      <c r="F6" s="10">
        <v>2004</v>
      </c>
      <c r="G6" s="10">
        <v>2005</v>
      </c>
      <c r="H6" s="10">
        <v>2006</v>
      </c>
      <c r="I6" s="10">
        <v>2007</v>
      </c>
      <c r="J6" s="10">
        <v>2008</v>
      </c>
      <c r="K6" s="10">
        <v>2009</v>
      </c>
      <c r="L6" s="10">
        <v>2010</v>
      </c>
      <c r="M6" s="10">
        <v>2011</v>
      </c>
      <c r="N6" s="10">
        <v>2012</v>
      </c>
      <c r="O6" s="10">
        <v>2013</v>
      </c>
      <c r="P6" s="10">
        <v>2014</v>
      </c>
      <c r="Q6" s="10">
        <v>2015</v>
      </c>
      <c r="R6" s="10">
        <v>2016</v>
      </c>
      <c r="S6" s="10">
        <v>2017</v>
      </c>
      <c r="T6" s="10">
        <v>2018</v>
      </c>
      <c r="U6" s="10">
        <v>2019</v>
      </c>
      <c r="V6" s="45" t="s">
        <v>105</v>
      </c>
      <c r="W6" s="45" t="s">
        <v>104</v>
      </c>
    </row>
    <row r="7" spans="1:23" ht="15" customHeight="1">
      <c r="A7" s="57" t="s">
        <v>2</v>
      </c>
      <c r="B7" s="58">
        <f>+AUTOBUS!B7+AUTOCARRI!B7+VCL!B7</f>
        <v>17318652</v>
      </c>
      <c r="C7" s="58">
        <f>+AUTOBUS!C7+AUTOCARRI!C7+VCL!C7</f>
        <v>16542839</v>
      </c>
      <c r="D7" s="58">
        <f>+AUTOBUS!D7+AUTOCARRI!D7+VCL!D7</f>
        <v>17353765</v>
      </c>
      <c r="E7" s="58">
        <f>+AUTOBUS!E7+AUTOCARRI!E7+VCL!E7</f>
        <v>18651602</v>
      </c>
      <c r="F7" s="58">
        <f>+AUTOBUS!F7+AUTOCARRI!F7+VCL!F7</f>
        <v>19901181</v>
      </c>
      <c r="G7" s="58">
        <f>+AUTOBUS!G7+AUTOCARRI!G7+VCL!G7</f>
        <v>19482959</v>
      </c>
      <c r="H7" s="58">
        <f>+AUTOBUS!H7+AUTOCARRI!H7+VCL!H7</f>
        <v>19185018</v>
      </c>
      <c r="I7" s="58">
        <f>+AUTOBUS!I7+AUTOCARRI!I7+VCL!I7</f>
        <v>19971061</v>
      </c>
      <c r="J7" s="58">
        <f>+AUTOBUS!J7+AUTOCARRI!J7+VCL!J7</f>
        <v>17815871</v>
      </c>
      <c r="K7" s="58">
        <f>+AUTOBUS!K7+AUTOCARRI!K7+VCL!K7</f>
        <v>13889306</v>
      </c>
      <c r="L7" s="58">
        <f>+AUTOBUS!L7+AUTOCARRI!L7+VCL!L7</f>
        <v>19335399</v>
      </c>
      <c r="M7" s="58">
        <f>+AUTOBUS!M7+AUTOCARRI!M7+VCL!M7</f>
        <v>20195933</v>
      </c>
      <c r="N7" s="58">
        <f>+VCL!N7+AUTOCARRI!N7+AUTOBUS!N7</f>
        <v>21280089</v>
      </c>
      <c r="O7" s="58">
        <f>+AUTOBUS!O7+AUTOCARRI!O7+VCL!O7</f>
        <v>21935119</v>
      </c>
      <c r="P7" s="58">
        <f>+AUTOBUS!P7+AUTOCARRI!P7+VCL!P7</f>
        <v>22307413</v>
      </c>
      <c r="Q7" s="58">
        <f>+AUTOBUS!Q7+AUTOCARRI!Q7+VCL!Q7</f>
        <v>22592023</v>
      </c>
      <c r="R7" s="58">
        <f>+AUTOBUS!R7+AUTOCARRI!R7+VCL!R7</f>
        <v>23243311</v>
      </c>
      <c r="S7" s="58">
        <f>+AUTOBUS!S7+AUTOCARRI!S7+VCL!S7</f>
        <v>24481329</v>
      </c>
      <c r="T7" s="58">
        <f>+AUTOBUS!T7+AUTOCARRI!T7+VCL!T7</f>
        <v>25813114</v>
      </c>
      <c r="U7" s="58">
        <f>+AUTOBUS!U7+AUTOCARRI!U7+VCL!U7</f>
        <v>25380344</v>
      </c>
      <c r="V7" s="43">
        <f>(U7-T7)/T7</f>
        <v>-1.6765509190406085E-2</v>
      </c>
      <c r="W7" s="43">
        <f>U7/U$7</f>
        <v>1</v>
      </c>
    </row>
    <row r="8" spans="1:23" ht="15" customHeight="1">
      <c r="A8" s="31" t="s">
        <v>3</v>
      </c>
      <c r="B8" s="38">
        <f>+AUTOBUS!B8+AUTOCARRI!B8+VCL!B8</f>
        <v>2783309</v>
      </c>
      <c r="C8" s="38">
        <f>+AUTOBUS!C8+AUTOCARRI!C8+VCL!C8</f>
        <v>2670196</v>
      </c>
      <c r="D8" s="38">
        <f>+AUTOBUS!D8+AUTOCARRI!D8+VCL!D8</f>
        <v>2583541</v>
      </c>
      <c r="E8" s="38">
        <f>+AUTOBUS!E8+AUTOCARRI!E8+VCL!E8</f>
        <v>2757947</v>
      </c>
      <c r="F8" s="38">
        <f>+AUTOBUS!F8+AUTOCARRI!F8+VCL!F8</f>
        <v>3004765</v>
      </c>
      <c r="G8" s="38">
        <f>+AUTOBUS!G8+AUTOCARRI!G8+VCL!G8</f>
        <v>3140884</v>
      </c>
      <c r="H8" s="38">
        <f>+AUTOBUS!H8+AUTOCARRI!H8+VCL!H8</f>
        <v>3299132</v>
      </c>
      <c r="I8" s="38">
        <f>+AUTOBUS!I8+AUTOCARRI!I8+VCL!I8</f>
        <v>3521141</v>
      </c>
      <c r="J8" s="38">
        <f>+AUTOBUS!J8+AUTOCARRI!J8+VCL!J8</f>
        <v>3396455</v>
      </c>
      <c r="K8" s="38">
        <f>+AUTOBUS!K8+AUTOCARRI!K8+VCL!K8</f>
        <v>1810227</v>
      </c>
      <c r="L8" s="38">
        <f>+AUTOBUS!L8+AUTOCARRI!L8+VCL!L8</f>
        <v>2554875</v>
      </c>
      <c r="M8" s="38">
        <f>+AUTOBUS!M8+AUTOCARRI!M8+VCL!M8</f>
        <v>2919258</v>
      </c>
      <c r="N8" s="38">
        <f>+AUTOBUS!N8+AUTOCARRI!N8+VCL!N8</f>
        <v>2681403</v>
      </c>
      <c r="O8" s="38">
        <f>+AUTOBUS!O8+AUTOCARRI!O8+VCL!O8</f>
        <v>2598622</v>
      </c>
      <c r="P8" s="38">
        <f>+AUTOBUS!P8+AUTOCARRI!P8+VCL!P8</f>
        <v>2614483</v>
      </c>
      <c r="Q8" s="38">
        <f>+AUTOBUS!Q8+AUTOCARRI!Q8+VCL!Q8</f>
        <v>2929043</v>
      </c>
      <c r="R8" s="38">
        <f>+AUTOBUS!R8+AUTOCARRI!R8+VCL!R8</f>
        <v>3015343</v>
      </c>
      <c r="S8" s="38">
        <f>+AUTOBUS!S8+AUTOCARRI!S8+VCL!S8</f>
        <v>3113792</v>
      </c>
      <c r="T8" s="38">
        <f>+AUTOBUS!T8+AUTOCARRI!T8+VCL!T8</f>
        <v>3157175</v>
      </c>
      <c r="U8" s="38">
        <f>+AUTOBUS!U8+AUTOCARRI!U8+VCL!U8</f>
        <v>3125521</v>
      </c>
      <c r="V8" s="30">
        <f t="shared" ref="V8:V17" si="0">(U8-T8)/T8</f>
        <v>-1.0026051770966132E-2</v>
      </c>
      <c r="W8" s="30">
        <f t="shared" ref="W8:W17" si="1">U8/U$7</f>
        <v>0.12314730643524768</v>
      </c>
    </row>
    <row r="9" spans="1:23" ht="15" customHeight="1">
      <c r="A9" s="59" t="s">
        <v>67</v>
      </c>
      <c r="B9" s="60">
        <f>+AUTOBUS!B9+AUTOCARRI!B9+VCL!B9</f>
        <v>2326635</v>
      </c>
      <c r="C9" s="60">
        <f>+AUTOBUS!C9+AUTOCARRI!C9+VCL!C9</f>
        <v>2280328</v>
      </c>
      <c r="D9" s="60">
        <f>+AUTOBUS!D9+AUTOCARRI!D9+VCL!D9</f>
        <v>2127858</v>
      </c>
      <c r="E9" s="60">
        <f>+AUTOBUS!E9+AUTOCARRI!E9+VCL!E9</f>
        <v>2175860</v>
      </c>
      <c r="F9" s="60">
        <f>+AUTOBUS!F9+AUTOCARRI!F9+VCL!F9</f>
        <v>2288543</v>
      </c>
      <c r="G9" s="60">
        <f>+AUTOBUS!G9+AUTOCARRI!G9+VCL!G9</f>
        <v>2368066</v>
      </c>
      <c r="H9" s="60">
        <f>+AUTOBUS!H9+AUTOCARRI!H9+VCL!H9</f>
        <v>2466028</v>
      </c>
      <c r="I9" s="60">
        <f>+AUTOBUS!I9+AUTOCARRI!I9+VCL!I9</f>
        <v>2621086</v>
      </c>
      <c r="J9" s="60">
        <f>+AUTOBUS!J9+AUTOCARRI!J9+VCL!J9</f>
        <v>2484391</v>
      </c>
      <c r="K9" s="60">
        <f>+AUTOBUS!K9+AUTOCARRI!K9+VCL!K9</f>
        <v>1301085</v>
      </c>
      <c r="L9" s="60">
        <f>+AUTOBUS!L9+AUTOCARRI!L9+VCL!L9</f>
        <v>1818831</v>
      </c>
      <c r="M9" s="60">
        <f>+AUTOBUS!M9+AUTOCARRI!M9+VCL!M9</f>
        <v>2058335</v>
      </c>
      <c r="N9" s="60">
        <f>+AUTOBUS!N9+AUTOCARRI!N9+VCL!N9</f>
        <v>1866051</v>
      </c>
      <c r="O9" s="60">
        <f>+AUTOBUS!O9+AUTOCARRI!O9+VCL!O9</f>
        <v>1813128</v>
      </c>
      <c r="P9" s="60">
        <f>+AUTOBUS!P9+AUTOCARRI!P9+VCL!P9</f>
        <v>1951929</v>
      </c>
      <c r="Q9" s="60">
        <f>+AUTOBUS!Q9+AUTOCARRI!Q9+VCL!Q9</f>
        <v>2186298</v>
      </c>
      <c r="R9" s="60">
        <f>+AUTOBUS!R9+AUTOCARRI!R9+VCL!R9</f>
        <v>2289505</v>
      </c>
      <c r="S9" s="60">
        <f>+AUTOBUS!S9+AUTOCARRI!S9+VCL!S9</f>
        <v>2344481</v>
      </c>
      <c r="T9" s="60">
        <f>+AUTOBUS!T9+AUTOCARRI!T9+VCL!T9</f>
        <v>2413596</v>
      </c>
      <c r="U9" s="60">
        <f>+AUTOBUS!U9+AUTOCARRI!U9+VCL!U9</f>
        <v>2434044</v>
      </c>
      <c r="V9" s="43">
        <f t="shared" si="0"/>
        <v>8.4720060855254988E-3</v>
      </c>
      <c r="W9" s="43">
        <f t="shared" si="1"/>
        <v>9.5902719049040464E-2</v>
      </c>
    </row>
    <row r="10" spans="1:23" ht="15" customHeight="1">
      <c r="A10" s="61" t="s">
        <v>75</v>
      </c>
      <c r="B10" s="62">
        <f>+AUTOBUS!B10+AUTOCARRI!B10+VCL!B10</f>
        <v>2326635</v>
      </c>
      <c r="C10" s="62">
        <f>+AUTOBUS!C10+AUTOCARRI!C10+VCL!C10</f>
        <v>2280328</v>
      </c>
      <c r="D10" s="62">
        <f>+AUTOBUS!D10+AUTOCARRI!D10+VCL!D10</f>
        <v>2127858</v>
      </c>
      <c r="E10" s="62">
        <f>+AUTOBUS!E10+AUTOCARRI!E10+VCL!E10</f>
        <v>2175860</v>
      </c>
      <c r="F10" s="62">
        <f>+AUTOBUS!F10+AUTOCARRI!F10+VCL!F10</f>
        <v>2186450</v>
      </c>
      <c r="G10" s="62">
        <f>+AUTOBUS!G10+AUTOCARRI!G10+VCL!G10</f>
        <v>2246463</v>
      </c>
      <c r="H10" s="62">
        <f>+AUTOBUS!H10+AUTOCARRI!H10+VCL!H10</f>
        <v>2341195</v>
      </c>
      <c r="I10" s="62">
        <f>+AUTOBUS!I10+AUTOCARRI!I10+VCL!I10</f>
        <v>2474948</v>
      </c>
      <c r="J10" s="62">
        <f>+AUTOBUS!J10+AUTOCARRI!J10+VCL!J10</f>
        <v>2325472</v>
      </c>
      <c r="K10" s="62">
        <f>+AUTOBUS!K10+AUTOCARRI!K10+VCL!K10</f>
        <v>1204952</v>
      </c>
      <c r="L10" s="62">
        <f>+AUTOBUS!L10+AUTOCARRI!L10+VCL!L10</f>
        <v>1686975</v>
      </c>
      <c r="M10" s="62">
        <f>+AUTOBUS!M10+AUTOCARRI!M10+VCL!M10</f>
        <v>1920859</v>
      </c>
      <c r="N10" s="62">
        <f>+AUTOBUS!N10+AUTOCARRI!N10+VCL!N10</f>
        <v>1726023</v>
      </c>
      <c r="O10" s="62">
        <f>+AUTOBUS!O10+AUTOCARRI!O10+VCL!O10</f>
        <v>1685704</v>
      </c>
      <c r="P10" s="62">
        <f>+AUTOBUS!P10+AUTOCARRI!P10+VCL!P10</f>
        <v>1822711</v>
      </c>
      <c r="Q10" s="62">
        <f>+AUTOBUS!Q10+AUTOCARRI!Q10+VCL!Q10</f>
        <v>2051283</v>
      </c>
      <c r="R10" s="62">
        <f>+AUTOBUS!R10+AUTOCARRI!R10+VCL!R10</f>
        <v>2152612</v>
      </c>
      <c r="S10" s="62">
        <f>+AUTOBUS!S10+AUTOCARRI!S10+VCL!S10</f>
        <v>2159852</v>
      </c>
      <c r="T10" s="62">
        <f>+AUTOBUS!T10+AUTOCARRI!T10+VCL!T10</f>
        <v>2196508</v>
      </c>
      <c r="U10" s="62">
        <f>+AUTOBUS!U10+AUTOCARRI!U10+VCL!U10</f>
        <v>2208962</v>
      </c>
      <c r="V10" s="43">
        <f t="shared" si="0"/>
        <v>5.6699087824856548E-3</v>
      </c>
      <c r="W10" s="43">
        <f t="shared" si="1"/>
        <v>8.7034360133180222E-2</v>
      </c>
    </row>
    <row r="11" spans="1:23" s="97" customFormat="1" ht="15" customHeight="1">
      <c r="A11" s="123" t="s">
        <v>94</v>
      </c>
      <c r="B11" s="124">
        <f>+AUTOBUS!B11+AUTOCARRI!B11+VCL!B11</f>
        <v>394697</v>
      </c>
      <c r="C11" s="124">
        <f>+AUTOBUS!C11+AUTOCARRI!C11+VCL!C11</f>
        <v>390488</v>
      </c>
      <c r="D11" s="124">
        <f>+AUTOBUS!D11+AUTOCARRI!D11+VCL!D11</f>
        <v>346071</v>
      </c>
      <c r="E11" s="125">
        <f>+AUTOBUS!E11+AUTOCARRI!E11+VCL!E11</f>
        <v>361226</v>
      </c>
      <c r="F11" s="125">
        <f>+AUTOBUS!F11+AUTOCARRI!F11+VCL!F11</f>
        <v>377853</v>
      </c>
      <c r="G11" s="125">
        <f>+AUTOBUS!G11+AUTOCARRI!G11+VCL!G11</f>
        <v>407523</v>
      </c>
      <c r="H11" s="125">
        <f>+AUTOBUS!H11+AUTOCARRI!H11+VCL!H11</f>
        <v>421106</v>
      </c>
      <c r="I11" s="125">
        <f>+AUTOBUS!I11+AUTOCARRI!I11+VCL!I11</f>
        <v>504321</v>
      </c>
      <c r="J11" s="125">
        <f>+AUTOBUS!J11+AUTOCARRI!J11+VCL!J11</f>
        <v>513700</v>
      </c>
      <c r="K11" s="125">
        <f>+AUTOBUS!K11+AUTOCARRI!K11+VCL!K11</f>
        <v>245334</v>
      </c>
      <c r="L11" s="125">
        <f>+AUTOBUS!L11+AUTOCARRI!L11+VCL!L11</f>
        <v>353576</v>
      </c>
      <c r="M11" s="125">
        <f>+AUTOBUS!M11+AUTOCARRI!M11+VCL!M11</f>
        <v>429661</v>
      </c>
      <c r="N11" s="125">
        <f>+AUTOBUS!N11+AUTOCARRI!N11+VCL!N11</f>
        <v>409012</v>
      </c>
      <c r="O11" s="125">
        <f>+AUTOBUS!O11+AUTOCARRI!O11+VCL!O11</f>
        <v>437418</v>
      </c>
      <c r="P11" s="125">
        <f>+AUTOBUS!P11+AUTOCARRI!P11+VCL!P11</f>
        <v>447312</v>
      </c>
      <c r="Q11" s="125">
        <f>+AUTOBUS!Q11+AUTOCARRI!Q11+VCL!Q11</f>
        <v>478226</v>
      </c>
      <c r="R11" s="125">
        <f>+AUTOBUS!R11+AUTOCARRI!R11+VCL!R11</f>
        <v>464154</v>
      </c>
      <c r="S11" s="125">
        <f>+AUTOBUS!S11+AUTOCARRI!S11+VCL!S11</f>
        <v>424683</v>
      </c>
      <c r="T11" s="125">
        <f>+AUTOBUS!T11+AUTOCARRI!T11+VCL!T11</f>
        <v>433800</v>
      </c>
      <c r="U11" s="125">
        <f>+AUTOBUS!U11+AUTOCARRI!U11+VCL!U11</f>
        <v>412600</v>
      </c>
      <c r="V11" s="126">
        <f t="shared" si="0"/>
        <v>-4.8870447210696173E-2</v>
      </c>
      <c r="W11" s="126">
        <f t="shared" si="1"/>
        <v>1.625667485042756E-2</v>
      </c>
    </row>
    <row r="12" spans="1:23" s="97" customFormat="1" ht="15" customHeight="1">
      <c r="A12" s="123" t="s">
        <v>95</v>
      </c>
      <c r="B12" s="124">
        <f>+AUTOBUS!B12+AUTOCARRI!B12+VCL!B12</f>
        <v>468551</v>
      </c>
      <c r="C12" s="124">
        <f>+AUTOBUS!C12+AUTOCARRI!C12+VCL!C12</f>
        <v>446869</v>
      </c>
      <c r="D12" s="124">
        <f>+AUTOBUS!D12+AUTOCARRI!D12+VCL!D12</f>
        <v>409073</v>
      </c>
      <c r="E12" s="124">
        <f>+AUTOBUS!E12+AUTOCARRI!E12+VCL!E12</f>
        <v>399737</v>
      </c>
      <c r="F12" s="124">
        <f>+AUTOBUS!F12+AUTOCARRI!F12+VCL!F12</f>
        <v>438574</v>
      </c>
      <c r="G12" s="124">
        <f>+AUTOBUS!G12+AUTOCARRI!G12+VCL!G12</f>
        <v>436047</v>
      </c>
      <c r="H12" s="124">
        <f>+AUTOBUS!H12+AUTOCARRI!H12+VCL!H12</f>
        <v>446023</v>
      </c>
      <c r="I12" s="124">
        <f>+AUTOBUS!I12+AUTOCARRI!I12+VCL!I12</f>
        <v>464985</v>
      </c>
      <c r="J12" s="124">
        <f>+AUTOBUS!J12+AUTOCARRI!J12+VCL!J12</f>
        <v>423043</v>
      </c>
      <c r="K12" s="124">
        <f>+AUTOBUS!K12+AUTOCARRI!K12+VCL!K12</f>
        <v>228196</v>
      </c>
      <c r="L12" s="124">
        <f>+AUTOBUS!L12+AUTOCARRI!L12+VCL!L12</f>
        <v>305250</v>
      </c>
      <c r="M12" s="127">
        <f>+AUTOBUS!M12+AUTOCARRI!M12+VCL!M12</f>
        <v>363858</v>
      </c>
      <c r="N12" s="127">
        <f>+AUTOBUS!N12+AUTOCARRI!N12+VCL!N12</f>
        <v>327689</v>
      </c>
      <c r="O12" s="127">
        <f>+AUTOBUS!O12+AUTOCARRI!O12+VCL!O12</f>
        <v>318796</v>
      </c>
      <c r="P12" s="127">
        <f>+AUTOBUS!P12+AUTOCARRI!P12+VCL!P12</f>
        <v>347122</v>
      </c>
      <c r="Q12" s="127">
        <f>+AUTOBUS!Q12+AUTOCARRI!Q12+VCL!Q12</f>
        <v>453456</v>
      </c>
      <c r="R12" s="127">
        <f>+AUTOBUS!R12+AUTOCARRI!R12+VCL!R12</f>
        <v>504809</v>
      </c>
      <c r="S12" s="127">
        <f>+AUTOBUS!S12+AUTOCARRI!S12+VCL!S12</f>
        <v>530980</v>
      </c>
      <c r="T12" s="127">
        <f>+AUTOBUS!T12+AUTOCARRI!T12+VCL!T12</f>
        <v>544190</v>
      </c>
      <c r="U12" s="127">
        <f>+AUTOBUS!U12+AUTOCARRI!U12+VCL!U12</f>
        <v>577802</v>
      </c>
      <c r="V12" s="126">
        <f t="shared" si="0"/>
        <v>6.1765192304158473E-2</v>
      </c>
      <c r="W12" s="126">
        <f t="shared" si="1"/>
        <v>2.2765727682808396E-2</v>
      </c>
    </row>
    <row r="13" spans="1:23" s="97" customFormat="1" ht="15" customHeight="1">
      <c r="A13" s="128" t="s">
        <v>4</v>
      </c>
      <c r="B13" s="124">
        <f>+AUTOBUS!B13+AUTOCARRI!B13+VCL!B13</f>
        <v>666515</v>
      </c>
      <c r="C13" s="124">
        <f>+AUTOBUS!C13+AUTOCARRI!C13+VCL!C13</f>
        <v>638716</v>
      </c>
      <c r="D13" s="124">
        <f>+AUTOBUS!D13+AUTOCARRI!D13+VCL!D13</f>
        <v>588337</v>
      </c>
      <c r="E13" s="124">
        <f>+AUTOBUS!E13+AUTOCARRI!E13+VCL!E13</f>
        <v>630452</v>
      </c>
      <c r="F13" s="124">
        <f>+AUTOBUS!F13+AUTOCARRI!F13+VCL!F13</f>
        <v>609673</v>
      </c>
      <c r="G13" s="124">
        <f>+AUTOBUS!G13+AUTOCARRI!G13+VCL!G13</f>
        <v>654332</v>
      </c>
      <c r="H13" s="124">
        <f>+AUTOBUS!H13+AUTOCARRI!H13+VCL!H13</f>
        <v>698796</v>
      </c>
      <c r="I13" s="124">
        <f>+AUTOBUS!I13+AUTOCARRI!I13+VCL!I13</f>
        <v>693923</v>
      </c>
      <c r="J13" s="124">
        <f>+AUTOBUS!J13+AUTOCARRI!J13+VCL!J13</f>
        <v>598595</v>
      </c>
      <c r="K13" s="124">
        <f>+AUTOBUS!K13+AUTOCARRI!K13+VCL!K13</f>
        <v>357390</v>
      </c>
      <c r="L13" s="124">
        <f>+AUTOBUS!L13+AUTOCARRI!L13+VCL!L13</f>
        <v>474387</v>
      </c>
      <c r="M13" s="124">
        <f>+AUTOBUS!M13+AUTOCARRI!M13+VCL!M13</f>
        <v>534261</v>
      </c>
      <c r="N13" s="124">
        <f>+AUTOBUS!N13+AUTOCARRI!N13+VCL!N13</f>
        <v>439499</v>
      </c>
      <c r="O13" s="124">
        <f>+AUTOBUS!O13+AUTOCARRI!O13+VCL!O13</f>
        <v>408670</v>
      </c>
      <c r="P13" s="124">
        <f>+AUTOBUS!P13+AUTOCARRI!P13+VCL!P13</f>
        <v>504636</v>
      </c>
      <c r="Q13" s="124">
        <f>+AUTOBUS!Q13+AUTOCARRI!Q13+VCL!Q13</f>
        <v>514221</v>
      </c>
      <c r="R13" s="124">
        <f>+AUTOBUS!R13+AUTOCARRI!R13+VCL!R13</f>
        <v>531805</v>
      </c>
      <c r="S13" s="124">
        <f>+AUTOBUS!S13+AUTOCARRI!S13+VCL!S13</f>
        <v>556843</v>
      </c>
      <c r="T13" s="124">
        <f>+AUTOBUS!T13+AUTOCARRI!T13+VCL!T13</f>
        <v>552169</v>
      </c>
      <c r="U13" s="124">
        <f>+AUTOBUS!U13+AUTOCARRI!U13+VCL!U13</f>
        <v>574341</v>
      </c>
      <c r="V13" s="126">
        <f t="shared" si="0"/>
        <v>4.0154373027098587E-2</v>
      </c>
      <c r="W13" s="126">
        <f t="shared" si="1"/>
        <v>2.2629362312819715E-2</v>
      </c>
    </row>
    <row r="14" spans="1:23" s="97" customFormat="1" ht="15" customHeight="1">
      <c r="A14" s="128" t="s">
        <v>85</v>
      </c>
      <c r="B14" s="124">
        <f>+AUTOBUS!B14+AUTOCARRI!B14+VCL!B14</f>
        <v>172442</v>
      </c>
      <c r="C14" s="129">
        <f>+AUTOBUS!C14+AUTOCARRI!C14+VCL!C14</f>
        <v>192873</v>
      </c>
      <c r="D14" s="124">
        <f>+AUTOBUS!D14+AUTOCARRI!D14+VCL!D14</f>
        <v>191267</v>
      </c>
      <c r="E14" s="124">
        <f>+AUTOBUS!E14+AUTOCARRI!E14+VCL!E14</f>
        <v>188871</v>
      </c>
      <c r="F14" s="124">
        <f>+AUTOBUS!F14+AUTOCARRI!F14+VCL!F14</f>
        <v>209293</v>
      </c>
      <c r="G14" s="124">
        <f>+AUTOBUS!G14+AUTOCARRI!G14+VCL!G14</f>
        <v>206753</v>
      </c>
      <c r="H14" s="124">
        <f>+AUTOBUS!H14+AUTOCARRI!H14+VCL!H14</f>
        <v>207704</v>
      </c>
      <c r="I14" s="124">
        <f>+AUTOBUS!I14+AUTOCARRI!I14+VCL!I14</f>
        <v>215686</v>
      </c>
      <c r="J14" s="124">
        <f>+AUTOBUS!J14+AUTOCARRI!J14+VCL!J14</f>
        <v>202896</v>
      </c>
      <c r="K14" s="124">
        <f>+AUTOBUS!K14+AUTOCARRI!K14+VCL!K14</f>
        <v>90679</v>
      </c>
      <c r="L14" s="124">
        <f>+AUTOBUS!L14+AUTOCARRI!L14+VCL!L14</f>
        <v>123019</v>
      </c>
      <c r="M14" s="124">
        <f>+AUTOBUS!M14+AUTOCARRI!M14+VCL!M14</f>
        <v>120189</v>
      </c>
      <c r="N14" s="124">
        <f>+AUTOBUS!N14+AUTOCARRI!N14+VCL!N14</f>
        <v>112039</v>
      </c>
      <c r="O14" s="130">
        <f>+AUTOBUS!O14+AUTOCARRI!O14+VCL!O14</f>
        <v>88110</v>
      </c>
      <c r="P14" s="124">
        <f>+AUTOBUS!P14+AUTOCARRI!P14+VCL!P14</f>
        <v>70731</v>
      </c>
      <c r="Q14" s="124">
        <f>+AUTOBUS!Q14+AUTOCARRI!Q14+VCL!Q14</f>
        <v>94479</v>
      </c>
      <c r="R14" s="124">
        <f>+AUTOBUS!R14+AUTOCARRI!R14+VCL!R14</f>
        <v>93924</v>
      </c>
      <c r="S14" s="124">
        <f>+AUTOBUS!S14+AUTOCARRI!S14+VCL!S14</f>
        <v>78219</v>
      </c>
      <c r="T14" s="124">
        <f>+AUTOBUS!T14+AUTOCARRI!T14+VCL!T14</f>
        <v>84888</v>
      </c>
      <c r="U14" s="124">
        <f>+AUTOBUS!U14+AUTOCARRI!U14+VCL!U14</f>
        <v>78270</v>
      </c>
      <c r="V14" s="126">
        <f t="shared" si="0"/>
        <v>-7.796154933559514E-2</v>
      </c>
      <c r="W14" s="126">
        <f t="shared" si="1"/>
        <v>3.0838825510008847E-3</v>
      </c>
    </row>
    <row r="15" spans="1:23" s="97" customFormat="1" ht="15" customHeight="1">
      <c r="A15" s="128" t="s">
        <v>5</v>
      </c>
      <c r="B15" s="124">
        <f>+AUTOBUS!B15+AUTOCARRI!B15+VCL!B15</f>
        <v>316031</v>
      </c>
      <c r="C15" s="124">
        <f>+AUTOBUS!C15+AUTOCARRI!C15+VCL!C15</f>
        <v>307916</v>
      </c>
      <c r="D15" s="124">
        <f>+AUTOBUS!D15+AUTOCARRI!D15+VCL!D15</f>
        <v>301312</v>
      </c>
      <c r="E15" s="124">
        <f>+AUTOBUS!E15+AUTOCARRI!E15+VCL!E15</f>
        <v>295177</v>
      </c>
      <c r="F15" s="124">
        <f>+AUTOBUS!F15+AUTOCARRI!F15+VCL!F15</f>
        <v>308527</v>
      </c>
      <c r="G15" s="124">
        <f>+AUTOBUS!G15+AUTOCARRI!G15+VCL!G15</f>
        <v>312824</v>
      </c>
      <c r="H15" s="124">
        <f>+AUTOBUS!H15+AUTOCARRI!H15+VCL!H15</f>
        <v>319092</v>
      </c>
      <c r="I15" s="124">
        <f>+AUTOBUS!I15+AUTOCARRI!I15+VCL!I15</f>
        <v>373452</v>
      </c>
      <c r="J15" s="124">
        <f>+AUTOBUS!J15+AUTOCARRI!J15+VCL!J15</f>
        <v>364553</v>
      </c>
      <c r="K15" s="124">
        <f>+AUTOBUS!K15+AUTOCARRI!K15+VCL!K15</f>
        <v>182139</v>
      </c>
      <c r="L15" s="124">
        <f>+AUTOBUS!L15+AUTOCARRI!L15+VCL!L15</f>
        <v>265017</v>
      </c>
      <c r="M15" s="124">
        <f>+AUTOBUS!M15+AUTOCARRI!M15+VCL!M15</f>
        <v>304742</v>
      </c>
      <c r="N15" s="124">
        <f>+AUTOBUS!N15+AUTOCARRI!N15+VCL!N15</f>
        <v>274951</v>
      </c>
      <c r="O15" s="130">
        <f>+AUTOBUS!O15+AUTOCARRI!O15+VCL!O15</f>
        <v>269741</v>
      </c>
      <c r="P15" s="124">
        <f>+AUTOBUS!P15+AUTOCARRI!P15+VCL!P15</f>
        <v>296547</v>
      </c>
      <c r="Q15" s="124">
        <f>+AUTOBUS!Q15+AUTOCARRI!Q15+VCL!Q15</f>
        <v>351084</v>
      </c>
      <c r="R15" s="124">
        <f>+AUTOBUS!R15+AUTOCARRI!R15+VCL!R15</f>
        <v>390334</v>
      </c>
      <c r="S15" s="124">
        <f>+AUTOBUS!S15+AUTOCARRI!S15+VCL!S15</f>
        <v>399568</v>
      </c>
      <c r="T15" s="124">
        <f>+AUTOBUS!T15+AUTOCARRI!T15+VCL!T15</f>
        <v>388891</v>
      </c>
      <c r="U15" s="124">
        <f>+AUTOBUS!U15+AUTOCARRI!U15+VCL!U15</f>
        <v>372819</v>
      </c>
      <c r="V15" s="126">
        <f t="shared" si="0"/>
        <v>-4.1327775649217906E-2</v>
      </c>
      <c r="W15" s="126">
        <f t="shared" si="1"/>
        <v>1.4689280807226254E-2</v>
      </c>
    </row>
    <row r="16" spans="1:23" s="97" customFormat="1" ht="15" customHeight="1">
      <c r="A16" s="128" t="s">
        <v>44</v>
      </c>
      <c r="B16" s="124">
        <f>+AUTOBUS!B16+AUTOCARRI!B16+VCL!B16</f>
        <v>25047</v>
      </c>
      <c r="C16" s="124">
        <f>+AUTOBUS!C16+AUTOCARRI!C16+VCL!C16</f>
        <v>24305</v>
      </c>
      <c r="D16" s="124">
        <f>+AUTOBUS!D16+AUTOCARRI!D16+VCL!D16</f>
        <v>19851</v>
      </c>
      <c r="E16" s="124">
        <f>+AUTOBUS!E16+AUTOCARRI!E16+VCL!E16</f>
        <v>21022</v>
      </c>
      <c r="F16" s="124">
        <f>+AUTOBUS!F16+AUTOCARRI!F16+VCL!F16</f>
        <v>21476</v>
      </c>
      <c r="G16" s="124">
        <f>+AUTOBUS!G16+AUTOCARRI!G16+VCL!G16</f>
        <v>22689</v>
      </c>
      <c r="H16" s="124">
        <f>+AUTOBUS!H16+AUTOCARRI!H16+VCL!H16</f>
        <v>26873</v>
      </c>
      <c r="I16" s="124">
        <f>+AUTOBUS!I16+AUTOCARRI!I16+VCL!I16</f>
        <v>28097</v>
      </c>
      <c r="J16" s="124">
        <f>+AUTOBUS!J16+AUTOCARRI!J16+VCL!J16</f>
        <v>25441</v>
      </c>
      <c r="K16" s="124">
        <f>+AUTOBUS!K16+AUTOCARRI!K16+VCL!K16</f>
        <v>15714</v>
      </c>
      <c r="L16" s="124">
        <f>+AUTOBUS!L16+AUTOCARRI!L16+VCL!L16</f>
        <v>18814</v>
      </c>
      <c r="M16" s="124">
        <f>+AUTOBUS!M16+AUTOCARRI!M16+VCL!M16</f>
        <v>22162</v>
      </c>
      <c r="N16" s="124">
        <f>+AUTOBUS!N16+AUTOCARRI!N16+VCL!N16</f>
        <v>19487</v>
      </c>
      <c r="O16" s="124">
        <f>+AUTOBUS!O16+AUTOCARRI!O16+VCL!O16</f>
        <v>19862</v>
      </c>
      <c r="P16" s="124">
        <f>+AUTOBUS!P16+AUTOCARRI!P16+VCL!P16</f>
        <v>16000</v>
      </c>
      <c r="Q16" s="124">
        <f>+AUTOBUS!Q16+AUTOCARRI!Q16+VCL!Q16</f>
        <v>17200</v>
      </c>
      <c r="R16" s="124">
        <f>+AUTOBUS!R16+AUTOCARRI!R16+VCL!R16</f>
        <v>18500</v>
      </c>
      <c r="S16" s="124">
        <f>+AUTOBUS!S16+AUTOCARRI!S16+VCL!S16</f>
        <v>19200</v>
      </c>
      <c r="T16" s="124">
        <f>+AUTOBUS!T16+AUTOCARRI!T16+VCL!T16</f>
        <v>20400</v>
      </c>
      <c r="U16" s="124">
        <v>21000</v>
      </c>
      <c r="V16" s="126">
        <f t="shared" si="0"/>
        <v>2.9411764705882353E-2</v>
      </c>
      <c r="W16" s="126">
        <f t="shared" si="1"/>
        <v>8.2741195312403966E-4</v>
      </c>
    </row>
    <row r="17" spans="1:23" s="97" customFormat="1" ht="15" customHeight="1">
      <c r="A17" s="128" t="s">
        <v>45</v>
      </c>
      <c r="B17" s="124">
        <f>+AUTOBUS!B17+AUTOCARRI!B17+VCL!B17</f>
        <v>121061</v>
      </c>
      <c r="C17" s="124">
        <f>+AUTOBUS!C17+AUTOCARRI!C17+VCL!C17</f>
        <v>128601</v>
      </c>
      <c r="D17" s="124">
        <f>+AUTOBUS!D17+AUTOCARRI!D17+VCL!D17</f>
        <v>120298</v>
      </c>
      <c r="E17" s="124">
        <f>+AUTOBUS!E17+AUTOCARRI!E17+VCL!E17</f>
        <v>112681</v>
      </c>
      <c r="F17" s="124">
        <f>+AUTOBUS!F17+AUTOCARRI!F17+VCL!F17</f>
        <v>43253</v>
      </c>
      <c r="G17" s="124">
        <f>+AUTOBUS!G17+AUTOCARRI!G17+VCL!G17</f>
        <v>31419</v>
      </c>
      <c r="H17" s="124">
        <f>+AUTOBUS!H17+AUTOCARRI!H17+VCL!H17</f>
        <v>36127</v>
      </c>
      <c r="I17" s="124">
        <f>+AUTOBUS!I17+AUTOCARRI!I17+VCL!I17</f>
        <v>44729</v>
      </c>
      <c r="J17" s="124">
        <f>+AUTOBUS!J17+AUTOCARRI!J17+VCL!J17</f>
        <v>44367</v>
      </c>
      <c r="K17" s="124">
        <f>+AUTOBUS!K17+AUTOCARRI!K17+VCL!K17</f>
        <v>12759</v>
      </c>
      <c r="L17" s="124">
        <f>+AUTOBUS!L17+AUTOCARRI!L17+VCL!L17</f>
        <v>26306</v>
      </c>
      <c r="M17" s="124">
        <f>+AUTOBUS!M17+AUTOCARRI!M17+VCL!M17</f>
        <v>34305</v>
      </c>
      <c r="N17" s="124">
        <f>+AUTOBUS!N17+AUTOCARRI!N17+VCL!N17</f>
        <v>34232</v>
      </c>
      <c r="O17" s="124">
        <f>+AUTOBUS!O17+AUTOCARRI!O17+VCL!O17</f>
        <v>38000</v>
      </c>
      <c r="P17" s="124">
        <f>+AUTOBUS!P17+AUTOCARRI!P17+VCL!P17</f>
        <v>35195</v>
      </c>
      <c r="Q17" s="124">
        <f>+AUTOBUS!Q17+AUTOCARRI!Q17+VCL!Q17</f>
        <v>40081</v>
      </c>
      <c r="R17" s="124">
        <f>+AUTOBUS!R17+AUTOCARRI!R17+VCL!R17</f>
        <v>45424</v>
      </c>
      <c r="S17" s="124">
        <f>+AUTOBUS!S17+AUTOCARRI!S17+VCL!S17</f>
        <v>44023</v>
      </c>
      <c r="T17" s="124">
        <f>+AUTOBUS!T17+AUTOCARRI!T17+VCL!T17</f>
        <v>42535</v>
      </c>
      <c r="U17" s="124">
        <f>+AUTOBUS!U17+AUTOCARRI!U17+VCL!U17</f>
        <v>38777</v>
      </c>
      <c r="V17" s="126">
        <f t="shared" si="0"/>
        <v>-8.8350769954155403E-2</v>
      </c>
      <c r="W17" s="126">
        <f t="shared" si="1"/>
        <v>1.5278358717281373E-3</v>
      </c>
    </row>
    <row r="18" spans="1:23" s="97" customFormat="1" ht="15" customHeight="1">
      <c r="A18" s="128" t="s">
        <v>47</v>
      </c>
      <c r="B18" s="124">
        <f>+AUTOBUS!B18+AUTOCARRI!B18+VCL!B18</f>
        <v>458</v>
      </c>
      <c r="C18" s="124">
        <f>+AUTOBUS!C18+AUTOCARRI!C18+VCL!C18</f>
        <v>404</v>
      </c>
      <c r="D18" s="124">
        <f>+AUTOBUS!D18+AUTOCARRI!D18+VCL!D18</f>
        <v>393</v>
      </c>
      <c r="E18" s="124">
        <f>+AUTOBUS!E18+AUTOCARRI!E18+VCL!E18</f>
        <v>432</v>
      </c>
      <c r="F18" s="124">
        <f>+AUTOBUS!F18+AUTOCARRI!F18+VCL!F18</f>
        <v>459</v>
      </c>
      <c r="G18" s="124">
        <f>+AUTOBUS!G18+AUTOCARRI!G18+VCL!G18</f>
        <v>411</v>
      </c>
      <c r="H18" s="124">
        <f>+AUTOBUS!H18+AUTOCARRI!H18+VCL!H18</f>
        <v>353</v>
      </c>
      <c r="I18" s="124">
        <f>+AUTOBUS!I18+AUTOCARRI!I18+VCL!I18</f>
        <v>303</v>
      </c>
      <c r="J18" s="124">
        <f>+AUTOBUS!J18+AUTOCARRI!J18+VCL!J18</f>
        <v>376</v>
      </c>
      <c r="K18" s="124">
        <f>+AUTOBUS!K18+AUTOCARRI!K18+VCL!K18</f>
        <v>64</v>
      </c>
      <c r="L18" s="124">
        <f>+AUTOBUS!L18+AUTOCARRI!L18+VCL!L18</f>
        <v>280</v>
      </c>
      <c r="M18" s="124">
        <f>+AUTOBUS!M18+AUTOCARRI!M18+VCL!M18</f>
        <v>91</v>
      </c>
      <c r="N18" s="124">
        <f>+AUTOBUS!N18+AUTOCARRI!N18+VCL!N18</f>
        <v>88</v>
      </c>
      <c r="O18" s="124">
        <f>+AUTOBUS!O18+AUTOCARRI!O18+VCL!O18</f>
        <v>103</v>
      </c>
      <c r="P18" s="124">
        <f>+AUTOBUS!P18+AUTOCARRI!P18+VCL!P18</f>
        <v>35</v>
      </c>
      <c r="Q18" s="124">
        <f>+AUTOBUS!Q18+AUTOCARRI!Q18+VCL!Q18</f>
        <v>53</v>
      </c>
      <c r="R18" s="124"/>
      <c r="S18" s="124"/>
      <c r="T18" s="124"/>
      <c r="U18" s="124"/>
      <c r="V18" s="126"/>
      <c r="W18" s="126"/>
    </row>
    <row r="19" spans="1:23" s="97" customFormat="1" ht="15" customHeight="1">
      <c r="A19" s="128" t="s">
        <v>96</v>
      </c>
      <c r="B19" s="124">
        <f>+AUTOBUS!B19+AUTOCARRI!B19+VCL!B19</f>
        <v>52234</v>
      </c>
      <c r="C19" s="124">
        <f>+AUTOBUS!C19+AUTOCARRI!C19+VCL!C19</f>
        <v>49682</v>
      </c>
      <c r="D19" s="124">
        <f>+AUTOBUS!D19+AUTOCARRI!D19+VCL!D19</f>
        <v>48923</v>
      </c>
      <c r="E19" s="124">
        <f>+AUTOBUS!E19+AUTOCARRI!E19+VCL!E19</f>
        <v>52201</v>
      </c>
      <c r="F19" s="124">
        <f>+AUTOBUS!F19+AUTOCARRI!F19+VCL!F19</f>
        <v>59903</v>
      </c>
      <c r="G19" s="124">
        <f>+AUTOBUS!G19+AUTOCARRI!G19+VCL!G19</f>
        <v>65627</v>
      </c>
      <c r="H19" s="124">
        <f>+AUTOBUS!H19+AUTOCARRI!H19+VCL!H19</f>
        <v>72122</v>
      </c>
      <c r="I19" s="124">
        <f>+AUTOBUS!I19+AUTOCARRI!I19+VCL!I19</f>
        <v>76656</v>
      </c>
      <c r="J19" s="124">
        <f>+AUTOBUS!J19+AUTOCARRI!J19+VCL!J19</f>
        <v>73271</v>
      </c>
      <c r="K19" s="124">
        <f>+AUTOBUS!K19+AUTOCARRI!K19+VCL!K19</f>
        <v>26131</v>
      </c>
      <c r="L19" s="124">
        <f>+AUTOBUS!L19+AUTOCARRI!L19+VCL!L19</f>
        <v>46107</v>
      </c>
      <c r="M19" s="124">
        <f>+AUTOBUS!M19+AUTOCARRI!M19+VCL!M19</f>
        <v>32379</v>
      </c>
      <c r="N19" s="124">
        <f>+AUTOBUS!N19+AUTOCARRI!N19+VCL!N19</f>
        <v>30744</v>
      </c>
      <c r="O19" s="124">
        <f>+AUTOBUS!O19+AUTOCARRI!O19+VCL!O19</f>
        <v>29183</v>
      </c>
      <c r="P19" s="124">
        <f>+AUTOBUS!P19+AUTOCARRI!P19+VCL!P19</f>
        <v>29196</v>
      </c>
      <c r="Q19" s="124">
        <f>+AUTOBUS!Q19+AUTOCARRI!Q19+VCL!Q19</f>
        <v>30782</v>
      </c>
      <c r="R19" s="124">
        <f>+AUTOBUS!R19+AUTOCARRI!R19+VCL!R19</f>
        <v>29445</v>
      </c>
      <c r="S19" s="124">
        <f>+AUTOBUS!S19+AUTOCARRI!S19+VCL!S19</f>
        <v>29502</v>
      </c>
      <c r="T19" s="124">
        <f>+AUTOBUS!T19+AUTOCARRI!T19+VCL!T19</f>
        <v>29622</v>
      </c>
      <c r="U19" s="124">
        <f>+AUTOBUS!U19+AUTOCARRI!U19+VCL!U19</f>
        <v>29686</v>
      </c>
      <c r="V19" s="126">
        <f t="shared" ref="V19:V25" si="2">(U19-T19)/T19</f>
        <v>2.1605563432583888E-3</v>
      </c>
      <c r="W19" s="126">
        <f t="shared" ref="W19:W25" si="3">U19/U$7</f>
        <v>1.1696452971638209E-3</v>
      </c>
    </row>
    <row r="20" spans="1:23" s="97" customFormat="1" ht="15" customHeight="1">
      <c r="A20" s="128" t="s">
        <v>46</v>
      </c>
      <c r="B20" s="124">
        <f>+AUTOBUS!B20+AUTOCARRI!B20+VCL!B20</f>
        <v>68215</v>
      </c>
      <c r="C20" s="124">
        <f>+AUTOBUS!C20+AUTOCARRI!C20+VCL!C20</f>
        <v>62362</v>
      </c>
      <c r="D20" s="124">
        <f>+AUTOBUS!D20+AUTOCARRI!D20+VCL!D20</f>
        <v>68259</v>
      </c>
      <c r="E20" s="124">
        <f>+AUTOBUS!E20+AUTOCARRI!E20+VCL!E20</f>
        <v>73785</v>
      </c>
      <c r="F20" s="124">
        <f>+AUTOBUS!F20+AUTOCARRI!F20+VCL!F20</f>
        <v>75947</v>
      </c>
      <c r="G20" s="124">
        <f>+AUTOBUS!G20+AUTOCARRI!G20+VCL!G20</f>
        <v>83458</v>
      </c>
      <c r="H20" s="124">
        <f>+AUTOBUS!H20+AUTOCARRI!H20+VCL!H20</f>
        <v>83847</v>
      </c>
      <c r="I20" s="124">
        <f>+AUTOBUS!I20+AUTOCARRI!I20+VCL!I20</f>
        <v>42195</v>
      </c>
      <c r="J20" s="124">
        <f>+AUTOBUS!J20+AUTOCARRI!J20+VCL!J20</f>
        <v>42913</v>
      </c>
      <c r="K20" s="124">
        <f>+AUTOBUS!K20+AUTOCARRI!K20+VCL!K20</f>
        <v>24335</v>
      </c>
      <c r="L20" s="124">
        <f>+AUTOBUS!L20+AUTOCARRI!L20+VCL!L20</f>
        <v>44166</v>
      </c>
      <c r="M20" s="124">
        <f>+AUTOBUS!M20+AUTOCARRI!M20+VCL!M20</f>
        <v>50463</v>
      </c>
      <c r="N20" s="124">
        <f>+AUTOBUS!N20+AUTOCARRI!N20+VCL!N20</f>
        <v>47826</v>
      </c>
      <c r="O20" s="124">
        <f>+AUTOBUS!O20+AUTOCARRI!O20+VCL!O20</f>
        <v>44318</v>
      </c>
      <c r="P20" s="124">
        <f>+AUTOBUS!P20+AUTOCARRI!P20+VCL!P20</f>
        <v>43765</v>
      </c>
      <c r="Q20" s="124">
        <f>+AUTOBUS!Q20+AUTOCARRI!Q20+VCL!Q20</f>
        <v>41158</v>
      </c>
      <c r="R20" s="124">
        <f>+AUTOBUS!R20+AUTOCARRI!R20+VCL!R20</f>
        <v>43896</v>
      </c>
      <c r="S20" s="124">
        <f>+AUTOBUS!S20+AUTOCARRI!S20+VCL!S20</f>
        <v>49118</v>
      </c>
      <c r="T20" s="124">
        <f>+AUTOBUS!T20+AUTOCARRI!T20+VCL!T20</f>
        <v>60215</v>
      </c>
      <c r="U20" s="124">
        <f>+AUTOBUS!U20+AUTOCARRI!U20+VCL!U20</f>
        <v>63562</v>
      </c>
      <c r="V20" s="126">
        <f t="shared" si="2"/>
        <v>5.5584156771568548E-2</v>
      </c>
      <c r="W20" s="126">
        <f t="shared" si="3"/>
        <v>2.5043789792604859E-3</v>
      </c>
    </row>
    <row r="21" spans="1:23" s="97" customFormat="1" ht="15" customHeight="1">
      <c r="A21" s="123" t="s">
        <v>97</v>
      </c>
      <c r="B21" s="124">
        <f>+AUTOBUS!B21+AUTOCARRI!B21+VCL!B21</f>
        <v>41384</v>
      </c>
      <c r="C21" s="124">
        <f>+AUTOBUS!C21+AUTOCARRI!C21+VCL!C21</f>
        <v>38112</v>
      </c>
      <c r="D21" s="124">
        <f>+AUTOBUS!D21+AUTOCARRI!D21+VCL!D21</f>
        <v>38218</v>
      </c>
      <c r="E21" s="124">
        <f>+AUTOBUS!E21+AUTOCARRI!E21+VCL!E21</f>
        <v>42638</v>
      </c>
      <c r="F21" s="124">
        <f>+AUTOBUS!F21+AUTOCARRI!F21+VCL!F21</f>
        <v>49887</v>
      </c>
      <c r="G21" s="124">
        <f>+AUTOBUS!G21+AUTOCARRI!G21+VCL!G21</f>
        <v>50570</v>
      </c>
      <c r="H21" s="124">
        <f>+AUTOBUS!H21+AUTOCARRI!H21+VCL!H21</f>
        <v>44489</v>
      </c>
      <c r="I21" s="124">
        <f>+AUTOBUS!I21+AUTOCARRI!I21+VCL!I21</f>
        <v>49170</v>
      </c>
      <c r="J21" s="124">
        <f>+AUTOBUS!J21+AUTOCARRI!J21+VCL!J21</f>
        <v>56012</v>
      </c>
      <c r="K21" s="124">
        <f>+AUTOBUS!K21+AUTOCARRI!K21+VCL!K21</f>
        <v>27698</v>
      </c>
      <c r="L21" s="124">
        <f>+AUTOBUS!L21+AUTOCARRI!L21+VCL!L21</f>
        <v>40100</v>
      </c>
      <c r="M21" s="124">
        <f>+AUTOBUS!M21+AUTOCARRI!M21+VCL!M21</f>
        <v>37595</v>
      </c>
      <c r="N21" s="124">
        <f>+AUTOBUS!N21+AUTOCARRI!N21+VCL!N21</f>
        <v>37527</v>
      </c>
      <c r="O21" s="124">
        <f>+AUTOBUS!O21+AUTOCARRI!O21+VCL!O21</f>
        <v>37587</v>
      </c>
      <c r="P21" s="124">
        <f>+AUTOBUS!P21+AUTOCARRI!P21+VCL!P21</f>
        <v>37921</v>
      </c>
      <c r="Q21" s="124">
        <f>+AUTOBUS!Q21+AUTOCARRI!Q21+VCL!Q21</f>
        <v>38409</v>
      </c>
      <c r="R21" s="124">
        <f>+AUTOBUS!R21+AUTOCARRI!R21+VCL!R21</f>
        <v>38826</v>
      </c>
      <c r="S21" s="124">
        <f>+AUTOBUS!S21+AUTOCARRI!S21+VCL!S21</f>
        <v>39359</v>
      </c>
      <c r="T21" s="124">
        <f>+AUTOBUS!T21+AUTOCARRI!T21+VCL!T21</f>
        <v>39798</v>
      </c>
      <c r="U21" s="124">
        <f>+AUTOBUS!U21+AUTOCARRI!U21+VCL!U21</f>
        <v>40105</v>
      </c>
      <c r="V21" s="126">
        <f t="shared" si="2"/>
        <v>7.7139554751495046E-3</v>
      </c>
      <c r="W21" s="126">
        <f t="shared" si="3"/>
        <v>1.5801598276209338E-3</v>
      </c>
    </row>
    <row r="22" spans="1:23" s="97" customFormat="1" ht="15" customHeight="1">
      <c r="A22" s="123" t="s">
        <v>50</v>
      </c>
      <c r="B22" s="131">
        <f>+AUTOBUS!B22+AUTOCARRI!B22+VCL!B22</f>
        <v>0</v>
      </c>
      <c r="C22" s="131"/>
      <c r="D22" s="131">
        <f>+AUTOBUS!D22+AUTOCARRI!D22+VCL!D22</f>
        <v>-4144</v>
      </c>
      <c r="E22" s="131">
        <f>+AUTOBUS!E22+AUTOCARRI!E22+VCL!E22</f>
        <v>-2362</v>
      </c>
      <c r="F22" s="131">
        <f>+AUTOBUS!F22+AUTOCARRI!F22+VCL!F22</f>
        <v>-8395</v>
      </c>
      <c r="G22" s="131">
        <f>+AUTOBUS!G22+AUTOCARRI!G22+VCL!G22</f>
        <v>-25275</v>
      </c>
      <c r="H22" s="131">
        <f>+AUTOBUS!H22+AUTOCARRI!H22+VCL!H22</f>
        <v>-15312</v>
      </c>
      <c r="I22" s="131">
        <f>+AUTOBUS!I22+AUTOCARRI!I22+VCL!I22</f>
        <v>-18569</v>
      </c>
      <c r="J22" s="131">
        <f>+AUTOBUS!J22+AUTOCARRI!J22+VCL!J22</f>
        <v>-19695</v>
      </c>
      <c r="K22" s="131">
        <f>+AUTOBUS!K22+AUTOCARRI!K22+VCL!K22</f>
        <v>-5487</v>
      </c>
      <c r="L22" s="131">
        <f>+AUTOBUS!L22+AUTOCARRI!L22+VCL!L22</f>
        <v>-10047</v>
      </c>
      <c r="M22" s="131">
        <f>+AUTOBUS!M22+AUTOCARRI!M22+VCL!M22</f>
        <v>-8847</v>
      </c>
      <c r="N22" s="131">
        <f>+AUTOBUS!N22+AUTOCARRI!N22+VCL!N22</f>
        <v>-7071</v>
      </c>
      <c r="O22" s="131">
        <f>+AUTOBUS!O22+AUTOCARRI!O22+VCL!O22</f>
        <v>-6084</v>
      </c>
      <c r="P22" s="131">
        <f>+AUTOBUS!P22+AUTOCARRI!P22+VCL!P22</f>
        <v>-5749</v>
      </c>
      <c r="Q22" s="131">
        <f>+AUTOBUS!Q22+AUTOCARRI!Q22+VCL!Q22</f>
        <v>-7866</v>
      </c>
      <c r="R22" s="131">
        <f>+AUTOBUS!R22+AUTOCARRI!R22+VCL!R22</f>
        <v>-8505</v>
      </c>
      <c r="S22" s="131">
        <f>+AUTOBUS!S22+AUTOCARRI!S22+VCL!S22</f>
        <v>-11643</v>
      </c>
      <c r="T22" s="132"/>
      <c r="U22" s="132"/>
      <c r="V22" s="133"/>
      <c r="W22" s="133"/>
    </row>
    <row r="23" spans="1:23" ht="15" customHeight="1">
      <c r="A23" s="16" t="s">
        <v>76</v>
      </c>
      <c r="B23" s="18"/>
      <c r="C23" s="18"/>
      <c r="D23" s="18"/>
      <c r="E23" s="18"/>
      <c r="F23" s="18">
        <f>+AUTOBUS!F23+AUTOCARRI!F23+VCL!F23</f>
        <v>102093</v>
      </c>
      <c r="G23" s="18">
        <f>+AUTOBUS!G23+AUTOCARRI!G23+VCL!G23</f>
        <v>121603</v>
      </c>
      <c r="H23" s="18">
        <f>+AUTOBUS!H23+AUTOCARRI!H23+VCL!H23</f>
        <v>124833</v>
      </c>
      <c r="I23" s="18">
        <f>+AUTOBUS!I23+AUTOCARRI!I23+VCL!I23</f>
        <v>146138</v>
      </c>
      <c r="J23" s="18">
        <f>+AUTOBUS!J23+AUTOCARRI!J23+VCL!J23</f>
        <v>158919</v>
      </c>
      <c r="K23" s="18">
        <f>+AUTOBUS!K23+AUTOCARRI!K23+VCL!K23</f>
        <v>96133</v>
      </c>
      <c r="L23" s="18">
        <f>+AUTOBUS!L23+AUTOCARRI!L23+VCL!L23</f>
        <v>131856</v>
      </c>
      <c r="M23" s="18">
        <f>+AUTOBUS!M23+AUTOCARRI!M23+VCL!M23</f>
        <v>137476</v>
      </c>
      <c r="N23" s="18">
        <f>+AUTOBUS!N23+AUTOCARRI!N23+VCL!N23</f>
        <v>140028</v>
      </c>
      <c r="O23" s="18">
        <f>+AUTOBUS!O23+AUTOCARRI!O23+VCL!O23</f>
        <v>127424</v>
      </c>
      <c r="P23" s="18">
        <f>+AUTOBUS!P23+AUTOCARRI!P23+VCL!P23</f>
        <v>129218</v>
      </c>
      <c r="Q23" s="18">
        <f>+AUTOBUS!Q23+AUTOCARRI!Q23+VCL!Q23</f>
        <v>135015</v>
      </c>
      <c r="R23" s="18">
        <f>+AUTOBUS!R23+AUTOCARRI!R23+VCL!R23</f>
        <v>136893</v>
      </c>
      <c r="S23" s="18">
        <f>+AUTOBUS!S23+AUTOCARRI!S23+VCL!S23</f>
        <v>184629</v>
      </c>
      <c r="T23" s="18">
        <f>+AUTOBUS!T23+AUTOCARRI!T23+VCL!T23</f>
        <v>217088</v>
      </c>
      <c r="U23" s="18">
        <f>+AUTOBUS!U23+AUTOCARRI!U23+VCL!U23</f>
        <v>225082</v>
      </c>
      <c r="V23" s="14">
        <f t="shared" si="2"/>
        <v>3.6823776533018868E-2</v>
      </c>
      <c r="W23" s="14">
        <f t="shared" si="3"/>
        <v>8.8683589158602416E-3</v>
      </c>
    </row>
    <row r="24" spans="1:23" s="97" customFormat="1" ht="15" customHeight="1">
      <c r="A24" s="128" t="s">
        <v>6</v>
      </c>
      <c r="B24" s="134"/>
      <c r="C24" s="134"/>
      <c r="D24" s="134"/>
      <c r="E24" s="134"/>
      <c r="F24" s="124">
        <f>+AUTOBUS!F24+AUTOCARRI!F24+VCL!F24</f>
        <v>5295</v>
      </c>
      <c r="G24" s="124">
        <f>+AUTOBUS!G24+AUTOCARRI!G24+VCL!G24</f>
        <v>5463</v>
      </c>
      <c r="H24" s="124">
        <f>+AUTOBUS!H24+AUTOCARRI!H24+VCL!H24</f>
        <v>6018</v>
      </c>
      <c r="I24" s="124">
        <f>+AUTOBUS!I24+AUTOCARRI!I24+VCL!I24</f>
        <v>12588</v>
      </c>
      <c r="J24" s="124">
        <f>+AUTOBUS!J24+AUTOCARRI!J24+VCL!J24</f>
        <v>12521</v>
      </c>
      <c r="K24" s="124">
        <f>+AUTOBUS!K24+AUTOCARRI!K24+VCL!K24</f>
        <v>6808</v>
      </c>
      <c r="L24" s="124">
        <f>+AUTOBUS!L24+AUTOCARRI!L24+VCL!L24</f>
        <v>6866</v>
      </c>
      <c r="M24" s="124">
        <f>+AUTOBUS!M24+AUTOCARRI!M24+VCL!M24</f>
        <v>7877</v>
      </c>
      <c r="N24" s="124">
        <f>+AUTOBUS!N24+AUTOCARRI!N24+VCL!N24</f>
        <v>7221</v>
      </c>
      <c r="O24" s="130">
        <f>+AUTOBUS!O24+AUTOCARRI!O24+VCL!O24</f>
        <v>4458</v>
      </c>
      <c r="P24" s="124">
        <f>+AUTOBUS!P24+AUTOCARRI!P24+VCL!P24</f>
        <v>4714</v>
      </c>
      <c r="Q24" s="124">
        <f>+AUTOBUS!Q24+AUTOCARRI!Q24+VCL!Q24</f>
        <v>5367</v>
      </c>
      <c r="R24" s="124">
        <f>+AUTOBUS!R24+AUTOCARRI!R24+VCL!R24</f>
        <v>5714</v>
      </c>
      <c r="S24" s="124">
        <f>+AUTOBUS!S24+AUTOCARRI!S24+VCL!S24</f>
        <v>6112</v>
      </c>
      <c r="T24" s="124">
        <f>+AUTOBUS!T24+AUTOCARRI!T24+VCL!T24</f>
        <v>5488</v>
      </c>
      <c r="U24" s="124">
        <f>+AUTOBUS!U24+AUTOCARRI!U24+VCL!U24</f>
        <v>6400</v>
      </c>
      <c r="V24" s="126">
        <f t="shared" si="2"/>
        <v>0.16618075801749271</v>
      </c>
      <c r="W24" s="126">
        <f t="shared" si="3"/>
        <v>2.5216364285685018E-4</v>
      </c>
    </row>
    <row r="25" spans="1:23" s="97" customFormat="1" ht="15" customHeight="1">
      <c r="A25" s="128" t="s">
        <v>7</v>
      </c>
      <c r="B25" s="134"/>
      <c r="C25" s="134"/>
      <c r="D25" s="134"/>
      <c r="E25" s="134"/>
      <c r="F25" s="124">
        <f>+AUTOBUS!F25+AUTOCARRI!F25+VCL!F25</f>
        <v>77685</v>
      </c>
      <c r="G25" s="135">
        <f>+AUTOBUS!G25+AUTOCARRI!G25+VCL!G25</f>
        <v>73100</v>
      </c>
      <c r="H25" s="135">
        <f>+AUTOBUS!H25+AUTOCARRI!H25+VCL!H25</f>
        <v>82300</v>
      </c>
      <c r="I25" s="124">
        <f>+AUTOBUS!I25+AUTOCARRI!I25+VCL!I25</f>
        <v>97703</v>
      </c>
      <c r="J25" s="124">
        <f>+AUTOBUS!J25+AUTOCARRI!J25+VCL!J25</f>
        <v>110840</v>
      </c>
      <c r="K25" s="124">
        <f>+AUTOBUS!K25+AUTOCARRI!K25+VCL!K25</f>
        <v>60198</v>
      </c>
      <c r="L25" s="124">
        <f>+AUTOBUS!L25+AUTOCARRI!L25+VCL!L25</f>
        <v>84474</v>
      </c>
      <c r="M25" s="124">
        <f>+AUTOBUS!M25+AUTOCARRI!M25+VCL!M25</f>
        <v>97133</v>
      </c>
      <c r="N25" s="124">
        <f>+AUTOBUS!N25+AUTOCARRI!N25+VCL!N25</f>
        <v>115085</v>
      </c>
      <c r="O25" s="130">
        <f>+AUTOBUS!O25+AUTOCARRI!O25+VCL!O25</f>
        <v>115159</v>
      </c>
      <c r="P25" s="124">
        <f>+AUTOBUS!P25+AUTOCARRI!P25+VCL!P25</f>
        <v>120904</v>
      </c>
      <c r="Q25" s="124">
        <f>+AUTOBUS!Q25+AUTOCARRI!Q25+VCL!Q25</f>
        <v>125992</v>
      </c>
      <c r="R25" s="124">
        <f>+AUTOBUS!R25+AUTOCARRI!R25+VCL!R25</f>
        <v>127234</v>
      </c>
      <c r="S25" s="124">
        <f>+AUTOBUS!S25+AUTOCARRI!S25+VCL!S25</f>
        <v>175083</v>
      </c>
      <c r="T25" s="124">
        <f>+AUTOBUS!T25+AUTOCARRI!T25+VCL!T25</f>
        <v>208052</v>
      </c>
      <c r="U25" s="124">
        <f>+AUTOBUS!U25+AUTOCARRI!U25+VCL!U25</f>
        <v>215164</v>
      </c>
      <c r="V25" s="126">
        <f t="shared" si="2"/>
        <v>3.4183761751869726E-2</v>
      </c>
      <c r="W25" s="126">
        <f t="shared" si="3"/>
        <v>8.4775840705705163E-3</v>
      </c>
    </row>
    <row r="26" spans="1:23" s="97" customFormat="1" ht="15" customHeight="1">
      <c r="A26" s="128" t="s">
        <v>8</v>
      </c>
      <c r="B26" s="136"/>
      <c r="C26" s="136"/>
      <c r="D26" s="136"/>
      <c r="E26" s="136"/>
      <c r="F26" s="135"/>
      <c r="G26" s="135"/>
      <c r="H26" s="135"/>
      <c r="I26" s="135"/>
      <c r="J26" s="135"/>
      <c r="K26" s="135"/>
      <c r="L26" s="135"/>
      <c r="M26" s="135"/>
      <c r="N26" s="135"/>
      <c r="O26" s="137"/>
      <c r="P26" s="135"/>
      <c r="Q26" s="135"/>
      <c r="R26" s="135"/>
      <c r="S26" s="135"/>
      <c r="T26" s="135"/>
      <c r="U26" s="135"/>
      <c r="V26" s="126"/>
      <c r="W26" s="126"/>
    </row>
    <row r="27" spans="1:23" s="97" customFormat="1" ht="15" customHeight="1">
      <c r="A27" s="128" t="s">
        <v>52</v>
      </c>
      <c r="B27" s="136"/>
      <c r="C27" s="136"/>
      <c r="D27" s="136"/>
      <c r="E27" s="136"/>
      <c r="F27" s="135">
        <f>+AUTOBUS!F27+AUTOCARRI!F27+VCL!F27</f>
        <v>15037</v>
      </c>
      <c r="G27" s="135">
        <f>+AUTOBUS!G27+AUTOCARRI!G27+VCL!G27</f>
        <v>39558</v>
      </c>
      <c r="H27" s="135">
        <f>+AUTOBUS!H27+AUTOCARRI!H27+VCL!H27</f>
        <v>33915</v>
      </c>
      <c r="I27" s="135">
        <f>+AUTOBUS!I27+AUTOCARRI!I27+VCL!I27</f>
        <v>24193</v>
      </c>
      <c r="J27" s="135">
        <f>+AUTOBUS!J27+AUTOCARRI!J27+VCL!J27</f>
        <v>17610</v>
      </c>
      <c r="K27" s="135">
        <f>+AUTOBUS!K27+AUTOCARRI!K27+VCL!K27</f>
        <v>10179</v>
      </c>
      <c r="L27" s="135">
        <f>+AUTOBUS!L27+AUTOCARRI!L27+VCL!L27</f>
        <v>10301</v>
      </c>
      <c r="M27" s="135">
        <f>+AUTOBUS!M27+AUTOCARRI!M27+VCL!M27</f>
        <v>5164</v>
      </c>
      <c r="N27" s="135">
        <f>+AUTOBUS!N27+AUTOCARRI!N27+VCL!N27</f>
        <v>4113</v>
      </c>
      <c r="O27" s="137">
        <f>+AUTOBUS!O27+AUTOCARRI!O27+VCL!O27</f>
        <v>4339</v>
      </c>
      <c r="P27" s="135">
        <f>+AUTOBUS!P27+AUTOCARRI!P27+VCL!P27</f>
        <v>58</v>
      </c>
      <c r="Q27" s="135"/>
      <c r="R27" s="135"/>
      <c r="S27" s="135"/>
      <c r="T27" s="135"/>
      <c r="U27" s="135"/>
      <c r="V27" s="126"/>
      <c r="W27" s="126"/>
    </row>
    <row r="28" spans="1:23" s="97" customFormat="1" ht="15" customHeight="1">
      <c r="A28" s="128" t="s">
        <v>53</v>
      </c>
      <c r="B28" s="136"/>
      <c r="C28" s="136"/>
      <c r="D28" s="136"/>
      <c r="E28" s="136"/>
      <c r="F28" s="135"/>
      <c r="G28" s="135"/>
      <c r="H28" s="135"/>
      <c r="I28" s="135">
        <f>+AUTOBUS!I28+AUTOCARRI!I28+VCL!I28</f>
        <v>7609</v>
      </c>
      <c r="J28" s="135">
        <f>+AUTOBUS!J28+AUTOCARRI!J28+VCL!J28</f>
        <v>14252</v>
      </c>
      <c r="K28" s="135">
        <f>+AUTOBUS!K28+AUTOCARRI!K28+VCL!K28</f>
        <v>17178</v>
      </c>
      <c r="L28" s="135">
        <f>+AUTOBUS!L28+AUTOCARRI!L28+VCL!L28</f>
        <v>27325</v>
      </c>
      <c r="M28" s="135">
        <f>+AUTOBUS!M28+AUTOCARRI!M28+VCL!M28</f>
        <v>24989</v>
      </c>
      <c r="N28" s="135">
        <f>+AUTOBUS!N28+AUTOCARRI!N28+VCL!N28</f>
        <v>11209</v>
      </c>
      <c r="O28" s="137">
        <f>+AUTOBUS!O28+AUTOCARRI!O28+VCL!O28</f>
        <v>38</v>
      </c>
      <c r="P28" s="135">
        <f>+AUTOBUS!P28+AUTOCARRI!P28+VCL!P28</f>
        <v>12</v>
      </c>
      <c r="Q28" s="135">
        <f>+AUTOBUS!Q28+AUTOCARRI!Q28+VCL!Q28</f>
        <v>6</v>
      </c>
      <c r="R28" s="135">
        <f>+AUTOBUS!R28+AUTOCARRI!R28+VCL!R28</f>
        <v>445</v>
      </c>
      <c r="S28" s="135">
        <f>+AUTOBUS!S28+AUTOCARRI!S28+VCL!S28</f>
        <v>34</v>
      </c>
      <c r="T28" s="135"/>
      <c r="U28" s="135"/>
      <c r="V28" s="126"/>
      <c r="W28" s="126"/>
    </row>
    <row r="29" spans="1:23" s="97" customFormat="1" ht="15" customHeight="1">
      <c r="A29" s="128" t="s">
        <v>39</v>
      </c>
      <c r="B29" s="136"/>
      <c r="C29" s="136"/>
      <c r="D29" s="136"/>
      <c r="E29" s="136"/>
      <c r="F29" s="135">
        <f>+AUTOBUS!F29+AUTOCARRI!F29+VCL!F29</f>
        <v>4076</v>
      </c>
      <c r="G29" s="135">
        <f>+AUTOBUS!G29+AUTOCARRI!G29+VCL!G29</f>
        <v>3482</v>
      </c>
      <c r="H29" s="135">
        <f>+AUTOBUS!H29+AUTOCARRI!H29+VCL!H29</f>
        <v>2600</v>
      </c>
      <c r="I29" s="135">
        <f>+AUTOBUS!I29+AUTOCARRI!I29+VCL!I29</f>
        <v>4045</v>
      </c>
      <c r="J29" s="135">
        <f>+AUTOBUS!J29+AUTOCARRI!J29+VCL!J29</f>
        <v>3696</v>
      </c>
      <c r="K29" s="135">
        <f>+AUTOBUS!K29+AUTOCARRI!K29+VCL!K29</f>
        <v>1770</v>
      </c>
      <c r="L29" s="135">
        <f>+AUTOBUS!L29+AUTOCARRI!L29+VCL!L29</f>
        <v>2890</v>
      </c>
      <c r="M29" s="135">
        <f>+AUTOBUS!M29+AUTOCARRI!M29+VCL!M29</f>
        <v>2313</v>
      </c>
      <c r="N29" s="135">
        <f>+AUTOBUS!N29+AUTOCARRI!N29+VCL!N29</f>
        <v>2400</v>
      </c>
      <c r="O29" s="137">
        <f>+AUTOBUS!O29+AUTOCARRI!O29+VCL!O29</f>
        <v>3430</v>
      </c>
      <c r="P29" s="135">
        <f>+AUTOBUS!P29+AUTOCARRI!P29+VCL!P29</f>
        <v>3530</v>
      </c>
      <c r="Q29" s="135">
        <f>+AUTOBUS!Q29+AUTOCARRI!Q29+VCL!Q29</f>
        <v>3650</v>
      </c>
      <c r="R29" s="135">
        <f>+AUTOBUS!R29+AUTOCARRI!R29+VCL!R29</f>
        <v>3500</v>
      </c>
      <c r="S29" s="135">
        <f>+AUTOBUS!S29+AUTOCARRI!S29+VCL!S29</f>
        <v>3400</v>
      </c>
      <c r="T29" s="135">
        <f>+AUTOBUS!T29+AUTOCARRI!T29+VCL!T29</f>
        <v>3508</v>
      </c>
      <c r="U29" s="135">
        <f>+AUTOBUS!U29+AUTOCARRI!U29+VCL!U29</f>
        <v>3509</v>
      </c>
      <c r="V29" s="126">
        <f>(U29-T29)/T29</f>
        <v>2.8506271379703536E-4</v>
      </c>
      <c r="W29" s="126">
        <f>U29/U$7</f>
        <v>1.3825659731010739E-4</v>
      </c>
    </row>
    <row r="30" spans="1:23" s="97" customFormat="1" ht="15" customHeight="1">
      <c r="A30" s="123" t="s">
        <v>50</v>
      </c>
      <c r="B30" s="138"/>
      <c r="C30" s="138"/>
      <c r="D30" s="138"/>
      <c r="E30" s="138"/>
      <c r="F30" s="139"/>
      <c r="G30" s="139"/>
      <c r="H30" s="139"/>
      <c r="I30" s="139"/>
      <c r="J30" s="139"/>
      <c r="K30" s="139"/>
      <c r="L30" s="139"/>
      <c r="M30" s="139"/>
      <c r="N30" s="139"/>
      <c r="O30" s="140"/>
      <c r="P30" s="139"/>
      <c r="Q30" s="139"/>
      <c r="R30" s="139"/>
      <c r="S30" s="139"/>
      <c r="T30" s="139"/>
      <c r="U30" s="139"/>
      <c r="V30" s="126"/>
      <c r="W30" s="141"/>
    </row>
    <row r="31" spans="1:23" ht="15" customHeight="1">
      <c r="A31" s="17" t="s">
        <v>10</v>
      </c>
      <c r="B31" s="18">
        <f>+AUTOBUS!B31+AUTOCARRI!B31+VCL!B31</f>
        <v>133471</v>
      </c>
      <c r="C31" s="18">
        <f>+AUTOBUS!C31+AUTOCARRI!C31+VCL!C31</f>
        <v>95342</v>
      </c>
      <c r="D31" s="18">
        <f>+AUTOBUS!D31+AUTOCARRI!D31+VCL!D31</f>
        <v>142367</v>
      </c>
      <c r="E31" s="18">
        <f>+AUTOBUS!E31+AUTOCARRI!E31+VCL!E31</f>
        <v>239556</v>
      </c>
      <c r="F31" s="18">
        <f>+AUTOBUS!F31+AUTOCARRI!F31+VCL!F31</f>
        <v>376256</v>
      </c>
      <c r="G31" s="18">
        <f>+AUTOBUS!G31+AUTOCARRI!G31+VCL!G31</f>
        <v>425789</v>
      </c>
      <c r="H31" s="18">
        <f>+AUTOBUS!H31+AUTOCARRI!H31+VCL!H31</f>
        <v>441898</v>
      </c>
      <c r="I31" s="18">
        <f>+AUTOBUS!I31+AUTOCARRI!I31+VCL!I31</f>
        <v>464530</v>
      </c>
      <c r="J31" s="18">
        <f>+AUTOBUS!J31+AUTOCARRI!J31+VCL!J31</f>
        <v>525543</v>
      </c>
      <c r="K31" s="18">
        <f>+AUTOBUS!K31+AUTOCARRI!K31+VCL!K31</f>
        <v>358674</v>
      </c>
      <c r="L31" s="18">
        <f>+AUTOBUS!L31+AUTOCARRI!L31+VCL!L31</f>
        <v>491163</v>
      </c>
      <c r="M31" s="18">
        <f>+AUTOBUS!M31+AUTOCARRI!M31+VCL!M31</f>
        <v>549397</v>
      </c>
      <c r="N31" s="18">
        <f>+AUTOBUS!N31+AUTOCARRI!N31+VCL!N31</f>
        <v>495682</v>
      </c>
      <c r="O31" s="20">
        <f>+AUTOBUS!O31+AUTOCARRI!O31+VCL!O31</f>
        <v>491930</v>
      </c>
      <c r="P31" s="18">
        <f>+AUTOBUS!P31+AUTOCARRI!P31+VCL!P31</f>
        <v>437006</v>
      </c>
      <c r="Q31" s="18">
        <f>+AUTOBUS!Q31+AUTOCARRI!Q31+VCL!Q31</f>
        <v>567769</v>
      </c>
      <c r="R31" s="18">
        <f>+AUTOBUS!R31+AUTOCARRI!R31+VCL!R31</f>
        <v>535039</v>
      </c>
      <c r="S31" s="18">
        <f>+AUTOBUS!S31+AUTOCARRI!S31+VCL!S31</f>
        <v>552825</v>
      </c>
      <c r="T31" s="18">
        <f>+AUTOBUS!T31+AUTOCARRI!T31+VCL!T31</f>
        <v>523689</v>
      </c>
      <c r="U31" s="18">
        <f>+AUTOBUS!U31+AUTOCARRI!U31+VCL!U31</f>
        <v>478602</v>
      </c>
      <c r="V31" s="14">
        <f t="shared" ref="V31:V33" si="4">(U31-T31)/T31</f>
        <v>-8.609499149304263E-2</v>
      </c>
      <c r="W31" s="14">
        <f t="shared" ref="W31:W33" si="5">U31/U$7</f>
        <v>1.8857191218527219E-2</v>
      </c>
    </row>
    <row r="32" spans="1:23" ht="15" customHeight="1">
      <c r="A32" s="17" t="s">
        <v>9</v>
      </c>
      <c r="B32" s="18">
        <f>+AUTOBUS!B32+AUTOCARRI!B32+VCL!B32</f>
        <v>236346</v>
      </c>
      <c r="C32" s="18">
        <f>+AUTOBUS!C32+AUTOCARRI!C32+VCL!C32</f>
        <v>229000</v>
      </c>
      <c r="D32" s="18">
        <f>+AUTOBUS!D32+AUTOCARRI!D32+VCL!D32</f>
        <v>239689</v>
      </c>
      <c r="E32" s="18">
        <f>+AUTOBUS!E32+AUTOCARRI!E32+VCL!E32</f>
        <v>268356</v>
      </c>
      <c r="F32" s="18">
        <f>+AUTOBUS!F32+AUTOCARRI!F32+VCL!F32</f>
        <v>276048</v>
      </c>
      <c r="G32" s="18">
        <f>+AUTOBUS!G32+AUTOCARRI!G32+VCL!G32</f>
        <v>285993</v>
      </c>
      <c r="H32" s="18">
        <f>+AUTOBUS!H32+AUTOCARRI!H32+VCL!H32</f>
        <v>327132</v>
      </c>
      <c r="I32" s="18">
        <f>+AUTOBUS!I32+AUTOCARRI!I32+VCL!I32</f>
        <v>371468</v>
      </c>
      <c r="J32" s="18">
        <f>+AUTOBUS!J32+AUTOCARRI!J32+VCL!J32</f>
        <v>320872</v>
      </c>
      <c r="K32" s="18">
        <f>+AUTOBUS!K32+AUTOCARRI!K32+VCL!K32</f>
        <v>125747</v>
      </c>
      <c r="L32" s="18">
        <f>+AUTOBUS!L32+AUTOCARRI!L32+VCL!L32</f>
        <v>194882</v>
      </c>
      <c r="M32" s="18">
        <f>+AUTOBUS!M32+AUTOCARRI!M32+VCL!M32</f>
        <v>246058</v>
      </c>
      <c r="N32" s="18">
        <f>+AUTOBUS!N32+AUTOCARRI!N32+VCL!N32</f>
        <v>263016</v>
      </c>
      <c r="O32" s="20">
        <f>+AUTOBUS!O32+AUTOCARRI!O32+VCL!O32</f>
        <v>264667</v>
      </c>
      <c r="P32" s="18">
        <f>+AUTOBUS!P32+AUTOCARRI!P32+VCL!P32</f>
        <v>204272</v>
      </c>
      <c r="Q32" s="18">
        <f>+AUTOBUS!Q32+AUTOCARRI!Q32+VCL!Q32</f>
        <v>162153</v>
      </c>
      <c r="R32" s="18">
        <f>+AUTOBUS!R32+AUTOCARRI!R32+VCL!R32</f>
        <v>179234</v>
      </c>
      <c r="S32" s="18">
        <f>+AUTOBUS!S32+AUTOCARRI!S32+VCL!S32</f>
        <v>202892</v>
      </c>
      <c r="T32" s="18">
        <f>+AUTOBUS!T32+AUTOCARRI!T32+VCL!T32</f>
        <v>204799</v>
      </c>
      <c r="U32" s="18">
        <f>+AUTOBUS!U32+AUTOCARRI!U32+VCL!U32</f>
        <v>196190</v>
      </c>
      <c r="V32" s="14">
        <f t="shared" si="4"/>
        <v>-4.2036338068056976E-2</v>
      </c>
      <c r="W32" s="14">
        <f t="shared" si="5"/>
        <v>7.7299976706383493E-3</v>
      </c>
    </row>
    <row r="33" spans="1:23" ht="15" customHeight="1">
      <c r="A33" s="17" t="s">
        <v>11</v>
      </c>
      <c r="B33" s="18">
        <f>+AUTOBUS!B33+AUTOCARRI!B33+VCL!B33</f>
        <v>86857</v>
      </c>
      <c r="C33" s="18">
        <f>+AUTOBUS!C33+AUTOCARRI!C33+VCL!C33</f>
        <v>65526</v>
      </c>
      <c r="D33" s="18">
        <f>+AUTOBUS!D33+AUTOCARRI!D33+VCL!D33</f>
        <v>73627</v>
      </c>
      <c r="E33" s="18">
        <f>+AUTOBUS!E33+AUTOCARRI!E33+VCL!E33</f>
        <v>74175</v>
      </c>
      <c r="F33" s="18">
        <f>+AUTOBUS!F33+AUTOCARRI!F33+VCL!F33</f>
        <v>63918</v>
      </c>
      <c r="G33" s="18">
        <f>+AUTOBUS!G33+AUTOCARRI!G33+VCL!G33</f>
        <v>61036</v>
      </c>
      <c r="H33" s="18">
        <f>+AUTOBUS!H33+AUTOCARRI!H33+VCL!H33</f>
        <v>64074</v>
      </c>
      <c r="I33" s="18">
        <f>+AUTOBUS!I33+AUTOCARRI!I33+VCL!I33</f>
        <v>64057</v>
      </c>
      <c r="J33" s="18">
        <f>+AUTOBUS!J33+AUTOCARRI!J33+VCL!J33</f>
        <v>65649</v>
      </c>
      <c r="K33" s="18">
        <f>+AUTOBUS!K33+AUTOCARRI!K33+VCL!K33</f>
        <v>24721</v>
      </c>
      <c r="L33" s="18">
        <f>+AUTOBUS!L33+AUTOCARRI!L33+VCL!L33</f>
        <v>49999</v>
      </c>
      <c r="M33" s="18">
        <f>+AUTOBUS!M33+AUTOCARRI!M33+VCL!M33</f>
        <v>65468</v>
      </c>
      <c r="N33" s="18">
        <f>+AUTOBUS!N33+AUTOCARRI!N33+VCL!N33</f>
        <v>56654</v>
      </c>
      <c r="O33" s="18">
        <f>+AUTOBUS!O33+AUTOCARRI!O33+VCL!O33</f>
        <v>28897</v>
      </c>
      <c r="P33" s="18">
        <f>+AUTOBUS!P33+AUTOCARRI!P33+VCL!P33</f>
        <v>21276</v>
      </c>
      <c r="Q33" s="18">
        <f>+AUTOBUS!Q33+AUTOCARRI!Q33+VCL!Q33</f>
        <v>12823</v>
      </c>
      <c r="R33" s="18">
        <f>+AUTOBUS!R33+AUTOCARRI!R33+VCL!R33</f>
        <v>11565</v>
      </c>
      <c r="S33" s="18">
        <f>+AUTOBUS!S33+AUTOCARRI!S33+VCL!S33</f>
        <v>13594</v>
      </c>
      <c r="T33" s="18">
        <f>+AUTOBUS!T33+AUTOCARRI!T33+VCL!T33</f>
        <v>15091</v>
      </c>
      <c r="U33" s="18">
        <f>+AUTOBUS!U33+AUTOCARRI!U33+VCL!U33</f>
        <v>16685</v>
      </c>
      <c r="V33" s="14">
        <f t="shared" si="4"/>
        <v>0.10562586972367637</v>
      </c>
      <c r="W33" s="14">
        <f t="shared" si="5"/>
        <v>6.5739849704164765E-4</v>
      </c>
    </row>
    <row r="34" spans="1:23" s="36" customFormat="1" ht="15" customHeight="1">
      <c r="A34" s="142" t="s">
        <v>53</v>
      </c>
      <c r="B34" s="143">
        <f>+VCL!B34+AUTOCARRI!B34+AUTOBUS!B34</f>
        <v>13984</v>
      </c>
      <c r="C34" s="143">
        <f>+VCL!C34+AUTOCARRI!C34+AUTOBUS!C34</f>
        <v>11987</v>
      </c>
      <c r="D34" s="143">
        <f>+VCL!D34+AUTOCARRI!D34+AUTOBUS!D34</f>
        <v>14190</v>
      </c>
      <c r="E34" s="143">
        <f>+VCL!E34+AUTOCARRI!E34+AUTOBUS!E34</f>
        <v>19541</v>
      </c>
      <c r="F34" s="143">
        <f>+VCL!F34+AUTOCARRI!F34+AUTOBUS!F34</f>
        <v>23188</v>
      </c>
      <c r="G34" s="143">
        <f>+VCL!G34+AUTOCARRI!G34+AUTOBUS!G34</f>
        <v>20264</v>
      </c>
      <c r="H34" s="143">
        <f>+VCL!H34+AUTOCARRI!H34+AUTOBUS!H34</f>
        <v>11934</v>
      </c>
      <c r="I34" s="132" t="s">
        <v>74</v>
      </c>
      <c r="J34" s="144"/>
      <c r="K34" s="144"/>
      <c r="L34" s="144"/>
      <c r="M34" s="144"/>
      <c r="N34" s="144"/>
      <c r="O34" s="144"/>
      <c r="P34" s="144"/>
      <c r="Q34" s="144"/>
      <c r="R34" s="144"/>
      <c r="S34" s="144"/>
      <c r="T34" s="144"/>
      <c r="U34" s="144"/>
      <c r="V34" s="133"/>
      <c r="W34" s="133"/>
    </row>
    <row r="35" spans="1:23" s="36" customFormat="1" ht="15" customHeight="1">
      <c r="A35" s="142" t="s">
        <v>8</v>
      </c>
      <c r="B35" s="143">
        <f>+VCL!B35+AUTOCARRI!B35+AUTOBUS!B35</f>
        <v>450</v>
      </c>
      <c r="C35" s="143">
        <f>+VCL!C35+AUTOCARRI!C35+AUTOBUS!C35</f>
        <v>359</v>
      </c>
      <c r="D35" s="143">
        <f>+VCL!D35+AUTOCARRI!D35+AUTOBUS!D35</f>
        <v>276</v>
      </c>
      <c r="E35" s="143">
        <f>+VCL!E35+AUTOCARRI!E35+AUTOBUS!E35</f>
        <v>187</v>
      </c>
      <c r="F35" s="132" t="s">
        <v>73</v>
      </c>
      <c r="G35" s="144"/>
      <c r="H35" s="144"/>
      <c r="I35" s="144"/>
      <c r="J35" s="144"/>
      <c r="K35" s="144"/>
      <c r="L35" s="144"/>
      <c r="M35" s="144"/>
      <c r="N35" s="144"/>
      <c r="O35" s="144"/>
      <c r="P35" s="144"/>
      <c r="Q35" s="144"/>
      <c r="R35" s="144"/>
      <c r="S35" s="144"/>
      <c r="T35" s="144"/>
      <c r="U35" s="144"/>
      <c r="V35" s="133"/>
      <c r="W35" s="133"/>
    </row>
    <row r="36" spans="1:23" s="36" customFormat="1" ht="15" customHeight="1">
      <c r="A36" s="142" t="s">
        <v>52</v>
      </c>
      <c r="B36" s="143">
        <f>+VCL!B36+AUTOCARRI!B36+AUTOBUS!B36</f>
        <v>0</v>
      </c>
      <c r="C36" s="143"/>
      <c r="D36" s="143"/>
      <c r="E36" s="143">
        <f>+VCL!E36+AUTOCARRI!E36+AUTOBUS!E36</f>
        <v>7602</v>
      </c>
      <c r="F36" s="132" t="s">
        <v>73</v>
      </c>
      <c r="G36" s="144"/>
      <c r="H36" s="144"/>
      <c r="I36" s="144"/>
      <c r="J36" s="144"/>
      <c r="K36" s="144"/>
      <c r="L36" s="144"/>
      <c r="M36" s="144"/>
      <c r="N36" s="144"/>
      <c r="O36" s="144"/>
      <c r="P36" s="144"/>
      <c r="Q36" s="144"/>
      <c r="R36" s="144"/>
      <c r="S36" s="144"/>
      <c r="T36" s="144"/>
      <c r="U36" s="144"/>
      <c r="V36" s="133"/>
      <c r="W36" s="133"/>
    </row>
    <row r="37" spans="1:23" s="36" customFormat="1" ht="15" customHeight="1">
      <c r="A37" s="142" t="s">
        <v>6</v>
      </c>
      <c r="B37" s="143">
        <f>+VCL!B37+AUTOCARRI!B37+AUTOBUS!B37</f>
        <v>27268</v>
      </c>
      <c r="C37" s="143">
        <f>+VCL!C37+AUTOCARRI!C37+AUTOBUS!C37</f>
        <v>8341</v>
      </c>
      <c r="D37" s="143">
        <f>+VCL!D37+AUTOCARRI!D37+AUTOBUS!D37</f>
        <v>5776</v>
      </c>
      <c r="E37" s="143">
        <f>+VCL!E37+AUTOCARRI!E37+AUTOBUS!E37</f>
        <v>5420</v>
      </c>
      <c r="F37" s="132" t="s">
        <v>73</v>
      </c>
      <c r="G37" s="144"/>
      <c r="H37" s="144"/>
      <c r="I37" s="144"/>
      <c r="J37" s="144"/>
      <c r="K37" s="144"/>
      <c r="L37" s="144"/>
      <c r="M37" s="144"/>
      <c r="N37" s="144"/>
      <c r="O37" s="144"/>
      <c r="P37" s="144"/>
      <c r="Q37" s="144"/>
      <c r="R37" s="144"/>
      <c r="S37" s="144"/>
      <c r="T37" s="144"/>
      <c r="U37" s="144"/>
      <c r="V37" s="133"/>
      <c r="W37" s="133"/>
    </row>
    <row r="38" spans="1:23" s="36" customFormat="1" ht="15" customHeight="1">
      <c r="A38" s="142" t="s">
        <v>7</v>
      </c>
      <c r="B38" s="143">
        <f>+VCL!B38+AUTOCARRI!B38+AUTOBUS!B38</f>
        <v>23283</v>
      </c>
      <c r="C38" s="143">
        <f>+VCL!C38+AUTOCARRI!C38+AUTOBUS!C38</f>
        <v>11879</v>
      </c>
      <c r="D38" s="143">
        <f>+VCL!D38+AUTOCARRI!D38+AUTOBUS!D38</f>
        <v>23598</v>
      </c>
      <c r="E38" s="143">
        <f>+VCL!E38+AUTOCARRI!E38+AUTOBUS!E38</f>
        <v>15214</v>
      </c>
      <c r="F38" s="132" t="s">
        <v>73</v>
      </c>
      <c r="G38" s="144"/>
      <c r="H38" s="144"/>
      <c r="I38" s="144"/>
      <c r="J38" s="144"/>
      <c r="K38" s="144"/>
      <c r="L38" s="144"/>
      <c r="M38" s="144"/>
      <c r="N38" s="144"/>
      <c r="O38" s="144"/>
      <c r="P38" s="144"/>
      <c r="Q38" s="144"/>
      <c r="R38" s="144"/>
      <c r="S38" s="144"/>
      <c r="T38" s="144"/>
      <c r="U38" s="144"/>
      <c r="V38" s="133"/>
      <c r="W38" s="133"/>
    </row>
    <row r="39" spans="1:23" s="36" customFormat="1" ht="15" customHeight="1">
      <c r="A39" s="142" t="s">
        <v>40</v>
      </c>
      <c r="B39" s="143">
        <f>+VCL!B39+AUTOCARRI!B39+AUTOBUS!B39</f>
        <v>3369</v>
      </c>
      <c r="C39" s="143">
        <f>+VCL!C39+AUTOCARRI!C39+AUTOBUS!C39</f>
        <v>3912</v>
      </c>
      <c r="D39" s="143">
        <f>+VCL!D39+AUTOCARRI!D39+AUTOBUS!D39</f>
        <v>3274</v>
      </c>
      <c r="E39" s="143">
        <f>+VCL!E39+AUTOCARRI!E39+AUTOBUS!E39</f>
        <v>3778</v>
      </c>
      <c r="F39" s="132" t="s">
        <v>73</v>
      </c>
      <c r="G39" s="144"/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33"/>
      <c r="W39" s="133"/>
    </row>
    <row r="40" spans="1:23" s="36" customFormat="1" ht="15" customHeight="1">
      <c r="A40" s="142" t="s">
        <v>54</v>
      </c>
      <c r="B40" s="143">
        <f>+VCL!B40+AUTOCARRI!B40+AUTOBUS!B40</f>
        <v>1649</v>
      </c>
      <c r="C40" s="143">
        <f>+VCL!C40+AUTOCARRI!C40+AUTOBUS!C40</f>
        <v>1490</v>
      </c>
      <c r="D40" s="143">
        <f>+VCL!D40+AUTOCARRI!D40+AUTOBUS!D40</f>
        <v>1701</v>
      </c>
      <c r="E40" s="143">
        <f>+VCL!E40+AUTOCARRI!E40+AUTOBUS!E40</f>
        <v>907</v>
      </c>
      <c r="F40" s="143">
        <f>+VCL!F40+AUTOCARRI!F40+AUTOBUS!F40</f>
        <v>1928</v>
      </c>
      <c r="G40" s="143">
        <f>+VCL!G40+AUTOCARRI!G40+AUTOBUS!G40</f>
        <v>1605</v>
      </c>
      <c r="H40" s="143">
        <f>+VCL!H40+AUTOCARRI!H40+AUTOBUS!H40</f>
        <v>1350</v>
      </c>
      <c r="I40" s="143">
        <f>+VCL!I40+AUTOCARRI!I40+AUTOBUS!I40</f>
        <v>1667</v>
      </c>
      <c r="J40" s="143">
        <f>+VCL!J40+AUTOCARRI!J40+AUTOBUS!J40</f>
        <v>1810</v>
      </c>
      <c r="K40" s="143">
        <f>+VCL!K40+AUTOCARRI!K40+AUTOBUS!K40</f>
        <v>401</v>
      </c>
      <c r="L40" s="143">
        <f>+VCL!L40+AUTOCARRI!L40+AUTOBUS!L40</f>
        <v>398</v>
      </c>
      <c r="M40" s="143">
        <f>+VCL!M40+AUTOCARRI!M40+AUTOBUS!M40</f>
        <v>796</v>
      </c>
      <c r="N40" s="143">
        <f>+VCL!N40+AUTOCARRI!N40+AUTOBUS!N40</f>
        <v>250</v>
      </c>
      <c r="O40" s="143">
        <f>+VCL!O40+AUTOCARRI!O40+AUTOBUS!O40</f>
        <v>391</v>
      </c>
      <c r="P40" s="143">
        <f>+VCL!P40+AUTOCARRI!P40+AUTOBUS!P40</f>
        <v>1574</v>
      </c>
      <c r="Q40" s="143">
        <f>+VCL!Q40+AUTOCARRI!Q40+AUTOBUS!Q40</f>
        <v>1230</v>
      </c>
      <c r="R40" s="143">
        <f>+VCL!R40+AUTOCARRI!R40+AUTOBUS!R40</f>
        <v>960</v>
      </c>
      <c r="S40" s="143">
        <f>+VCL!S40+AUTOCARRI!S40+AUTOBUS!S40</f>
        <v>174</v>
      </c>
      <c r="T40" s="143">
        <f>+VCL!T40+AUTOCARRI!T40+AUTOBUS!T40</f>
        <v>138</v>
      </c>
      <c r="U40" s="143">
        <f>+VCL!U40+AUTOCARRI!U40+AUTOBUS!U40</f>
        <v>121</v>
      </c>
      <c r="V40" s="145">
        <f>(U40-T40)/T40</f>
        <v>-0.12318840579710146</v>
      </c>
      <c r="W40" s="145">
        <f>U40/U$7</f>
        <v>4.7674688727623231E-6</v>
      </c>
    </row>
    <row r="41" spans="1:23" s="36" customFormat="1" ht="15" customHeight="1">
      <c r="A41" s="142" t="s">
        <v>69</v>
      </c>
      <c r="B41" s="143"/>
      <c r="C41" s="143"/>
      <c r="D41" s="143"/>
      <c r="E41" s="143"/>
      <c r="F41" s="143"/>
      <c r="G41" s="143"/>
      <c r="H41" s="143"/>
      <c r="I41" s="143"/>
      <c r="J41" s="143"/>
      <c r="K41" s="143"/>
      <c r="L41" s="143"/>
      <c r="M41" s="143"/>
      <c r="N41" s="143"/>
      <c r="O41" s="143">
        <f>+VCL!O41+AUTOCARRI!O41+AUTOBUS!O41</f>
        <v>227</v>
      </c>
      <c r="P41" s="143">
        <f>+VCL!P41+AUTOCARRI!P41+AUTOBUS!P41</f>
        <v>247</v>
      </c>
      <c r="Q41" s="143">
        <f>+VCL!Q41+AUTOCARRI!Q41+AUTOBUS!Q41</f>
        <v>415</v>
      </c>
      <c r="R41" s="143">
        <f>+VCL!R41+AUTOCARRI!R41+AUTOBUS!R41</f>
        <v>247</v>
      </c>
      <c r="S41" s="143"/>
      <c r="T41" s="143"/>
      <c r="U41" s="143"/>
      <c r="V41" s="145"/>
      <c r="W41" s="145"/>
    </row>
    <row r="42" spans="1:23" s="36" customFormat="1" ht="15" customHeight="1">
      <c r="A42" s="142" t="s">
        <v>55</v>
      </c>
      <c r="B42" s="143">
        <f>+VCL!B42+AUTOCARRI!B42+AUTOBUS!B42</f>
        <v>14634</v>
      </c>
      <c r="C42" s="143">
        <f>+VCL!C42+AUTOCARRI!C42+AUTOBUS!C42</f>
        <v>16425</v>
      </c>
      <c r="D42" s="143">
        <f>+VCL!D42+AUTOCARRI!D42+AUTOBUS!D42</f>
        <v>15877</v>
      </c>
      <c r="E42" s="143">
        <f>+VCL!E42+AUTOCARRI!E42+AUTOBUS!E42</f>
        <v>17336</v>
      </c>
      <c r="F42" s="143">
        <f>+VCL!F42+AUTOCARRI!F42+AUTOBUS!F42</f>
        <v>20290</v>
      </c>
      <c r="G42" s="143">
        <f>+VCL!G42+AUTOCARRI!G42+AUTOBUS!G42</f>
        <v>23150</v>
      </c>
      <c r="H42" s="143">
        <f>+VCL!H42+AUTOCARRI!H42+AUTOBUS!H42</f>
        <v>25279</v>
      </c>
      <c r="I42" s="143">
        <f>+VCL!I42+AUTOCARRI!I42+AUTOBUS!I42</f>
        <v>27708</v>
      </c>
      <c r="J42" s="143">
        <f>+VCL!J42+AUTOCARRI!J42+AUTOBUS!J42</f>
        <v>28511</v>
      </c>
      <c r="K42" s="143">
        <f>+VCL!K42+AUTOCARRI!K42+AUTOBUS!K42</f>
        <v>12971</v>
      </c>
      <c r="L42" s="143">
        <f>+VCL!L42+AUTOCARRI!L42+AUTOBUS!L42</f>
        <v>15249</v>
      </c>
      <c r="M42" s="143">
        <f>+VCL!M42+AUTOCARRI!M42+AUTOBUS!M42</f>
        <v>24343</v>
      </c>
      <c r="N42" s="143">
        <f>+VCL!N42+AUTOCARRI!N42+AUTOBUS!N42</f>
        <v>30610</v>
      </c>
      <c r="O42" s="143">
        <f>+VCL!O42+AUTOCARRI!O42+AUTOBUS!O42</f>
        <v>20373</v>
      </c>
      <c r="P42" s="143">
        <f>+VCL!P42+AUTOCARRI!P42+AUTOBUS!P42</f>
        <v>13640</v>
      </c>
      <c r="Q42" s="143">
        <f>+VCL!Q42+AUTOCARRI!Q42+AUTOBUS!Q42</f>
        <v>6564</v>
      </c>
      <c r="R42" s="143">
        <f>+VCL!R42+AUTOCARRI!R42+AUTOBUS!R42</f>
        <v>7180</v>
      </c>
      <c r="S42" s="143">
        <f>+VCL!S42+AUTOCARRI!S42+AUTOBUS!S42</f>
        <v>9848</v>
      </c>
      <c r="T42" s="143">
        <f>+VCL!T42+AUTOCARRI!T42+AUTOBUS!T42</f>
        <v>12294</v>
      </c>
      <c r="U42" s="143">
        <f>+VCL!U42+AUTOCARRI!U42+AUTOBUS!U42</f>
        <v>10067</v>
      </c>
      <c r="V42" s="145">
        <f t="shared" ref="V42:V44" si="6">(U42-T42)/T42</f>
        <v>-0.18114527411745568</v>
      </c>
      <c r="W42" s="145">
        <f t="shared" ref="W42:W44" si="7">U42/U$7</f>
        <v>3.9664553009998604E-4</v>
      </c>
    </row>
    <row r="43" spans="1:23" s="36" customFormat="1" ht="15" customHeight="1">
      <c r="A43" s="142" t="s">
        <v>56</v>
      </c>
      <c r="B43" s="143"/>
      <c r="C43" s="143"/>
      <c r="D43" s="143"/>
      <c r="E43" s="143"/>
      <c r="F43" s="143"/>
      <c r="G43" s="143"/>
      <c r="H43" s="143"/>
      <c r="I43" s="143"/>
      <c r="J43" s="143"/>
      <c r="K43" s="143"/>
      <c r="L43" s="143"/>
      <c r="M43" s="143"/>
      <c r="N43" s="143"/>
      <c r="O43" s="143">
        <f>+VCL!O43+AUTOCARRI!O43+AUTOBUS!O43</f>
        <v>3215</v>
      </c>
      <c r="P43" s="143">
        <f>+VCL!P43+AUTOCARRI!P43+AUTOBUS!P43</f>
        <v>3005</v>
      </c>
      <c r="Q43" s="143">
        <f>+VCL!Q43+AUTOCARRI!Q43+AUTOBUS!Q43</f>
        <v>2024</v>
      </c>
      <c r="R43" s="143">
        <f>+VCL!R43+AUTOCARRI!R43+AUTOBUS!R43</f>
        <v>2254</v>
      </c>
      <c r="S43" s="143">
        <f>+VCL!S43+AUTOCARRI!S43+AUTOBUS!S43</f>
        <v>2282</v>
      </c>
      <c r="T43" s="143">
        <f>+VCL!T43+AUTOCARRI!T43+AUTOBUS!T43</f>
        <v>1529</v>
      </c>
      <c r="U43" s="143">
        <f>+VCL!U43+AUTOCARRI!U43+AUTOBUS!U43</f>
        <v>5323</v>
      </c>
      <c r="V43" s="145">
        <f t="shared" si="6"/>
        <v>2.4813603662524524</v>
      </c>
      <c r="W43" s="145">
        <f t="shared" si="7"/>
        <v>2.0972922983234586E-4</v>
      </c>
    </row>
    <row r="44" spans="1:23" s="36" customFormat="1" ht="15" customHeight="1">
      <c r="A44" s="142" t="s">
        <v>57</v>
      </c>
      <c r="B44" s="143">
        <f>+VCL!B44+AUTOCARRI!B44+AUTOBUS!B44</f>
        <v>13131</v>
      </c>
      <c r="C44" s="143">
        <f>+VCL!C44+AUTOCARRI!C44+AUTOBUS!C44</f>
        <v>6829</v>
      </c>
      <c r="D44" s="143">
        <f>+VCL!D44+AUTOCARRI!D44+AUTOBUS!D44</f>
        <v>3380</v>
      </c>
      <c r="E44" s="143">
        <f>+VCL!E44+AUTOCARRI!E44+AUTOBUS!E44</f>
        <v>4890</v>
      </c>
      <c r="F44" s="143">
        <f>+VCL!F44+AUTOCARRI!F44+AUTOBUS!F44</f>
        <v>5548</v>
      </c>
      <c r="G44" s="143">
        <f>+VCL!G44+AUTOCARRI!G44+AUTOBUS!G44</f>
        <v>19037</v>
      </c>
      <c r="H44" s="143">
        <f>+VCL!H44+AUTOCARRI!H44+AUTOBUS!H44</f>
        <v>21020</v>
      </c>
      <c r="I44" s="143">
        <f>+VCL!I44+AUTOCARRI!I44+AUTOBUS!I44</f>
        <v>22530</v>
      </c>
      <c r="J44" s="143">
        <f>+VCL!J44+AUTOCARRI!J44+AUTOBUS!J44</f>
        <v>22328</v>
      </c>
      <c r="K44" s="143">
        <f>+VCL!K44+AUTOCARRI!K44+AUTOBUS!K44</f>
        <v>3649</v>
      </c>
      <c r="L44" s="143">
        <f>+VCL!L44+AUTOCARRI!L44+AUTOBUS!L44</f>
        <v>7872</v>
      </c>
      <c r="M44" s="143">
        <f>+VCL!M44+AUTOCARRI!M44+AUTOBUS!M44</f>
        <v>7069</v>
      </c>
      <c r="N44" s="143">
        <f>+VCL!N44+AUTOCARRI!N44+AUTOBUS!N44</f>
        <v>6594</v>
      </c>
      <c r="O44" s="143">
        <f>+VCL!O44+AUTOCARRI!O44+AUTOBUS!O44</f>
        <v>4691</v>
      </c>
      <c r="P44" s="143">
        <f>+VCL!P44+AUTOCARRI!P44+AUTOBUS!P44</f>
        <v>2810</v>
      </c>
      <c r="Q44" s="143">
        <f>+VCL!Q44+AUTOCARRI!Q44+AUTOBUS!Q44</f>
        <v>2590</v>
      </c>
      <c r="R44" s="143">
        <f>+VCL!R44+AUTOCARRI!R44+AUTOBUS!R44</f>
        <v>924</v>
      </c>
      <c r="S44" s="143">
        <f>+VCL!S44+AUTOCARRI!S44+AUTOBUS!S44</f>
        <v>1290</v>
      </c>
      <c r="T44" s="143">
        <f>+VCL!T44+AUTOCARRI!T44+AUTOBUS!T44</f>
        <v>963</v>
      </c>
      <c r="U44" s="143">
        <f>+VCL!U44+AUTOCARRI!U44+AUTOBUS!U44</f>
        <v>1011</v>
      </c>
      <c r="V44" s="145">
        <f t="shared" si="6"/>
        <v>4.9844236760124609E-2</v>
      </c>
      <c r="W44" s="145">
        <f t="shared" si="7"/>
        <v>3.9833975457543051E-5</v>
      </c>
    </row>
    <row r="45" spans="1:23" s="36" customFormat="1" ht="15" customHeight="1">
      <c r="A45" s="142" t="s">
        <v>58</v>
      </c>
      <c r="B45" s="143">
        <f>+VCL!B45+AUTOCARRI!B45+AUTOBUS!B45</f>
        <v>0</v>
      </c>
      <c r="C45" s="143">
        <f>+VCL!C45+AUTOCARRI!C45+AUTOBUS!C45</f>
        <v>8580</v>
      </c>
      <c r="D45" s="143">
        <f>+VCL!D45+AUTOCARRI!D45+AUTOBUS!D45</f>
        <v>6849</v>
      </c>
      <c r="E45" s="143">
        <f>+VCL!E45+AUTOCARRI!E45+AUTOBUS!E45</f>
        <v>7278</v>
      </c>
      <c r="F45" s="143">
        <f>+VCL!F45+AUTOCARRI!F45+AUTOBUS!F45</f>
        <v>13833</v>
      </c>
      <c r="G45" s="143">
        <f>+VCL!G45+AUTOCARRI!G45+AUTOBUS!G45</f>
        <v>8302</v>
      </c>
      <c r="H45" s="143">
        <f>+VCL!H45+AUTOCARRI!H45+AUTOBUS!H45</f>
        <v>10000</v>
      </c>
      <c r="I45" s="143">
        <f>+VCL!I45+AUTOCARRI!I45+AUTOBUS!I45</f>
        <v>14900</v>
      </c>
      <c r="J45" s="143">
        <f>+VCL!J45+AUTOCARRI!J45+AUTOBUS!J45</f>
        <v>13000</v>
      </c>
      <c r="K45" s="143">
        <f>+VCL!K45+AUTOCARRI!K45+AUTOBUS!K45</f>
        <v>7700</v>
      </c>
      <c r="L45" s="143">
        <f>+VCL!L45+AUTOCARRI!L45+AUTOBUS!L45</f>
        <v>26480</v>
      </c>
      <c r="M45" s="143">
        <f>+VCL!M45+AUTOCARRI!M45+AUTOBUS!M45</f>
        <v>33260</v>
      </c>
      <c r="N45" s="143">
        <f>+VCL!N45+AUTOCARRI!N45+AUTOBUS!N45</f>
        <v>19200</v>
      </c>
      <c r="O45" s="143"/>
      <c r="P45" s="143"/>
      <c r="Q45" s="143"/>
      <c r="R45" s="143"/>
      <c r="S45" s="143"/>
      <c r="T45" s="143"/>
      <c r="U45" s="143"/>
      <c r="V45" s="145"/>
      <c r="W45" s="145"/>
    </row>
    <row r="46" spans="1:23" s="36" customFormat="1" ht="15" customHeight="1">
      <c r="A46" s="146" t="s">
        <v>50</v>
      </c>
      <c r="B46" s="147">
        <f>+VCL!B46+AUTOCARRI!B46+AUTOBUS!B46</f>
        <v>-10911</v>
      </c>
      <c r="C46" s="147">
        <f>+VCL!C46+AUTOCARRI!C46+AUTOBUS!C46</f>
        <v>-4276</v>
      </c>
      <c r="D46" s="147">
        <f>+VCL!D46+AUTOCARRI!D46+AUTOBUS!D46</f>
        <v>-1294</v>
      </c>
      <c r="E46" s="147">
        <f>+VCL!E46+AUTOCARRI!E46+AUTOBUS!E46</f>
        <v>-1910</v>
      </c>
      <c r="F46" s="147">
        <f>+VCL!F46+AUTOCARRI!F46+AUTOBUS!F46</f>
        <v>-3113</v>
      </c>
      <c r="G46" s="147">
        <f>+VCL!G46+AUTOCARRI!G46+AUTOBUS!G46</f>
        <v>-11322</v>
      </c>
      <c r="H46" s="147">
        <f>+VCL!H46+AUTOCARRI!H46+AUTOBUS!H46</f>
        <v>-5509</v>
      </c>
      <c r="I46" s="147">
        <f>+VCL!I46+AUTOCARRI!I46+AUTOBUS!I46</f>
        <v>-2748</v>
      </c>
      <c r="J46" s="147"/>
      <c r="K46" s="147"/>
      <c r="L46" s="147"/>
      <c r="M46" s="147"/>
      <c r="N46" s="143"/>
      <c r="O46" s="143"/>
      <c r="P46" s="143"/>
      <c r="Q46" s="143"/>
      <c r="R46" s="143"/>
      <c r="S46" s="143"/>
      <c r="T46" s="143"/>
      <c r="U46" s="143"/>
      <c r="V46" s="145"/>
      <c r="W46" s="145"/>
    </row>
    <row r="47" spans="1:23" ht="15" customHeight="1">
      <c r="A47" s="31" t="s">
        <v>106</v>
      </c>
      <c r="B47" s="77">
        <f>+AUTOBUS!B47+AUTOCARRI!B47+VCL!B47</f>
        <v>9507795</v>
      </c>
      <c r="C47" s="77">
        <f>+AUTOBUS!C47+AUTOCARRI!C47+VCL!C47</f>
        <v>8733067</v>
      </c>
      <c r="D47" s="77">
        <f>+AUTOBUS!D47+AUTOCARRI!D47+VCL!D47</f>
        <v>9431037</v>
      </c>
      <c r="E47" s="77">
        <f>+AUTOBUS!E47+AUTOCARRI!E47+VCL!E47</f>
        <v>9647745</v>
      </c>
      <c r="F47" s="37">
        <f>+AUTOBUS!F47+AUTOCARRI!F47+VCL!F47</f>
        <v>9876983</v>
      </c>
      <c r="G47" s="37">
        <f>+AUTOBUS!G47+AUTOCARRI!G47+VCL!G47</f>
        <v>9800086</v>
      </c>
      <c r="H47" s="37">
        <f>+AUTOBUS!H47+AUTOCARRI!H47+VCL!H47</f>
        <v>9040264</v>
      </c>
      <c r="I47" s="37">
        <f>+AUTOBUS!I47+AUTOCARRI!I47+VCL!I47</f>
        <v>9007847</v>
      </c>
      <c r="J47" s="37">
        <f>+AUTOBUS!J47+AUTOCARRI!J47+VCL!J47</f>
        <v>6778191</v>
      </c>
      <c r="K47" s="37">
        <f>+AUTOBUS!K47+AUTOCARRI!K47+VCL!K47</f>
        <v>4800234</v>
      </c>
      <c r="L47" s="37">
        <f>+AUTOBUS!L47+AUTOCARRI!L47+VCL!L47</f>
        <v>7073156</v>
      </c>
      <c r="M47" s="37">
        <f>+AUTOBUS!M47+AUTOCARRI!M47+VCL!M47</f>
        <v>7854553</v>
      </c>
      <c r="N47" s="37">
        <f>+AUTOBUS!N47+AUTOCARRI!N47+VCL!N47</f>
        <v>8843192</v>
      </c>
      <c r="O47" s="37">
        <f>+AUTOBUS!O47+AUTOCARRI!O47+VCL!O47</f>
        <v>9396674</v>
      </c>
      <c r="P47" s="37">
        <f>+AUTOBUS!P47+AUTOCARRI!P47+VCL!P47</f>
        <v>10343579</v>
      </c>
      <c r="Q47" s="37">
        <f>+AUTOBUS!Q47+AUTOCARRI!Q47+VCL!Q47</f>
        <v>10937502</v>
      </c>
      <c r="R47" s="37">
        <f>+AUTOBUS!R47+AUTOCARRI!R47+VCL!R47</f>
        <v>11438330</v>
      </c>
      <c r="S47" s="37">
        <f>+AUTOBUS!S47+AUTOCARRI!S47+VCL!S47</f>
        <v>11769999</v>
      </c>
      <c r="T47" s="37">
        <f>+AUTOBUS!T47+AUTOCARRI!T47+VCL!T47</f>
        <v>12402403</v>
      </c>
      <c r="U47" s="37">
        <f>+AUTOBUS!U47+AUTOCARRI!U47+VCL!U47</f>
        <v>12424130</v>
      </c>
      <c r="V47" s="30">
        <f t="shared" ref="V47:V53" si="8">(U47-T47)/T47</f>
        <v>1.7518379301172523E-3</v>
      </c>
      <c r="W47" s="30">
        <f t="shared" ref="W47:W53" si="9">U47/U$7</f>
        <v>0.48951779376985594</v>
      </c>
    </row>
    <row r="48" spans="1:23" ht="15" customHeight="1">
      <c r="A48" s="148" t="s">
        <v>12</v>
      </c>
      <c r="B48" s="149">
        <v>1412597</v>
      </c>
      <c r="C48" s="149">
        <v>1259998</v>
      </c>
      <c r="D48" s="149">
        <f>+AUTOBUS!D48+AUTOCARRI!D48+VCL!D48</f>
        <v>1264259</v>
      </c>
      <c r="E48" s="149">
        <f>+AUTOBUS!E48+AUTOCARRI!E48+VCL!E48</f>
        <v>1212687</v>
      </c>
      <c r="F48" s="149">
        <f>+AUTOBUS!F48+AUTOCARRI!F48+VCL!F48</f>
        <v>1311407</v>
      </c>
      <c r="G48" s="149">
        <f>+AUTOBUS!G48+AUTOCARRI!G48+VCL!G48</f>
        <v>1281115</v>
      </c>
      <c r="H48" s="149">
        <f>+AUTOBUS!H48+AUTOCARRI!H48+VCL!H48</f>
        <v>1143784</v>
      </c>
      <c r="I48" s="149">
        <f>+AUTOBUS!I48+AUTOCARRI!I48+VCL!I48</f>
        <v>1236657</v>
      </c>
      <c r="J48" s="149">
        <f>+AUTOBUS!J48+AUTOCARRI!J48+VCL!J48</f>
        <v>886805</v>
      </c>
      <c r="K48" s="149">
        <f>+AUTOBUS!K48+AUTOCARRI!K48+VCL!K48</f>
        <v>668215</v>
      </c>
      <c r="L48" s="149">
        <f>+AUTOBUS!L48+AUTOCARRI!L48+VCL!L48</f>
        <v>1102212</v>
      </c>
      <c r="M48" s="149">
        <f>+AUTOBUS!M48+AUTOCARRI!M48+VCL!M48</f>
        <v>1146039</v>
      </c>
      <c r="N48" s="149">
        <f>+AUTOBUS!N48+AUTOCARRI!N48+VCL!N48</f>
        <v>1424866</v>
      </c>
      <c r="O48" s="149">
        <f>+AUTOBUS!O48+AUTOCARRI!O48+VCL!O48</f>
        <v>1416443</v>
      </c>
      <c r="P48" s="149">
        <f>+AUTOBUS!P48+AUTOCARRI!P48+VCL!P48</f>
        <v>1482621</v>
      </c>
      <c r="Q48" s="149">
        <f>+AUTOBUS!Q48+AUTOCARRI!Q48+VCL!Q48</f>
        <v>1397142</v>
      </c>
      <c r="R48" s="149">
        <f>+AUTOBUS!R48+AUTOCARRI!R48+VCL!R48</f>
        <v>1567426</v>
      </c>
      <c r="S48" s="149">
        <f>+AUTOBUS!S48+AUTOCARRI!S48+VCL!S48</f>
        <v>1442955</v>
      </c>
      <c r="T48" s="149">
        <f>+AUTOBUS!T48+AUTOCARRI!T48+VCL!T48</f>
        <v>1369898</v>
      </c>
      <c r="U48" s="149">
        <f>+AUTOBUS!U48+AUTOCARRI!U48+VCL!U48</f>
        <v>1455215</v>
      </c>
      <c r="V48" s="145">
        <f t="shared" si="8"/>
        <v>6.2279819373413203E-2</v>
      </c>
      <c r="W48" s="145">
        <f t="shared" si="9"/>
        <v>5.7336299303114249E-2</v>
      </c>
    </row>
    <row r="49" spans="1:23" ht="15" customHeight="1">
      <c r="A49" s="148" t="s">
        <v>13</v>
      </c>
      <c r="B49" s="149">
        <f>+AUTOBUS!B49+AUTOCARRI!B49+VCL!B49</f>
        <v>792401</v>
      </c>
      <c r="C49" s="149">
        <f>+AUTOBUS!C49+AUTOCARRI!C49+VCL!C49</f>
        <v>856399</v>
      </c>
      <c r="D49" s="149">
        <f>+AUTOBUS!D49+AUTOCARRI!D49+VCL!D49</f>
        <v>844573</v>
      </c>
      <c r="E49" s="149">
        <f>+AUTOBUS!E49+AUTOCARRI!E49+VCL!E49</f>
        <v>801399</v>
      </c>
      <c r="F49" s="149">
        <f>+AUTOBUS!F49+AUTOCARRI!F49+VCL!F49</f>
        <v>771147</v>
      </c>
      <c r="G49" s="150">
        <f>+AUTOBUS!G49+AUTOCARRI!G49+VCL!G49</f>
        <v>838190</v>
      </c>
      <c r="H49" s="149">
        <f>+AUTOBUS!H49+AUTOCARRI!H49+VCL!H49</f>
        <v>947899</v>
      </c>
      <c r="I49" s="149">
        <f>+AUTOBUS!I49+AUTOCARRI!I49+VCL!I49</f>
        <v>886148</v>
      </c>
      <c r="J49" s="149">
        <f>+AUTOBUS!J49+AUTOCARRI!J49+VCL!J49</f>
        <v>950486</v>
      </c>
      <c r="K49" s="149">
        <f>+AUTOBUS!K49+AUTOCARRI!K49+VCL!K49</f>
        <v>618176</v>
      </c>
      <c r="L49" s="149">
        <f>+AUTOBUS!L49+AUTOCARRI!L49+VCL!L49</f>
        <v>958956</v>
      </c>
      <c r="M49" s="149">
        <f>+AUTOBUS!M49+AUTOCARRI!M49+VCL!M49</f>
        <v>1023970</v>
      </c>
      <c r="N49" s="149">
        <f>+AUTOBUS!N49+AUTOCARRI!N49+VCL!N49</f>
        <v>1191807</v>
      </c>
      <c r="O49" s="149">
        <f>+AUTOBUS!O49+AUTOCARRI!O49+VCL!O49</f>
        <v>1282562</v>
      </c>
      <c r="P49" s="149">
        <f>+AUTOBUS!P49+AUTOCARRI!P49+VCL!P49</f>
        <v>1452676</v>
      </c>
      <c r="Q49" s="149">
        <f>+AUTOBUS!Q49+AUTOCARRI!Q49+VCL!Q49</f>
        <v>1597164</v>
      </c>
      <c r="R49" s="149">
        <f>+AUTOBUS!R49+AUTOCARRI!R49+VCL!R49</f>
        <v>1607187</v>
      </c>
      <c r="S49" s="149">
        <f>+AUTOBUS!S49+AUTOCARRI!S49+VCL!S49</f>
        <v>2170275</v>
      </c>
      <c r="T49" s="149">
        <f>+AUTOBUS!T49+AUTOCARRI!T49+VCL!T49</f>
        <v>2519758</v>
      </c>
      <c r="U49" s="149">
        <f>+AUTOBUS!U49+AUTOCARRI!U49+VCL!U49</f>
        <v>2606959</v>
      </c>
      <c r="V49" s="145">
        <f t="shared" si="8"/>
        <v>3.4606894789102761E-2</v>
      </c>
      <c r="W49" s="145">
        <f t="shared" si="9"/>
        <v>0.10271566847163301</v>
      </c>
    </row>
    <row r="50" spans="1:23" ht="15" customHeight="1">
      <c r="A50" s="148" t="s">
        <v>14</v>
      </c>
      <c r="B50" s="149">
        <f>+AUTOBUS!B50+AUTOCARRI!B50+VCL!B50</f>
        <v>7302797</v>
      </c>
      <c r="C50" s="149">
        <f>+AUTOBUS!C50+AUTOCARRI!C50+VCL!C50</f>
        <v>6616670</v>
      </c>
      <c r="D50" s="149">
        <f>+AUTOBUS!D50+AUTOCARRI!D50+VCL!D50</f>
        <v>7322205</v>
      </c>
      <c r="E50" s="149">
        <f>+AUTOBUS!E50+AUTOCARRI!E50+VCL!E50</f>
        <v>7633659</v>
      </c>
      <c r="F50" s="149">
        <f>+AUTOBUS!F50+AUTOCARRI!F50+VCL!F50</f>
        <v>7794429</v>
      </c>
      <c r="G50" s="149">
        <f>+AUTOBUS!G50+AUTOCARRI!G50+VCL!G50</f>
        <v>7680781</v>
      </c>
      <c r="H50" s="149">
        <f>+AUTOBUS!H50+AUTOCARRI!H50+VCL!H50</f>
        <v>6948581</v>
      </c>
      <c r="I50" s="149">
        <f>+AUTOBUS!I50+AUTOCARRI!I50+VCL!I50</f>
        <v>6885042</v>
      </c>
      <c r="J50" s="149">
        <f>+AUTOBUS!J50+AUTOCARRI!J50+VCL!J50</f>
        <v>4940900</v>
      </c>
      <c r="K50" s="149">
        <f>+AUTOBUS!K50+AUTOCARRI!K50+VCL!K50</f>
        <v>3513843</v>
      </c>
      <c r="L50" s="149">
        <f>+AUTOBUS!L50+AUTOCARRI!L50+VCL!L50</f>
        <v>5011988</v>
      </c>
      <c r="M50" s="149">
        <f>+AUTOBUS!M50+AUTOCARRI!M50+VCL!M50</f>
        <v>5684544</v>
      </c>
      <c r="N50" s="149">
        <f>+AUTOBUS!N50+AUTOCARRI!N50+VCL!N50</f>
        <v>6226519</v>
      </c>
      <c r="O50" s="149">
        <f>+AUTOBUS!O50+AUTOCARRI!O50+VCL!O50</f>
        <v>6697669</v>
      </c>
      <c r="P50" s="149">
        <f>+AUTOBUS!P50+AUTOCARRI!P50+VCL!P50</f>
        <v>7408282</v>
      </c>
      <c r="Q50" s="149">
        <f>+AUTOBUS!Q50+AUTOCARRI!Q50+VCL!Q50</f>
        <v>7943196</v>
      </c>
      <c r="R50" s="149">
        <f>+AUTOBUS!R50+AUTOCARRI!R50+VCL!R50</f>
        <v>8263717</v>
      </c>
      <c r="S50" s="149">
        <f>+AUTOBUS!S50+AUTOCARRI!S50+VCL!S50</f>
        <v>8156769</v>
      </c>
      <c r="T50" s="149">
        <f>+AUTOBUS!T50+AUTOCARRI!T50+VCL!T50</f>
        <v>8512747</v>
      </c>
      <c r="U50" s="149">
        <f>+AUTOBUS!U50+AUTOCARRI!U50+VCL!U50</f>
        <v>8361956</v>
      </c>
      <c r="V50" s="145">
        <f t="shared" si="8"/>
        <v>-1.7713553568548437E-2</v>
      </c>
      <c r="W50" s="145">
        <f t="shared" si="9"/>
        <v>0.32946582599510865</v>
      </c>
    </row>
    <row r="51" spans="1:23" ht="15" customHeight="1">
      <c r="A51" s="31" t="s">
        <v>15</v>
      </c>
      <c r="B51" s="37">
        <f>+AUTOBUS!B51+AUTOCARRI!B51+VCL!B51</f>
        <v>414305</v>
      </c>
      <c r="C51" s="37">
        <f>+AUTOBUS!C51+AUTOCARRI!C51+VCL!C51</f>
        <v>368090</v>
      </c>
      <c r="D51" s="37">
        <f>+AUTOBUS!D51+AUTOCARRI!D51+VCL!D51</f>
        <v>318742</v>
      </c>
      <c r="E51" s="37">
        <f>+AUTOBUS!E51+AUTOCARRI!E51+VCL!E51</f>
        <v>328503</v>
      </c>
      <c r="F51" s="37">
        <f>+AUTOBUS!F51+AUTOCARRI!F51+VCL!F51</f>
        <v>462912</v>
      </c>
      <c r="G51" s="37">
        <f>+AUTOBUS!G51+AUTOCARRI!G51+VCL!G51</f>
        <v>555624</v>
      </c>
      <c r="H51" s="37">
        <f>+AUTOBUS!H51+AUTOCARRI!H51+VCL!H51</f>
        <v>602314</v>
      </c>
      <c r="I51" s="37">
        <f>+AUTOBUS!I51+AUTOCARRI!I51+VCL!I51</f>
        <v>727888</v>
      </c>
      <c r="J51" s="37">
        <f>+AUTOBUS!J51+AUTOCARRI!J51+VCL!J51</f>
        <v>805239</v>
      </c>
      <c r="K51" s="37">
        <f>+AUTOBUS!K51+AUTOCARRI!K51+VCL!K51</f>
        <v>676739</v>
      </c>
      <c r="L51" s="37">
        <f>+AUTOBUS!L51+AUTOCARRI!L51+VCL!L51</f>
        <v>950361</v>
      </c>
      <c r="M51" s="37">
        <f>+AUTOBUS!M51+AUTOCARRI!M51+VCL!M51</f>
        <v>1077273</v>
      </c>
      <c r="N51" s="37">
        <f>+AUTOBUS!N51+AUTOCARRI!N51+VCL!N51</f>
        <v>946176</v>
      </c>
      <c r="O51" s="37">
        <f>+AUTOBUS!O51+AUTOCARRI!O51+VCL!O51</f>
        <v>1061031</v>
      </c>
      <c r="P51" s="37">
        <f>+AUTOBUS!P51+AUTOCARRI!P51+VCL!P51</f>
        <v>895384</v>
      </c>
      <c r="Q51" s="37">
        <f>+AUTOBUS!Q51+AUTOCARRI!Q51+VCL!Q51</f>
        <v>632513</v>
      </c>
      <c r="R51" s="37">
        <f>+AUTOBUS!R51+AUTOCARRI!R51+VCL!R51</f>
        <v>604562</v>
      </c>
      <c r="S51" s="37">
        <f>+AUTOBUS!S51+AUTOCARRI!S51+VCL!S51</f>
        <v>687073</v>
      </c>
      <c r="T51" s="37">
        <f>+AUTOBUS!T51+AUTOCARRI!T51+VCL!T51</f>
        <v>751127</v>
      </c>
      <c r="U51" s="37">
        <f>+AUTOBUS!U51+AUTOCARRI!U51+VCL!U51</f>
        <v>702921</v>
      </c>
      <c r="V51" s="30">
        <f t="shared" si="8"/>
        <v>-6.4178228182451169E-2</v>
      </c>
      <c r="W51" s="30">
        <f t="shared" si="9"/>
        <v>2.7695487500090623E-2</v>
      </c>
    </row>
    <row r="52" spans="1:23" ht="15" customHeight="1">
      <c r="A52" s="148" t="s">
        <v>16</v>
      </c>
      <c r="B52" s="143">
        <f>+AUTOBUS!B52+AUTOCARRI!B52+VCL!B52</f>
        <v>100540</v>
      </c>
      <c r="C52" s="143">
        <f>+AUTOBUS!C52+AUTOCARRI!C52+VCL!C52</f>
        <v>65986</v>
      </c>
      <c r="D52" s="143">
        <f>+AUTOBUS!D52+AUTOCARRI!D52+VCL!D52</f>
        <v>48061</v>
      </c>
      <c r="E52" s="143">
        <f>+AUTOBUS!E52+AUTOCARRI!E52+VCL!E52</f>
        <v>59838</v>
      </c>
      <c r="F52" s="143">
        <f>+AUTOBUS!F52+AUTOCARRI!F52+VCL!F52</f>
        <v>89002</v>
      </c>
      <c r="G52" s="143">
        <f>+AUTOBUS!G52+AUTOCARRI!G52+VCL!G52</f>
        <v>136994</v>
      </c>
      <c r="H52" s="143">
        <f>+AUTOBUS!H52+AUTOCARRI!H52+VCL!H52</f>
        <v>168981</v>
      </c>
      <c r="I52" s="143">
        <f>+AUTOBUS!I52+AUTOCARRI!I52+VCL!I52</f>
        <v>193912</v>
      </c>
      <c r="J52" s="143">
        <f>+AUTOBUS!J52+AUTOCARRI!J52+VCL!J52</f>
        <v>197509</v>
      </c>
      <c r="K52" s="143">
        <f>+AUTOBUS!K52+AUTOCARRI!K52+VCL!K52</f>
        <v>132109</v>
      </c>
      <c r="L52" s="143">
        <f>+AUTOBUS!L52+AUTOCARRI!L52+VCL!L52</f>
        <v>210198</v>
      </c>
      <c r="M52" s="143">
        <f>+AUTOBUS!M52+AUTOCARRI!M52+VCL!M52</f>
        <v>251538</v>
      </c>
      <c r="N52" s="143">
        <f>+AUTOBUS!N52+AUTOCARRI!N52+VCL!N52</f>
        <v>267119</v>
      </c>
      <c r="O52" s="151">
        <f>+AUTOBUS!O52+AUTOCARRI!O52+VCL!O52</f>
        <v>284468</v>
      </c>
      <c r="P52" s="143">
        <f>+AUTOBUS!P52+AUTOCARRI!P52+VCL!P52</f>
        <v>253618</v>
      </c>
      <c r="Q52" s="143">
        <f>+AUTOBUS!Q52+AUTOCARRI!Q52+VCL!Q52</f>
        <v>217901</v>
      </c>
      <c r="R52" s="143">
        <f>+AUTOBUS!R52+AUTOCARRI!R52+VCL!R52</f>
        <v>231461</v>
      </c>
      <c r="S52" s="143">
        <f>+AUTOBUS!S52+AUTOCARRI!S52+VCL!S52</f>
        <v>269714</v>
      </c>
      <c r="T52" s="143">
        <f>+AUTOBUS!T52+AUTOCARRI!T52+VCL!T52</f>
        <v>258076</v>
      </c>
      <c r="U52" s="143">
        <f>+AUTOBUS!U52+AUTOCARRI!U52+VCL!U52</f>
        <v>206423</v>
      </c>
      <c r="V52" s="145">
        <f t="shared" si="8"/>
        <v>-0.20014646848215253</v>
      </c>
      <c r="W52" s="145">
        <f t="shared" si="9"/>
        <v>8.1331836952249353E-3</v>
      </c>
    </row>
    <row r="53" spans="1:23" ht="15" customHeight="1">
      <c r="A53" s="148" t="s">
        <v>17</v>
      </c>
      <c r="B53" s="143">
        <f>+AUTOBUS!B53+AUTOCARRI!B53+VCL!B53</f>
        <v>307411</v>
      </c>
      <c r="C53" s="143">
        <f>+AUTOBUS!C53+AUTOCARRI!C53+VCL!C53</f>
        <v>290154</v>
      </c>
      <c r="D53" s="143">
        <f>+AUTOBUS!D53+AUTOCARRI!D53+VCL!D53</f>
        <v>257571</v>
      </c>
      <c r="E53" s="143">
        <f>+AUTOBUS!E53+AUTOCARRI!E53+VCL!E53</f>
        <v>256445</v>
      </c>
      <c r="F53" s="143">
        <f>+AUTOBUS!F53+AUTOCARRI!F53+VCL!F53</f>
        <v>346535</v>
      </c>
      <c r="G53" s="143">
        <f>+AUTOBUS!G53+AUTOCARRI!G53+VCL!G53</f>
        <v>377627</v>
      </c>
      <c r="H53" s="143">
        <f>+AUTOBUS!H53+AUTOCARRI!H53+VCL!H53</f>
        <v>376375</v>
      </c>
      <c r="I53" s="143">
        <f>+AUTOBUS!I53+AUTOCARRI!I53+VCL!I53</f>
        <v>464485</v>
      </c>
      <c r="J53" s="143">
        <f>+AUTOBUS!J53+AUTOCARRI!J53+VCL!J53</f>
        <v>552147</v>
      </c>
      <c r="K53" s="143">
        <f>+AUTOBUS!K53+AUTOCARRI!K53+VCL!K53</f>
        <v>507833</v>
      </c>
      <c r="L53" s="143">
        <f>+AUTOBUS!L53+AUTOCARRI!L53+VCL!L53</f>
        <v>699211</v>
      </c>
      <c r="M53" s="143">
        <f>+AUTOBUS!M53+AUTOCARRI!M53+VCL!M53</f>
        <v>786889</v>
      </c>
      <c r="N53" s="143">
        <f>+AUTOBUS!N53+AUTOCARRI!N53+VCL!N53</f>
        <v>639518</v>
      </c>
      <c r="O53" s="151">
        <f>+AUTOBUS!O53+AUTOCARRI!O53+VCL!O53</f>
        <v>758457</v>
      </c>
      <c r="P53" s="143">
        <f>+AUTOBUS!P53+AUTOCARRI!P53+VCL!P53</f>
        <v>644072</v>
      </c>
      <c r="Q53" s="143">
        <f>+AUTOBUS!Q53+AUTOCARRI!Q53+VCL!Q53</f>
        <v>411781</v>
      </c>
      <c r="R53" s="143">
        <f>+AUTOBUS!R53+AUTOCARRI!R53+VCL!R53</f>
        <v>377890</v>
      </c>
      <c r="S53" s="143">
        <f>+AUTOBUS!S53+AUTOCARRI!S53+VCL!S53</f>
        <v>429359</v>
      </c>
      <c r="T53" s="143">
        <f>+AUTOBUS!T53+AUTOCARRI!T53+VCL!T53</f>
        <v>493051</v>
      </c>
      <c r="U53" s="143">
        <f>+AUTOBUS!U53+AUTOCARRI!U53+VCL!U53</f>
        <v>496498</v>
      </c>
      <c r="V53" s="145">
        <f t="shared" si="8"/>
        <v>6.9911631859584508E-3</v>
      </c>
      <c r="W53" s="145">
        <f t="shared" si="9"/>
        <v>1.9562303804865688E-2</v>
      </c>
    </row>
    <row r="54" spans="1:23" ht="15" customHeight="1">
      <c r="A54" s="152" t="s">
        <v>59</v>
      </c>
      <c r="B54" s="143">
        <f>+AUTOBUS!B54+AUTOCARRI!B54+VCL!B54</f>
        <v>1800</v>
      </c>
      <c r="C54" s="143">
        <f>+AUTOBUS!C54+AUTOCARRI!C54+VCL!C54</f>
        <v>2540</v>
      </c>
      <c r="D54" s="143">
        <f>+AUTOBUS!D54+AUTOCARRI!D54+VCL!D54</f>
        <v>2200</v>
      </c>
      <c r="E54" s="143">
        <f>+AUTOBUS!E54+AUTOCARRI!E54+VCL!E54</f>
        <v>2060</v>
      </c>
      <c r="F54" s="143">
        <f>+AUTOBUS!F54+AUTOCARRI!F54+VCL!F54</f>
        <v>3220</v>
      </c>
      <c r="G54" s="143">
        <f>+AUTOBUS!G54+AUTOCARRI!G54+VCL!G54</f>
        <v>3530</v>
      </c>
      <c r="H54" s="143">
        <f>+AUTOBUS!H54+AUTOCARRI!H54+VCL!H54</f>
        <v>5420</v>
      </c>
      <c r="I54" s="143">
        <f>+AUTOBUS!I54+AUTOCARRI!I54+VCL!I54</f>
        <v>5620</v>
      </c>
      <c r="J54" s="143"/>
      <c r="K54" s="143"/>
      <c r="L54" s="143"/>
      <c r="M54" s="143"/>
      <c r="N54" s="143"/>
      <c r="O54" s="143">
        <f>+AUTOBUS!O54+AUTOCARRI!O54+VCL!O54</f>
        <v>2103</v>
      </c>
      <c r="P54" s="143">
        <f>+AUTOBUS!P54+AUTOCARRI!P54+VCL!P54</f>
        <v>988</v>
      </c>
      <c r="Q54" s="143">
        <f>+AUTOBUS!Q54+AUTOCARRI!Q54+VCL!Q54</f>
        <v>1070</v>
      </c>
      <c r="R54" s="143">
        <f>+AUTOBUS!R54+AUTOCARRI!R54+VCL!R54</f>
        <v>1090</v>
      </c>
      <c r="S54" s="143">
        <f>+AUTOBUS!S54+AUTOCARRI!S54+VCL!S54</f>
        <v>0</v>
      </c>
      <c r="T54" s="143">
        <f>+AUTOBUS!T54+AUTOCARRI!T54+VCL!T54</f>
        <v>0</v>
      </c>
      <c r="U54" s="143">
        <f>+AUTOBUS!U54+AUTOCARRI!U54+VCL!U54</f>
        <v>0</v>
      </c>
      <c r="V54" s="145"/>
      <c r="W54" s="145"/>
    </row>
    <row r="55" spans="1:23" ht="15" customHeight="1">
      <c r="A55" s="152" t="s">
        <v>68</v>
      </c>
      <c r="B55" s="143"/>
      <c r="C55" s="143">
        <f>+AUTOBUS!C55+AUTOCARRI!C55+VCL!C55</f>
        <v>2760</v>
      </c>
      <c r="D55" s="143">
        <f>+AUTOBUS!D55+AUTOCARRI!D55+VCL!D55</f>
        <v>2000</v>
      </c>
      <c r="E55" s="143">
        <f>+AUTOBUS!E55+AUTOCARRI!E55+VCL!E55</f>
        <v>1520</v>
      </c>
      <c r="F55" s="143">
        <f>+AUTOBUS!F55+AUTOCARRI!F55+VCL!F55</f>
        <v>3620</v>
      </c>
      <c r="G55" s="143">
        <f>+AUTOBUS!G55+AUTOCARRI!G55+VCL!G55</f>
        <v>25465</v>
      </c>
      <c r="H55" s="143">
        <f>+AUTOBUS!H55+AUTOCARRI!H55+VCL!H55</f>
        <v>25170</v>
      </c>
      <c r="I55" s="143">
        <f>+AUTOBUS!I55+AUTOCARRI!I55+VCL!I55</f>
        <v>26338</v>
      </c>
      <c r="J55" s="143">
        <f>+AUTOBUS!J55+AUTOCARRI!J55+VCL!J55</f>
        <v>29322</v>
      </c>
      <c r="K55" s="143">
        <f>+AUTOBUS!K55+AUTOCARRI!K55+VCL!K55</f>
        <v>15309</v>
      </c>
      <c r="L55" s="143">
        <f>+AUTOBUS!L55+AUTOCARRI!L55+VCL!L55</f>
        <v>22335</v>
      </c>
      <c r="M55" s="143">
        <f>+AUTOBUS!M55+AUTOCARRI!M55+VCL!M55</f>
        <v>24322</v>
      </c>
      <c r="N55" s="143">
        <f>+AUTOBUS!N55+AUTOCARRI!N55+VCL!N55</f>
        <v>24322</v>
      </c>
      <c r="O55" s="143">
        <f>+AUTOBUS!O55+AUTOCARRI!O55+VCL!O55</f>
        <v>15236</v>
      </c>
      <c r="P55" s="143">
        <f>+AUTOBUS!P55+AUTOCARRI!P55+VCL!P55</f>
        <v>5986</v>
      </c>
      <c r="Q55" s="143">
        <f>+AUTOBUS!Q55+AUTOCARRI!Q55+VCL!Q55</f>
        <v>4200</v>
      </c>
      <c r="R55" s="143">
        <f>+AUTOBUS!R55+AUTOCARRI!R55+VCL!R55</f>
        <v>2700</v>
      </c>
      <c r="S55" s="144"/>
      <c r="T55" s="144"/>
      <c r="U55" s="144"/>
      <c r="V55" s="133"/>
      <c r="W55" s="133"/>
    </row>
    <row r="56" spans="1:23" ht="15" customHeight="1">
      <c r="A56" s="152" t="s">
        <v>60</v>
      </c>
      <c r="B56" s="143">
        <f>+AUTOBUS!B56+AUTOCARRI!B56+VCL!B56</f>
        <v>1000</v>
      </c>
      <c r="C56" s="143"/>
      <c r="D56" s="143"/>
      <c r="E56" s="143">
        <f>+AUTOBUS!E56+AUTOCARRI!E56+VCL!E56</f>
        <v>4440</v>
      </c>
      <c r="F56" s="143">
        <f>+AUTOBUS!F56+AUTOCARRI!F56+VCL!F56</f>
        <v>13350</v>
      </c>
      <c r="G56" s="143">
        <f>+AUTOBUS!G56+AUTOCARRI!G56+VCL!G56</f>
        <v>16044</v>
      </c>
      <c r="H56" s="143">
        <f>+AUTOBUS!H56+AUTOCARRI!H56+VCL!H56</f>
        <v>51335</v>
      </c>
      <c r="I56" s="143">
        <f>+AUTOBUS!I56+AUTOCARRI!I56+VCL!I56</f>
        <v>52458</v>
      </c>
      <c r="J56" s="143">
        <f>+AUTOBUS!J56+AUTOCARRI!J56+VCL!J56</f>
        <v>46926</v>
      </c>
      <c r="K56" s="143">
        <f>+AUTOBUS!K56+AUTOCARRI!K56+VCL!K56</f>
        <v>39748</v>
      </c>
      <c r="L56" s="143">
        <f>+AUTOBUS!L56+AUTOCARRI!L56+VCL!L56</f>
        <v>30600</v>
      </c>
      <c r="M56" s="143">
        <f>+AUTOBUS!M56+AUTOCARRI!M56+VCL!M56</f>
        <v>33294</v>
      </c>
      <c r="N56" s="143">
        <f>+AUTOBUS!N56+AUTOCARRI!N56+VCL!N56</f>
        <v>36857</v>
      </c>
      <c r="O56" s="151">
        <f>+AUTOBUS!O56+AUTOCARRI!O56+VCL!O56</f>
        <v>25767</v>
      </c>
      <c r="P56" s="143">
        <f>+AUTOBUS!P56+AUTOCARRI!P56+VCL!P56</f>
        <v>8720</v>
      </c>
      <c r="Q56" s="143">
        <f>+AUTOBUS!Q56+AUTOCARRI!Q56+VCL!Q56</f>
        <v>8561</v>
      </c>
      <c r="R56" s="143">
        <f>+AUTOBUS!R56+AUTOCARRI!R56+VCL!R56</f>
        <v>2001</v>
      </c>
      <c r="S56" s="144"/>
      <c r="T56" s="144"/>
      <c r="U56" s="144"/>
      <c r="V56" s="133"/>
      <c r="W56" s="133"/>
    </row>
    <row r="57" spans="1:23" ht="15" customHeight="1">
      <c r="A57" s="152" t="s">
        <v>61</v>
      </c>
      <c r="B57" s="143">
        <f>+AUTOBUS!B57+AUTOCARRI!B57+VCL!B57</f>
        <v>2954</v>
      </c>
      <c r="C57" s="143">
        <f>+AUTOBUS!C57+AUTOCARRI!C57+VCL!C57</f>
        <v>6650</v>
      </c>
      <c r="D57" s="143">
        <f>+AUTOBUS!D57+AUTOCARRI!D57+VCL!D57</f>
        <v>8910</v>
      </c>
      <c r="E57" s="143">
        <f>+AUTOBUS!E57+AUTOCARRI!E57+VCL!E57</f>
        <v>4200</v>
      </c>
      <c r="F57" s="143">
        <f>+AUTOBUS!F57+AUTOCARRI!F57+VCL!F57</f>
        <v>7185</v>
      </c>
      <c r="G57" s="143">
        <f>+AUTOBUS!G57+AUTOCARRI!G57+VCL!G57</f>
        <v>6660</v>
      </c>
      <c r="H57" s="143">
        <f>+AUTOBUS!H57+AUTOCARRI!H57+VCL!H57</f>
        <v>5685</v>
      </c>
      <c r="I57" s="143">
        <f>+AUTOBUS!I57+AUTOCARRI!I57+VCL!I57</f>
        <v>10804</v>
      </c>
      <c r="J57" s="143">
        <f>+AUTOBUS!J57+AUTOCARRI!J57+VCL!J57</f>
        <v>4405</v>
      </c>
      <c r="K57" s="143">
        <f>+AUTOBUS!K57+AUTOCARRI!K57+VCL!K57</f>
        <v>3250</v>
      </c>
      <c r="L57" s="143">
        <f>+AUTOBUS!L57+AUTOCARRI!L57+VCL!L57</f>
        <v>4700</v>
      </c>
      <c r="M57" s="143"/>
      <c r="N57" s="143"/>
      <c r="O57" s="143"/>
      <c r="P57" s="143"/>
      <c r="Q57" s="143"/>
      <c r="R57" s="143"/>
      <c r="S57" s="143"/>
      <c r="T57" s="143"/>
      <c r="U57" s="143"/>
      <c r="V57" s="145"/>
      <c r="W57" s="145"/>
    </row>
    <row r="58" spans="1:23" s="33" customFormat="1" ht="15" customHeight="1">
      <c r="A58" s="153" t="s">
        <v>50</v>
      </c>
      <c r="B58" s="147"/>
      <c r="C58" s="143"/>
      <c r="D58" s="147"/>
      <c r="E58" s="147"/>
      <c r="F58" s="147"/>
      <c r="G58" s="147">
        <f>+AUTOBUS!G58+AUTOCARRI!G58+VCL!G58</f>
        <v>-10696</v>
      </c>
      <c r="H58" s="147">
        <f>+AUTOBUS!H58+AUTOCARRI!H58+VCL!H58</f>
        <v>-30652</v>
      </c>
      <c r="I58" s="147">
        <f>+AUTOBUS!I58+AUTOCARRI!I58+VCL!I58</f>
        <v>-25729</v>
      </c>
      <c r="J58" s="147">
        <f>+AUTOBUS!J58+AUTOCARRI!J58+VCL!J58</f>
        <v>-25070</v>
      </c>
      <c r="K58" s="147">
        <f>+AUTOBUS!K58+AUTOCARRI!K58+VCL!K58</f>
        <v>-21510</v>
      </c>
      <c r="L58" s="147">
        <f>+AUTOBUS!L58+AUTOCARRI!L58+VCL!L58</f>
        <v>-16683</v>
      </c>
      <c r="M58" s="147">
        <f>+AUTOBUS!M58+AUTOCARRI!M58+VCL!M58</f>
        <v>-18770</v>
      </c>
      <c r="N58" s="147">
        <f>+AUTOBUS!N58+AUTOCARRI!N58+VCL!N58</f>
        <v>-21640</v>
      </c>
      <c r="O58" s="154">
        <f>+AUTOBUS!O58+AUTOCARRI!O58+VCL!O58</f>
        <v>-25000</v>
      </c>
      <c r="P58" s="147">
        <f>+AUTOBUS!P58+AUTOCARRI!P58+VCL!P58</f>
        <v>-18000</v>
      </c>
      <c r="Q58" s="147">
        <f>+AUTOBUS!Q58+AUTOCARRI!Q58+VCL!Q58</f>
        <v>-11000</v>
      </c>
      <c r="R58" s="147">
        <f>+AUTOBUS!R58+AUTOCARRI!R58+VCL!R58</f>
        <v>-10580</v>
      </c>
      <c r="S58" s="132"/>
      <c r="T58" s="132"/>
      <c r="U58" s="132"/>
      <c r="V58" s="155"/>
      <c r="W58" s="155"/>
    </row>
    <row r="59" spans="1:23" ht="15" customHeight="1">
      <c r="A59" s="31" t="s">
        <v>18</v>
      </c>
      <c r="B59" s="37">
        <f>+AUTOBUS!B59+AUTOCARRI!B59+VCL!B59</f>
        <v>4497938</v>
      </c>
      <c r="C59" s="37">
        <f>+AUTOBUS!C59+AUTOCARRI!C59+VCL!C59</f>
        <v>4628880</v>
      </c>
      <c r="D59" s="37">
        <f>+AUTOBUS!D59+AUTOCARRI!D59+VCL!D59</f>
        <v>4892007</v>
      </c>
      <c r="E59" s="37">
        <f>+AUTOBUS!E59+AUTOCARRI!E59+VCL!E59</f>
        <v>5788818</v>
      </c>
      <c r="F59" s="37">
        <f>+AUTOBUS!F59+AUTOCARRI!F59+VCL!F59</f>
        <v>6421509</v>
      </c>
      <c r="G59" s="37">
        <f>+AUTOBUS!G59+AUTOCARRI!G59+VCL!G59</f>
        <v>5784312</v>
      </c>
      <c r="H59" s="37">
        <f>+AUTOBUS!H59+AUTOCARRI!H59+VCL!H59</f>
        <v>6013551</v>
      </c>
      <c r="I59" s="37">
        <f>+AUTOBUS!I59+AUTOCARRI!I59+VCL!I59</f>
        <v>6502163</v>
      </c>
      <c r="J59" s="37">
        <f>+AUTOBUS!J59+AUTOCARRI!J59+VCL!J59</f>
        <v>6632068</v>
      </c>
      <c r="K59" s="37">
        <f>+AUTOBUS!K59+AUTOCARRI!K59+VCL!K59</f>
        <v>6470438</v>
      </c>
      <c r="L59" s="37">
        <f>+AUTOBUS!L59+AUTOCARRI!L59+VCL!L59</f>
        <v>8602521</v>
      </c>
      <c r="M59" s="37">
        <f>+AUTOBUS!M59+AUTOCARRI!M59+VCL!M59</f>
        <v>8166742</v>
      </c>
      <c r="N59" s="37">
        <f>+AUTOBUS!N59+AUTOCARRI!N59+VCL!N59</f>
        <v>8607379</v>
      </c>
      <c r="O59" s="38">
        <f>+AUTOBUS!O59+AUTOCARRI!O59+VCL!O59</f>
        <v>8656958</v>
      </c>
      <c r="P59" s="37">
        <f>+AUTOBUS!P59+AUTOCARRI!P59+VCL!P59</f>
        <v>8217565</v>
      </c>
      <c r="Q59" s="37">
        <f>+AUTOBUS!Q59+AUTOCARRI!Q59+VCL!Q59</f>
        <v>7860674</v>
      </c>
      <c r="R59" s="37">
        <f>+AUTOBUS!R59+AUTOCARRI!R59+VCL!R59</f>
        <v>7955193</v>
      </c>
      <c r="S59" s="37">
        <f>+AUTOBUS!S59+AUTOCARRI!S59+VCL!S59</f>
        <v>8578988</v>
      </c>
      <c r="T59" s="37">
        <f>+AUTOBUS!T59+AUTOCARRI!T59+VCL!T59</f>
        <v>9125133</v>
      </c>
      <c r="U59" s="37">
        <f>+AUTOBUS!U59+AUTOCARRI!U59+VCL!U59</f>
        <v>8757486</v>
      </c>
      <c r="V59" s="30">
        <f>(U59-T59)/T59</f>
        <v>-4.0289494958594026E-2</v>
      </c>
      <c r="W59" s="30">
        <f>U59/U$7</f>
        <v>0.34504993312935395</v>
      </c>
    </row>
    <row r="60" spans="1:23" ht="15" customHeight="1">
      <c r="A60" s="148" t="s">
        <v>19</v>
      </c>
      <c r="B60" s="149">
        <f>+AUTOBUS!B60+AUTOCARRI!B60+VCL!B60</f>
        <v>23473</v>
      </c>
      <c r="C60" s="149">
        <f>+AUTOBUS!C60+AUTOCARRI!C60+VCL!C60</f>
        <v>33505</v>
      </c>
      <c r="D60" s="149">
        <f>+AUTOBUS!D60+AUTOCARRI!D60+VCL!D60</f>
        <v>36996</v>
      </c>
      <c r="E60" s="149">
        <f>+AUTOBUS!E60+AUTOCARRI!E60+VCL!E60</f>
        <v>47650</v>
      </c>
      <c r="F60" s="149">
        <f>+AUTOBUS!F60+AUTOCARRI!F60+VCL!F60</f>
        <v>73896</v>
      </c>
      <c r="G60" s="149">
        <f>+AUTOBUS!G60+AUTOCARRI!G60+VCL!G60</f>
        <v>78299</v>
      </c>
      <c r="H60" s="149">
        <f>+AUTOBUS!H60+AUTOCARRI!H60+VCL!H60</f>
        <v>57501</v>
      </c>
      <c r="I60" s="149">
        <f>+AUTOBUS!I60+AUTOCARRI!I60+VCL!I60</f>
        <v>51269</v>
      </c>
      <c r="J60" s="149">
        <f>+AUTOBUS!J60+AUTOCARRI!J60+VCL!J60</f>
        <v>43966</v>
      </c>
      <c r="K60" s="149">
        <f>+AUTOBUS!K60+AUTOCARRI!K60+VCL!K60</f>
        <v>39125</v>
      </c>
      <c r="L60" s="149">
        <f>+AUTOBUS!L60+AUTOCARRI!L60+VCL!L60</f>
        <v>38673</v>
      </c>
      <c r="M60" s="149">
        <f>+AUTOBUS!M60+AUTOCARRI!M60+VCL!M60</f>
        <v>34690</v>
      </c>
      <c r="N60" s="149">
        <f>+AUTOBUS!N60+AUTOCARRI!N60+VCL!N60</f>
        <v>36553</v>
      </c>
      <c r="O60" s="156">
        <f>+AUTOBUS!O60+AUTOCARRI!O60+VCL!O60</f>
        <v>45118</v>
      </c>
      <c r="P60" s="149">
        <f>+AUTOBUS!P60+AUTOCARRI!P60+VCL!P60</f>
        <v>13378</v>
      </c>
      <c r="Q60" s="149">
        <f>+AUTOBUS!Q60+AUTOCARRI!Q60+VCL!Q60</f>
        <v>13137</v>
      </c>
      <c r="R60" s="149">
        <f>+AUTOBUS!R60+AUTOCARRI!R60+VCL!R60</f>
        <v>12294</v>
      </c>
      <c r="S60" s="157"/>
      <c r="T60" s="157"/>
      <c r="U60" s="157"/>
      <c r="V60" s="133"/>
      <c r="W60" s="133"/>
    </row>
    <row r="61" spans="1:23" ht="15" customHeight="1">
      <c r="A61" s="148" t="s">
        <v>62</v>
      </c>
      <c r="B61" s="149"/>
      <c r="C61" s="149"/>
      <c r="D61" s="149"/>
      <c r="E61" s="149"/>
      <c r="F61" s="149"/>
      <c r="G61" s="149"/>
      <c r="H61" s="149"/>
      <c r="I61" s="149"/>
      <c r="J61" s="149"/>
      <c r="K61" s="149"/>
      <c r="L61" s="149"/>
      <c r="M61" s="149"/>
      <c r="N61" s="149"/>
      <c r="O61" s="156"/>
      <c r="P61" s="149"/>
      <c r="Q61" s="149"/>
      <c r="R61" s="149"/>
      <c r="S61" s="149"/>
      <c r="T61" s="149"/>
      <c r="U61" s="149"/>
      <c r="V61" s="145"/>
      <c r="W61" s="145"/>
    </row>
    <row r="62" spans="1:23" ht="15" customHeight="1">
      <c r="A62" s="148" t="s">
        <v>20</v>
      </c>
      <c r="B62" s="143">
        <f>+AUTOBUS!B62+AUTOCARRI!B62+VCL!B62</f>
        <v>1464392</v>
      </c>
      <c r="C62" s="143">
        <f>+AUTOBUS!C62+AUTOCARRI!C62+VCL!C62</f>
        <v>1630919</v>
      </c>
      <c r="D62" s="143">
        <f>+AUTOBUS!D62+AUTOCARRI!D62+VCL!D62</f>
        <v>1853164</v>
      </c>
      <c r="E62" s="143">
        <f>+AUTOBUS!E62+AUTOCARRI!E62+VCL!E62</f>
        <v>2424811</v>
      </c>
      <c r="F62" s="143">
        <f>+AUTOBUS!F62+AUTOCARRI!F62+VCL!F62</f>
        <v>2754265</v>
      </c>
      <c r="G62" s="143">
        <f>+AUTOBUS!G62+AUTOCARRI!G62+VCL!G62</f>
        <v>1776614</v>
      </c>
      <c r="H62" s="143">
        <f>+AUTOBUS!H62+AUTOCARRI!H62+VCL!H62</f>
        <v>2044767</v>
      </c>
      <c r="I62" s="143">
        <f>+AUTOBUS!I62+AUTOCARRI!I62+VCL!I62</f>
        <v>2501340</v>
      </c>
      <c r="J62" s="143">
        <f>+AUTOBUS!J62+AUTOCARRI!J62+VCL!J62</f>
        <v>2561435</v>
      </c>
      <c r="K62" s="143">
        <f>+AUTOBUS!K62+AUTOCARRI!K62+VCL!K62</f>
        <v>3407163</v>
      </c>
      <c r="L62" s="143">
        <f>+AUTOBUS!L62+AUTOCARRI!L62+VCL!L62</f>
        <v>4367678</v>
      </c>
      <c r="M62" s="143">
        <f>+AUTOBUS!M62+AUTOCARRI!M62+VCL!M62</f>
        <v>3933550</v>
      </c>
      <c r="N62" s="143">
        <f>+AUTOBUS!N62+AUTOCARRI!N62+VCL!N62</f>
        <v>3748150</v>
      </c>
      <c r="O62" s="151">
        <f>+AUTOBUS!O62+AUTOCARRI!O62+VCL!O62</f>
        <v>4032656</v>
      </c>
      <c r="P62" s="143">
        <f>+AUTOBUS!P62+AUTOCARRI!P62+VCL!P62</f>
        <v>3803095</v>
      </c>
      <c r="Q62" s="143">
        <f>+AUTOBUS!Q62+AUTOCARRI!Q62+VCL!Q62</f>
        <v>3423899</v>
      </c>
      <c r="R62" s="143">
        <f>+AUTOBUS!R62+AUTOCARRI!R62+VCL!R62</f>
        <v>3698050</v>
      </c>
      <c r="S62" s="143">
        <f>+AUTOBUS!S62+AUTOCARRI!S62+VCL!S62</f>
        <v>4208747</v>
      </c>
      <c r="T62" s="143">
        <f>+AUTOBUS!T62+AUTOCARRI!T62+VCL!T62</f>
        <v>4279773</v>
      </c>
      <c r="U62" s="143">
        <f>+AUTOBUS!U62+AUTOCARRI!U62+VCL!U62</f>
        <v>4360472</v>
      </c>
      <c r="V62" s="145">
        <f t="shared" ref="V62:V73" si="10">(U62-T62)/T62</f>
        <v>1.8855906610000108E-2</v>
      </c>
      <c r="W62" s="145">
        <f t="shared" ref="W62:W73" si="11">U62/U$7</f>
        <v>0.17180507876488987</v>
      </c>
    </row>
    <row r="63" spans="1:23" ht="15" customHeight="1">
      <c r="A63" s="148" t="s">
        <v>41</v>
      </c>
      <c r="B63" s="143">
        <f>+AUTOBUS!B63+AUTOCARRI!B63+VCL!B63</f>
        <v>26300</v>
      </c>
      <c r="C63" s="143">
        <f>+AUTOBUS!C63+AUTOCARRI!C63+VCL!C63</f>
        <v>12950</v>
      </c>
      <c r="D63" s="143">
        <f>+AUTOBUS!D63+AUTOCARRI!D63+VCL!D63</f>
        <v>13000</v>
      </c>
      <c r="E63" s="143">
        <f>+AUTOBUS!E63+AUTOCARRI!E63+VCL!E63</f>
        <v>15116</v>
      </c>
      <c r="F63" s="143">
        <f>+AUTOBUS!F63+AUTOCARRI!F63+VCL!F63</f>
        <v>9658</v>
      </c>
      <c r="G63" s="143">
        <f>+AUTOBUS!G63+AUTOCARRI!G63+VCL!G63</f>
        <v>9075</v>
      </c>
      <c r="H63" s="143">
        <f>+AUTOBUS!H63+AUTOCARRI!H63+VCL!H63</f>
        <v>8591</v>
      </c>
      <c r="I63" s="143">
        <f>+AUTOBUS!I63+AUTOCARRI!I63+VCL!I63</f>
        <v>10569</v>
      </c>
      <c r="J63" s="143">
        <f>+AUTOBUS!J63+AUTOCARRI!J63+VCL!J63</f>
        <v>7976</v>
      </c>
      <c r="K63" s="143">
        <f>+AUTOBUS!K63+AUTOCARRI!K63+VCL!K63</f>
        <v>6861</v>
      </c>
      <c r="L63" s="143">
        <f>+AUTOBUS!L63+AUTOCARRI!L63+VCL!L63</f>
        <v>47316</v>
      </c>
      <c r="M63" s="143">
        <f>+AUTOBUS!M63+AUTOCARRI!M63+VCL!M63</f>
        <v>40315</v>
      </c>
      <c r="N63" s="143">
        <f>+AUTOBUS!N63+AUTOCARRI!N63+VCL!N63</f>
        <v>49073</v>
      </c>
      <c r="O63" s="143">
        <f>+AUTOBUS!O63+AUTOCARRI!O63+VCL!O63</f>
        <v>52679</v>
      </c>
      <c r="P63" s="143">
        <f>+AUTOBUS!P63+AUTOCARRI!P63+VCL!P63</f>
        <v>61775</v>
      </c>
      <c r="Q63" s="143">
        <f>+AUTOBUS!Q63+AUTOCARRI!Q63+VCL!Q63</f>
        <v>62373</v>
      </c>
      <c r="R63" s="143">
        <f>+AUTOBUS!R63+AUTOCARRI!R63+VCL!R63</f>
        <v>71015</v>
      </c>
      <c r="S63" s="143">
        <f>+AUTOBUS!S63+AUTOCARRI!S63+VCL!S63</f>
        <v>85727</v>
      </c>
      <c r="T63" s="143">
        <f>+AUTOBUS!T63+AUTOCARRI!T63+VCL!T63</f>
        <v>79763</v>
      </c>
      <c r="U63" s="143">
        <f>+AUTOBUS!U63+AUTOCARRI!U63+VCL!U63</f>
        <v>95094</v>
      </c>
      <c r="V63" s="145">
        <f t="shared" si="10"/>
        <v>0.19220691297970235</v>
      </c>
      <c r="W63" s="145">
        <f t="shared" si="11"/>
        <v>3.7467577271608297E-3</v>
      </c>
    </row>
    <row r="64" spans="1:23" ht="15" customHeight="1">
      <c r="A64" s="148" t="s">
        <v>24</v>
      </c>
      <c r="B64" s="143">
        <f>+AUTOBUS!B64+AUTOCARRI!B64+VCL!B64</f>
        <v>1781362</v>
      </c>
      <c r="C64" s="143">
        <f>+AUTOBUS!C64+AUTOCARRI!C64+VCL!C64</f>
        <v>1659628</v>
      </c>
      <c r="D64" s="143">
        <f>+AUTOBUS!D64+AUTOCARRI!D64+VCL!D64</f>
        <v>1638961</v>
      </c>
      <c r="E64" s="143">
        <f>+AUTOBUS!E64+AUTOCARRI!E64+VCL!E64</f>
        <v>1807690</v>
      </c>
      <c r="F64" s="143">
        <f>+AUTOBUS!F64+AUTOCARRI!F64+VCL!F64</f>
        <v>1791133</v>
      </c>
      <c r="G64" s="149">
        <f>+AUTOBUS!G64+AUTOCARRI!G64+VCL!G64</f>
        <v>1782924</v>
      </c>
      <c r="H64" s="143">
        <f>+AUTOBUS!H64+AUTOCARRI!H64+VCL!H64</f>
        <v>1729330</v>
      </c>
      <c r="I64" s="143">
        <f>+AUTOBUS!I64+AUTOCARRI!I64+VCL!I64</f>
        <v>1651690</v>
      </c>
      <c r="J64" s="143">
        <f>+AUTOBUS!J64+AUTOCARRI!J64+VCL!J64</f>
        <v>1647501</v>
      </c>
      <c r="K64" s="143">
        <f>+AUTOBUS!K64+AUTOCARRI!K64+VCL!K64</f>
        <v>1071896</v>
      </c>
      <c r="L64" s="143">
        <f>+AUTOBUS!L64+AUTOCARRI!L64+VCL!L64</f>
        <v>1318513</v>
      </c>
      <c r="M64" s="143">
        <f>+AUTOBUS!M64+AUTOCARRI!M64+VCL!M64</f>
        <v>1240105</v>
      </c>
      <c r="N64" s="143">
        <f>+AUTOBUS!N64+AUTOCARRI!N64+VCL!N64</f>
        <v>1388574</v>
      </c>
      <c r="O64" s="143">
        <f>+AUTOBUS!O64+AUTOCARRI!O64+VCL!O64</f>
        <v>1440858</v>
      </c>
      <c r="P64" s="143">
        <f>+AUTOBUS!P64+AUTOCARRI!P64+VCL!P64</f>
        <v>1497595</v>
      </c>
      <c r="Q64" s="143">
        <f>+AUTOBUS!Q64+AUTOCARRI!Q64+VCL!Q64</f>
        <v>1447516</v>
      </c>
      <c r="R64" s="143">
        <f>+AUTOBUS!R64+AUTOCARRI!R64+VCL!R64</f>
        <v>1330816</v>
      </c>
      <c r="S64" s="143">
        <f>+AUTOBUS!S64+AUTOCARRI!S64+VCL!S64</f>
        <v>1342838</v>
      </c>
      <c r="T64" s="143">
        <f>+AUTOBUS!T64+AUTOCARRI!T64+VCL!T64</f>
        <v>1370308</v>
      </c>
      <c r="U64" s="143">
        <f>+AUTOBUS!U64+AUTOCARRI!U64+VCL!U64</f>
        <v>1355538</v>
      </c>
      <c r="V64" s="145">
        <f t="shared" si="10"/>
        <v>-1.0778598680004787E-2</v>
      </c>
      <c r="W64" s="145">
        <f t="shared" si="11"/>
        <v>5.3408968767326398E-2</v>
      </c>
    </row>
    <row r="65" spans="1:23" ht="15" customHeight="1">
      <c r="A65" s="148" t="s">
        <v>21</v>
      </c>
      <c r="B65" s="143">
        <f>+AUTOBUS!B65+AUTOCARRI!B65+VCL!B65</f>
        <v>283403</v>
      </c>
      <c r="C65" s="143">
        <f>+AUTOBUS!C65+AUTOCARRI!C65+VCL!C65</f>
        <v>160054</v>
      </c>
      <c r="D65" s="143">
        <f>+AUTOBUS!D65+AUTOCARRI!D65+VCL!D65</f>
        <v>190848</v>
      </c>
      <c r="E65" s="143">
        <f>+AUTOBUS!E65+AUTOCARRI!E65+VCL!E65</f>
        <v>253555</v>
      </c>
      <c r="F65" s="143">
        <f>+AUTOBUS!F65+AUTOCARRI!F65+VCL!F65</f>
        <v>332803</v>
      </c>
      <c r="G65" s="143">
        <f>+AUTOBUS!G65+AUTOCARRI!G65+VCL!G65</f>
        <v>374563</v>
      </c>
      <c r="H65" s="143">
        <f>+AUTOBUS!H65+AUTOCARRI!H65+VCL!H65</f>
        <v>543276</v>
      </c>
      <c r="I65" s="143">
        <f>+AUTOBUS!I65+AUTOCARRI!I65+VCL!I65</f>
        <v>540250</v>
      </c>
      <c r="J65" s="143">
        <f>+AUTOBUS!J65+AUTOCARRI!J65+VCL!J65</f>
        <v>486277</v>
      </c>
      <c r="K65" s="143">
        <f>+AUTOBUS!K65+AUTOCARRI!K65+VCL!K65</f>
        <v>466330</v>
      </c>
      <c r="L65" s="143">
        <f>+AUTOBUS!L65+AUTOCARRI!L65+VCL!L65</f>
        <v>725531</v>
      </c>
      <c r="M65" s="143">
        <f>+AUTOBUS!M65+AUTOCARRI!M65+VCL!M65</f>
        <v>887267</v>
      </c>
      <c r="N65" s="143">
        <f>+AUTOBUS!N65+AUTOCARRI!N65+VCL!N65</f>
        <v>878473</v>
      </c>
      <c r="O65" s="151">
        <f>+AUTOBUS!O65+AUTOCARRI!O65+VCL!O65</f>
        <v>742731</v>
      </c>
      <c r="P65" s="143">
        <f>+AUTOBUS!P65+AUTOCARRI!P65+VCL!P65</f>
        <v>682672</v>
      </c>
      <c r="Q65" s="143">
        <f>+AUTOBUS!Q65+AUTOCARRI!Q65+VCL!Q65</f>
        <v>748911</v>
      </c>
      <c r="R65" s="143">
        <f>+AUTOBUS!R65+AUTOCARRI!R65+VCL!R65</f>
        <v>811993</v>
      </c>
      <c r="S65" s="143">
        <f>+AUTOBUS!S65+AUTOCARRI!S65+VCL!S65</f>
        <v>830904</v>
      </c>
      <c r="T65" s="143">
        <f>+AUTOBUS!T65+AUTOCARRI!T65+VCL!T65</f>
        <v>1109679</v>
      </c>
      <c r="U65" s="143">
        <f>+AUTOBUS!U65+AUTOCARRI!U65+VCL!U65</f>
        <v>892656</v>
      </c>
      <c r="V65" s="145">
        <f t="shared" si="10"/>
        <v>-0.19557277374808391</v>
      </c>
      <c r="W65" s="145">
        <f t="shared" si="11"/>
        <v>3.5171154496566319E-2</v>
      </c>
    </row>
    <row r="66" spans="1:23" ht="15" customHeight="1">
      <c r="A66" s="148" t="s">
        <v>22</v>
      </c>
      <c r="B66" s="143">
        <f>+AUTOBUS!B66+AUTOCARRI!B66+VCL!B66</f>
        <v>35652</v>
      </c>
      <c r="C66" s="143">
        <f>+AUTOBUS!C66+AUTOCARRI!C66+VCL!C66</f>
        <v>246950</v>
      </c>
      <c r="D66" s="143">
        <f>+AUTOBUS!D66+AUTOCARRI!D66+VCL!D66</f>
        <v>105765</v>
      </c>
      <c r="E66" s="143">
        <f>+AUTOBUS!E66+AUTOCARRI!E66+VCL!E66</f>
        <v>118848</v>
      </c>
      <c r="F66" s="143">
        <f>+AUTOBUS!F66+AUTOCARRI!F66+VCL!F66</f>
        <v>145559</v>
      </c>
      <c r="G66" s="143">
        <f>+AUTOBUS!G66+AUTOCARRI!G66+VCL!G66</f>
        <v>168120</v>
      </c>
      <c r="H66" s="143">
        <f>+AUTOBUS!H66+AUTOCARRI!H66+VCL!H66</f>
        <v>40777</v>
      </c>
      <c r="I66" s="143">
        <f>+AUTOBUS!I66+AUTOCARRI!I66+VCL!I66</f>
        <v>102430</v>
      </c>
      <c r="J66" s="143">
        <f>+AUTOBUS!J66+AUTOCARRI!J66+VCL!J66</f>
        <v>169205</v>
      </c>
      <c r="K66" s="143">
        <f>+AUTOBUS!K66+AUTOCARRI!K66+VCL!K66</f>
        <v>112644</v>
      </c>
      <c r="L66" s="143">
        <f>+AUTOBUS!L66+AUTOCARRI!L66+VCL!L66</f>
        <v>205984</v>
      </c>
      <c r="M66" s="143">
        <f>+AUTOBUS!M66+AUTOCARRI!M66+VCL!M66</f>
        <v>276138</v>
      </c>
      <c r="N66" s="143">
        <f>+AUTOBUS!N66+AUTOCARRI!N66+VCL!N66</f>
        <v>307751</v>
      </c>
      <c r="O66" s="151">
        <f>+AUTOBUS!O66+AUTOCARRI!O66+VCL!O66</f>
        <v>283100</v>
      </c>
      <c r="P66" s="143">
        <f>+AUTOBUS!P66+AUTOCARRI!P66+VCL!P66</f>
        <v>275351</v>
      </c>
      <c r="Q66" s="143">
        <f>+AUTOBUS!Q66+AUTOCARRI!Q66+VCL!Q66</f>
        <v>274335</v>
      </c>
      <c r="R66" s="143">
        <f>+AUTOBUS!R66+AUTOCARRI!R66+VCL!R66</f>
        <v>209321</v>
      </c>
      <c r="S66" s="143">
        <f>+AUTOBUS!S66+AUTOCARRI!S66+VCL!S66</f>
        <v>234259</v>
      </c>
      <c r="T66" s="143">
        <f>+AUTOBUS!T66+AUTOCARRI!T66+VCL!T66</f>
        <v>287940</v>
      </c>
      <c r="U66" s="143">
        <f>+AUTOBUS!U66+AUTOCARRI!U66+VCL!U66</f>
        <v>241182</v>
      </c>
      <c r="V66" s="145">
        <f t="shared" si="10"/>
        <v>-0.16238799749947905</v>
      </c>
      <c r="W66" s="145">
        <f t="shared" si="11"/>
        <v>9.5027080799220051E-3</v>
      </c>
    </row>
    <row r="67" spans="1:23" ht="15" customHeight="1">
      <c r="A67" s="148" t="s">
        <v>23</v>
      </c>
      <c r="B67" s="149">
        <f>+AUTOBUS!B67+AUTOCARRI!B67+VCL!B67</f>
        <v>3000</v>
      </c>
      <c r="C67" s="149">
        <f>+AUTOBUS!C67+AUTOCARRI!C67+VCL!C67</f>
        <v>6882</v>
      </c>
      <c r="D67" s="149">
        <f>+AUTOBUS!D67+AUTOCARRI!D67+VCL!D67</f>
        <v>12959</v>
      </c>
      <c r="E67" s="149">
        <f>+AUTOBUS!E67+AUTOCARRI!E67+VCL!E67</f>
        <v>65169</v>
      </c>
      <c r="F67" s="149">
        <f>+AUTOBUS!F67+AUTOCARRI!F67+VCL!F67</f>
        <v>80885</v>
      </c>
      <c r="G67" s="149">
        <f>+AUTOBUS!G67+AUTOCARRI!G67+VCL!G67</f>
        <v>92200</v>
      </c>
      <c r="H67" s="149">
        <f>+AUTOBUS!H67+AUTOCARRI!H67+VCL!H67</f>
        <v>104500</v>
      </c>
      <c r="I67" s="149">
        <f>+AUTOBUS!I67+AUTOCARRI!I67+VCL!I67</f>
        <v>115240</v>
      </c>
      <c r="J67" s="149">
        <f>+AUTOBUS!J67+AUTOCARRI!J67+VCL!J67</f>
        <v>225474</v>
      </c>
      <c r="K67" s="149">
        <f>+AUTOBUS!K67+AUTOCARRI!K67+VCL!K67</f>
        <v>223572</v>
      </c>
      <c r="L67" s="149">
        <f>+AUTOBUS!L67+AUTOCARRI!L67+VCL!L67</f>
        <v>232440</v>
      </c>
      <c r="M67" s="149">
        <f>+AUTOBUS!M67+AUTOCARRI!M67+VCL!M67</f>
        <v>236508</v>
      </c>
      <c r="N67" s="149">
        <f>+AUTOBUS!N67+AUTOCARRI!N67+VCL!N67</f>
        <v>143162</v>
      </c>
      <c r="O67" s="156">
        <f>+AUTOBUS!O67+AUTOCARRI!O67+VCL!O67</f>
        <v>113041</v>
      </c>
      <c r="P67" s="149">
        <f>+AUTOBUS!P67+AUTOCARRI!P67+VCL!P67</f>
        <v>164871</v>
      </c>
      <c r="Q67" s="149">
        <f>+AUTOBUS!Q67+AUTOCARRI!Q67+VCL!Q67</f>
        <v>97471</v>
      </c>
      <c r="R67" s="149">
        <f>+AUTOBUS!R67+AUTOCARRI!R67+VCL!R67</f>
        <v>94100</v>
      </c>
      <c r="S67" s="149">
        <f>+AUTOBUS!S67+AUTOCARRI!S67+VCL!S67</f>
        <v>96846</v>
      </c>
      <c r="T67" s="149">
        <f>+AUTOBUS!T67+AUTOCARRI!T67+VCL!T67</f>
        <v>98635</v>
      </c>
      <c r="U67" s="149">
        <f>+AUTOBUS!U67+AUTOCARRI!U67+VCL!U67</f>
        <v>10260</v>
      </c>
      <c r="V67" s="145">
        <f t="shared" si="10"/>
        <v>-0.89598012875754041</v>
      </c>
      <c r="W67" s="145">
        <f t="shared" si="11"/>
        <v>4.0424983995488795E-4</v>
      </c>
    </row>
    <row r="68" spans="1:23" ht="15" customHeight="1">
      <c r="A68" s="148" t="s">
        <v>25</v>
      </c>
      <c r="B68" s="149">
        <f>+AUTOBUS!B68+AUTOCARRI!B68+VCL!B68</f>
        <v>2547</v>
      </c>
      <c r="C68" s="149">
        <f>+AUTOBUS!C68+AUTOCARRI!C68+VCL!C68</f>
        <v>14099</v>
      </c>
      <c r="D68" s="149">
        <f>+AUTOBUS!D68+AUTOCARRI!D68+VCL!D68</f>
        <v>15380</v>
      </c>
      <c r="E68" s="149">
        <f>+AUTOBUS!E68+AUTOCARRI!E68+VCL!E68</f>
        <v>19373</v>
      </c>
      <c r="F68" s="149">
        <f>+AUTOBUS!F68+AUTOCARRI!F68+VCL!F68</f>
        <v>107123</v>
      </c>
      <c r="G68" s="149">
        <f>+AUTOBUS!G68+AUTOCARRI!G68+VCL!G68</f>
        <v>158837</v>
      </c>
      <c r="H68" s="143">
        <f>+AUTOBUS!H68+AUTOCARRI!H68+VCL!H68</f>
        <v>125021</v>
      </c>
      <c r="I68" s="143">
        <f>+AUTOBUS!I68+AUTOCARRI!I68+VCL!I68</f>
        <v>93690</v>
      </c>
      <c r="J68" s="143">
        <f>+AUTOBUS!J68+AUTOCARRI!J68+VCL!J68</f>
        <v>46298</v>
      </c>
      <c r="K68" s="143">
        <f>+AUTOBUS!K68+AUTOCARRI!K68+VCL!K68</f>
        <v>42267</v>
      </c>
      <c r="L68" s="143">
        <f>+AUTOBUS!L68+AUTOCARRI!L68+VCL!L68</f>
        <v>45147</v>
      </c>
      <c r="M68" s="143">
        <f>+AUTOBUS!M68+AUTOCARRI!M68+VCL!M68</f>
        <v>45254</v>
      </c>
      <c r="N68" s="143">
        <f>+AUTOBUS!N68+AUTOCARRI!N68+VCL!N68</f>
        <v>59999</v>
      </c>
      <c r="O68" s="151">
        <f>+AUTOBUS!O68+AUTOCARRI!O68+VCL!O68</f>
        <v>57515</v>
      </c>
      <c r="P68" s="143">
        <f>+AUTOBUS!P68+AUTOCARRI!P68+VCL!P68</f>
        <v>51296</v>
      </c>
      <c r="Q68" s="143">
        <f>+AUTOBUS!Q68+AUTOCARRI!Q68+VCL!Q68</f>
        <v>50781</v>
      </c>
      <c r="R68" s="143">
        <f>+AUTOBUS!R68+AUTOCARRI!R68+VCL!R68</f>
        <v>41562</v>
      </c>
      <c r="S68" s="143">
        <f>+AUTOBUS!S68+AUTOCARRI!S68+VCL!S68</f>
        <v>40081</v>
      </c>
      <c r="T68" s="143">
        <f>+AUTOBUS!T68+AUTOCARRI!T68+VCL!T68</f>
        <v>42579</v>
      </c>
      <c r="U68" s="143">
        <f>+AUTOBUS!U68+AUTOCARRI!U68+VCL!U68</f>
        <v>36622</v>
      </c>
      <c r="V68" s="145">
        <f t="shared" si="10"/>
        <v>-0.13990464783109044</v>
      </c>
      <c r="W68" s="145">
        <f t="shared" si="11"/>
        <v>1.4429276451099324E-3</v>
      </c>
    </row>
    <row r="69" spans="1:23" ht="15" customHeight="1">
      <c r="A69" s="148" t="s">
        <v>42</v>
      </c>
      <c r="B69" s="149">
        <f>+AUTOBUS!B69+AUTOCARRI!B69+VCL!B69</f>
        <v>4500</v>
      </c>
      <c r="C69" s="149">
        <f>+AUTOBUS!C69+AUTOCARRI!C69+VCL!C69</f>
        <v>5616</v>
      </c>
      <c r="D69" s="149">
        <f>+AUTOBUS!D69+AUTOCARRI!D69+VCL!D69</f>
        <v>9000</v>
      </c>
      <c r="E69" s="149">
        <f>+AUTOBUS!E69+AUTOCARRI!E69+VCL!E69</f>
        <v>9516</v>
      </c>
      <c r="F69" s="149">
        <f>+AUTOBUS!F69+AUTOCARRI!F69+VCL!F69</f>
        <v>16716</v>
      </c>
      <c r="G69" s="149">
        <f>+AUTOBUS!G69+AUTOCARRI!G69+VCL!G69</f>
        <v>22224</v>
      </c>
      <c r="H69" s="143">
        <f>+AUTOBUS!H69+AUTOCARRI!H69+VCL!H69</f>
        <v>21120</v>
      </c>
      <c r="I69" s="143">
        <f>+AUTOBUS!I69+AUTOCARRI!I69+VCL!I69</f>
        <v>29247</v>
      </c>
      <c r="J69" s="143">
        <f>+AUTOBUS!J69+AUTOCARRI!J69+VCL!J69</f>
        <v>29705</v>
      </c>
      <c r="K69" s="143">
        <f>+AUTOBUS!K69+AUTOCARRI!K69+VCL!K69</f>
        <v>16881</v>
      </c>
      <c r="L69" s="143">
        <f>+AUTOBUS!L69+AUTOCARRI!L69+VCL!L69</f>
        <v>22345</v>
      </c>
      <c r="M69" s="143">
        <f>+AUTOBUS!M69+AUTOCARRI!M69+VCL!M69</f>
        <v>22494</v>
      </c>
      <c r="N69" s="143">
        <f>+AUTOBUS!N69+AUTOCARRI!N69+VCL!N69</f>
        <v>22175</v>
      </c>
      <c r="O69" s="151">
        <f>+AUTOBUS!O69+AUTOCARRI!O69+VCL!O69</f>
        <v>20911</v>
      </c>
      <c r="P69" s="143">
        <f>+AUTOBUS!P69+AUTOCARRI!P69+VCL!P69</f>
        <v>22724</v>
      </c>
      <c r="Q69" s="143">
        <f>+AUTOBUS!Q69+AUTOCARRI!Q69+VCL!Q69</f>
        <v>47138</v>
      </c>
      <c r="R69" s="143">
        <f>+AUTOBUS!R69+AUTOCARRI!R69+VCL!R69</f>
        <v>35887</v>
      </c>
      <c r="S69" s="143">
        <f>+AUTOBUS!S69+AUTOCARRI!S69+VCL!S69</f>
        <v>46239</v>
      </c>
      <c r="T69" s="143">
        <f>+AUTOBUS!T69+AUTOCARRI!T69+VCL!T69</f>
        <v>46167</v>
      </c>
      <c r="U69" s="143">
        <f>+AUTOBUS!U69+AUTOCARRI!U69+VCL!U69</f>
        <v>29688</v>
      </c>
      <c r="V69" s="145">
        <f t="shared" si="10"/>
        <v>-0.35694327116771718</v>
      </c>
      <c r="W69" s="145">
        <f t="shared" si="11"/>
        <v>1.1697240983022136E-3</v>
      </c>
    </row>
    <row r="70" spans="1:23" ht="15" customHeight="1">
      <c r="A70" s="148" t="s">
        <v>26</v>
      </c>
      <c r="B70" s="143">
        <f>+AUTOBUS!B70+AUTOCARRI!B70+VCL!B70</f>
        <v>512990</v>
      </c>
      <c r="C70" s="143">
        <f>+AUTOBUS!C70+AUTOCARRI!C70+VCL!C70</f>
        <v>474885</v>
      </c>
      <c r="D70" s="143">
        <f>+AUTOBUS!D70+AUTOCARRI!D70+VCL!D70</f>
        <v>496311</v>
      </c>
      <c r="E70" s="143">
        <f>+AUTOBUS!E70+AUTOCARRI!E70+VCL!E70</f>
        <v>410154</v>
      </c>
      <c r="F70" s="143">
        <f>+AUTOBUS!F70+AUTOCARRI!F70+VCL!F70</f>
        <v>346864</v>
      </c>
      <c r="G70" s="158">
        <f>+AUTOBUS!G70+AUTOCARRI!G70+VCL!G70</f>
        <v>342256</v>
      </c>
      <c r="H70" s="143">
        <f>+AUTOBUS!H70+AUTOCARRI!H70+VCL!H70</f>
        <v>350966</v>
      </c>
      <c r="I70" s="143">
        <f>+AUTOBUS!I70+AUTOCARRI!I70+VCL!I70</f>
        <v>362826</v>
      </c>
      <c r="J70" s="143">
        <f>+AUTOBUS!J70+AUTOCARRI!J70+VCL!J70</f>
        <v>376204</v>
      </c>
      <c r="K70" s="143">
        <f>+AUTOBUS!K70+AUTOCARRI!K70+VCL!K70</f>
        <v>354509</v>
      </c>
      <c r="L70" s="143">
        <f>+AUTOBUS!L70+AUTOCARRI!L70+VCL!L70</f>
        <v>405535</v>
      </c>
      <c r="M70" s="143">
        <f>+AUTOBUS!M70+AUTOCARRI!M70+VCL!M70</f>
        <v>435477</v>
      </c>
      <c r="N70" s="143">
        <f>+AUTOBUS!N70+AUTOCARRI!N70+VCL!N70</f>
        <v>394677</v>
      </c>
      <c r="O70" s="129">
        <f>+AUTOBUS!O70+AUTOCARRI!O70+VCL!O70</f>
        <v>398825</v>
      </c>
      <c r="P70" s="129">
        <f>+AUTOBUS!P70+AUTOCARRI!P70+VCL!P70</f>
        <v>400816</v>
      </c>
      <c r="Q70" s="129">
        <f>+AUTOBUS!Q70+AUTOCARRI!Q70+VCL!Q70</f>
        <v>420849</v>
      </c>
      <c r="R70" s="129">
        <f>+AUTOBUS!R70+AUTOCARRI!R70+VCL!R70</f>
        <v>368518</v>
      </c>
      <c r="S70" s="129">
        <f>+AUTOBUS!S70+AUTOCARRI!S70+VCL!S70</f>
        <v>379514</v>
      </c>
      <c r="T70" s="129">
        <f>+AUTOBUS!T70+AUTOCARRI!T70+VCL!T70</f>
        <v>367104</v>
      </c>
      <c r="U70" s="129">
        <f>+AUTOBUS!U70+AUTOCARRI!U70+VCL!U70</f>
        <v>338027</v>
      </c>
      <c r="V70" s="145">
        <f t="shared" si="10"/>
        <v>-7.9206437412831246E-2</v>
      </c>
      <c r="W70" s="145">
        <f t="shared" si="11"/>
        <v>1.3318456203745702E-2</v>
      </c>
    </row>
    <row r="71" spans="1:23" ht="15" customHeight="1">
      <c r="A71" s="148" t="s">
        <v>99</v>
      </c>
      <c r="B71" s="149">
        <f>+AUTOBUS!B71+AUTOCARRI!B71+VCL!B71</f>
        <v>314592</v>
      </c>
      <c r="C71" s="143">
        <f>+AUTOBUS!C71+AUTOCARRI!C71+VCL!C71</f>
        <v>303352</v>
      </c>
      <c r="D71" s="143">
        <f>+AUTOBUS!D71+AUTOCARRI!D71+VCL!D71</f>
        <v>415630</v>
      </c>
      <c r="E71" s="143">
        <f>+AUTOBUS!E71+AUTOCARRI!E71+VCL!E71</f>
        <v>490371</v>
      </c>
      <c r="F71" s="143">
        <f>+AUTOBUS!F71+AUTOCARRI!F71+VCL!F71</f>
        <v>628542</v>
      </c>
      <c r="G71" s="143">
        <f>+AUTOBUS!G71+AUTOCARRI!G71+VCL!G71</f>
        <v>845150</v>
      </c>
      <c r="H71" s="143">
        <f>+AUTOBUS!H71+AUTOCARRI!H71+VCL!H71</f>
        <v>895084</v>
      </c>
      <c r="I71" s="143">
        <f>+AUTOBUS!I71+AUTOCARRI!I71+VCL!I71</f>
        <v>971902</v>
      </c>
      <c r="J71" s="143">
        <f>+AUTOBUS!J71+AUTOCARRI!J71+VCL!J71</f>
        <v>992433</v>
      </c>
      <c r="K71" s="143">
        <f>+AUTOBUS!K71+AUTOCARRI!K71+VCL!K71</f>
        <v>685936</v>
      </c>
      <c r="L71" s="143">
        <f>+AUTOBUS!L71+AUTOCARRI!L71+VCL!L71</f>
        <v>1090111</v>
      </c>
      <c r="M71" s="143">
        <f>+AUTOBUS!M71+AUTOCARRI!M71+VCL!M71</f>
        <v>919808</v>
      </c>
      <c r="N71" s="143">
        <f>+AUTOBUS!N71+AUTOCARRI!N71+VCL!N71</f>
        <v>1484042</v>
      </c>
      <c r="O71" s="143">
        <f>+AUTOBUS!O71+AUTOCARRI!O71+VCL!O71</f>
        <v>1385981</v>
      </c>
      <c r="P71" s="143">
        <f>+AUTOBUS!P71+AUTOCARRI!P71+VCL!P71</f>
        <v>1146251</v>
      </c>
      <c r="Q71" s="143">
        <f>+AUTOBUS!Q71+AUTOCARRI!Q71+VCL!Q71</f>
        <v>1144296</v>
      </c>
      <c r="R71" s="143">
        <f>+AUTOBUS!R71+AUTOCARRI!R71+VCL!R71</f>
        <v>1132612</v>
      </c>
      <c r="S71" s="143">
        <f>+AUTOBUS!S71+AUTOCARRI!S71+VCL!S71</f>
        <v>1162036</v>
      </c>
      <c r="T71" s="143">
        <f>+AUTOBUS!T71+AUTOCARRI!T71+VCL!T71</f>
        <v>1282625</v>
      </c>
      <c r="U71" s="143">
        <f>+AUTOBUS!U71+AUTOCARRI!U71+VCL!U71</f>
        <v>1209586</v>
      </c>
      <c r="V71" s="145">
        <f t="shared" si="10"/>
        <v>-5.6944937140629572E-2</v>
      </c>
      <c r="W71" s="145">
        <f t="shared" si="11"/>
        <v>4.7658376891975933E-2</v>
      </c>
    </row>
    <row r="72" spans="1:23" ht="15" customHeight="1">
      <c r="A72" s="148" t="s">
        <v>27</v>
      </c>
      <c r="B72" s="149">
        <f>+AUTOBUS!B72+AUTOCARRI!B72+VCL!B72</f>
        <v>109600</v>
      </c>
      <c r="C72" s="149">
        <f>+AUTOBUS!C72+AUTOCARRI!C72+VCL!C72</f>
        <v>76595</v>
      </c>
      <c r="D72" s="149">
        <f>+AUTOBUS!D72+AUTOCARRI!D72+VCL!D72</f>
        <v>102193</v>
      </c>
      <c r="E72" s="149">
        <f>+AUTOBUS!E72+AUTOCARRI!E72+VCL!E72</f>
        <v>121849</v>
      </c>
      <c r="F72" s="149">
        <f>+AUTOBUS!F72+AUTOCARRI!F72+VCL!F72</f>
        <v>131175</v>
      </c>
      <c r="G72" s="149">
        <f>+AUTOBUS!G72+AUTOCARRI!G72+VCL!G72</f>
        <v>122526</v>
      </c>
      <c r="H72" s="149">
        <f>+AUTOBUS!H72+AUTOCARRI!H72+VCL!H72</f>
        <v>91923</v>
      </c>
      <c r="I72" s="149">
        <f>+AUTOBUS!I72+AUTOCARRI!I72+VCL!I72</f>
        <v>70354</v>
      </c>
      <c r="J72" s="149">
        <f>+AUTOBUS!J72+AUTOCARRI!J72+VCL!J72</f>
        <v>44260</v>
      </c>
      <c r="K72" s="149">
        <f>+AUTOBUS!K72+AUTOCARRI!K72+VCL!K72</f>
        <v>42370</v>
      </c>
      <c r="L72" s="149">
        <f>+AUTOBUS!L72+AUTOCARRI!L72+VCL!L72</f>
        <v>51966</v>
      </c>
      <c r="M72" s="149">
        <f>+AUTOBUS!M72+AUTOCARRI!M72+VCL!M72</f>
        <v>54773</v>
      </c>
      <c r="N72" s="149">
        <f>+AUTOBUS!N72+AUTOCARRI!N72+VCL!N72</f>
        <v>60995</v>
      </c>
      <c r="O72" s="149">
        <f>+AUTOBUS!O72+AUTOCARRI!O72+VCL!O72</f>
        <v>47683</v>
      </c>
      <c r="P72" s="149">
        <f>+AUTOBUS!P72+AUTOCARRI!P72+VCL!P72</f>
        <v>46594</v>
      </c>
      <c r="Q72" s="149">
        <f>+AUTOBUS!Q72+AUTOCARRI!Q72+VCL!Q72</f>
        <v>52667</v>
      </c>
      <c r="R72" s="149">
        <f>+AUTOBUS!R72+AUTOCARRI!R72+VCL!R72</f>
        <v>58435</v>
      </c>
      <c r="S72" s="149">
        <f>+AUTOBUS!S72+AUTOCARRI!S72+VCL!S72</f>
        <v>61207</v>
      </c>
      <c r="T72" s="149">
        <f>+AUTOBUS!T72+AUTOCARRI!T72+VCL!T72</f>
        <v>63189</v>
      </c>
      <c r="U72" s="149">
        <f>+AUTOBUS!U72+AUTOCARRI!U72+VCL!U72</f>
        <v>61755</v>
      </c>
      <c r="V72" s="145">
        <f t="shared" si="10"/>
        <v>-2.2693823292028677E-2</v>
      </c>
      <c r="W72" s="145">
        <f t="shared" si="11"/>
        <v>2.4331821507226222E-3</v>
      </c>
    </row>
    <row r="73" spans="1:23" ht="15" customHeight="1">
      <c r="A73" s="148" t="s">
        <v>43</v>
      </c>
      <c r="B73" s="149">
        <f>+AUTOBUS!B73+AUTOCARRI!B73+VCL!B73</f>
        <v>1800</v>
      </c>
      <c r="C73" s="143">
        <f>+AUTOBUS!C73+AUTOCARRI!C73+VCL!C73</f>
        <v>3445</v>
      </c>
      <c r="D73" s="143">
        <f>+AUTOBUS!D73+AUTOCARRI!D73+VCL!D73</f>
        <v>1800</v>
      </c>
      <c r="E73" s="143">
        <f>+AUTOBUS!E73+AUTOCARRI!E73+VCL!E73</f>
        <v>4716</v>
      </c>
      <c r="F73" s="143">
        <f>+AUTOBUS!F73+AUTOCARRI!F73+VCL!F73</f>
        <v>2890</v>
      </c>
      <c r="G73" s="143">
        <f>+AUTOBUS!G73+AUTOCARRI!G73+VCL!G73</f>
        <v>11524</v>
      </c>
      <c r="H73" s="143">
        <f>+AUTOBUS!H73+AUTOCARRI!H73+VCL!H73</f>
        <v>695</v>
      </c>
      <c r="I73" s="143">
        <f>+AUTOBUS!I73+AUTOCARRI!I73+VCL!I73</f>
        <v>1356</v>
      </c>
      <c r="J73" s="143">
        <f>+AUTOBUS!J73+AUTOCARRI!J73+VCL!J73</f>
        <v>1334</v>
      </c>
      <c r="K73" s="143">
        <f>+AUTOBUS!K73+AUTOCARRI!K73+VCL!K73</f>
        <v>884</v>
      </c>
      <c r="L73" s="143">
        <f>+AUTOBUS!L73+AUTOCARRI!L73+VCL!L73</f>
        <v>51282</v>
      </c>
      <c r="M73" s="143">
        <f>+AUTOBUS!M73+AUTOCARRI!M73+VCL!M73</f>
        <v>40363</v>
      </c>
      <c r="N73" s="143">
        <f>+AUTOBUS!N73+AUTOCARRI!N73+VCL!N73</f>
        <v>33755</v>
      </c>
      <c r="O73" s="143">
        <f>+AUTOBUS!O73+AUTOCARRI!O73+VCL!O73</f>
        <v>35860</v>
      </c>
      <c r="P73" s="143">
        <f>+AUTOBUS!P73+AUTOCARRI!P73+VCL!P73</f>
        <v>51147</v>
      </c>
      <c r="Q73" s="143">
        <f>+AUTOBUS!Q73+AUTOCARRI!Q73+VCL!Q73</f>
        <v>77301</v>
      </c>
      <c r="R73" s="143">
        <f>+AUTOBUS!R73+AUTOCARRI!R73+VCL!R73</f>
        <v>90590</v>
      </c>
      <c r="S73" s="143">
        <f>+AUTOBUS!S73+AUTOCARRI!S73+VCL!S73</f>
        <v>90590</v>
      </c>
      <c r="T73" s="143">
        <f>+AUTOBUS!T73+AUTOCARRI!T73+VCL!T73</f>
        <v>91000</v>
      </c>
      <c r="U73" s="143">
        <f>+AUTOBUS!U73+AUTOCARRI!U73+VCL!U73</f>
        <v>121000</v>
      </c>
      <c r="V73" s="145">
        <f t="shared" si="10"/>
        <v>0.32967032967032966</v>
      </c>
      <c r="W73" s="145">
        <f t="shared" si="11"/>
        <v>4.7674688727623237E-3</v>
      </c>
    </row>
    <row r="74" spans="1:23" ht="15" customHeight="1">
      <c r="A74" s="159" t="s">
        <v>50</v>
      </c>
      <c r="B74" s="160">
        <f>+AUTOBUS!B74+AUTOCARRI!B74+VCL!B74</f>
        <v>-65673</v>
      </c>
      <c r="C74" s="147"/>
      <c r="D74" s="147"/>
      <c r="E74" s="147"/>
      <c r="F74" s="147"/>
      <c r="G74" s="147"/>
      <c r="H74" s="147"/>
      <c r="I74" s="147"/>
      <c r="J74" s="147"/>
      <c r="K74" s="147"/>
      <c r="L74" s="147"/>
      <c r="M74" s="147"/>
      <c r="N74" s="147"/>
      <c r="O74" s="147"/>
      <c r="P74" s="147"/>
      <c r="Q74" s="147"/>
      <c r="R74" s="147"/>
      <c r="S74" s="147"/>
      <c r="T74" s="147"/>
      <c r="U74" s="147"/>
      <c r="V74" s="161"/>
      <c r="W74" s="161"/>
    </row>
    <row r="75" spans="1:23" ht="15" customHeight="1">
      <c r="A75" s="31" t="s">
        <v>28</v>
      </c>
      <c r="B75" s="37">
        <f>+AUTOBUS!B75+AUTOCARRI!B75+VCL!B75</f>
        <v>115305</v>
      </c>
      <c r="C75" s="37">
        <f>+AUTOBUS!C75+AUTOCARRI!C75+VCL!C75</f>
        <v>142606</v>
      </c>
      <c r="D75" s="37">
        <f>+AUTOBUS!D75+AUTOCARRI!D75+VCL!D75</f>
        <v>128438</v>
      </c>
      <c r="E75" s="37">
        <f>+AUTOBUS!E75+AUTOCARRI!E75+VCL!E75</f>
        <v>128589</v>
      </c>
      <c r="F75" s="37">
        <f>+AUTOBUS!F75+AUTOCARRI!F75+VCL!F75</f>
        <v>135012</v>
      </c>
      <c r="G75" s="37">
        <f>+AUTOBUS!G75+AUTOCARRI!G75+VCL!G75</f>
        <v>202053</v>
      </c>
      <c r="H75" s="37">
        <f>+AUTOBUS!H75+AUTOCARRI!H75+VCL!H75</f>
        <v>229757</v>
      </c>
      <c r="I75" s="37">
        <f>+AUTOBUS!I75+AUTOCARRI!I75+VCL!I75</f>
        <v>212022</v>
      </c>
      <c r="J75" s="37">
        <f>+AUTOBUS!J75+AUTOCARRI!J75+VCL!J75</f>
        <v>203918</v>
      </c>
      <c r="K75" s="37">
        <f>+AUTOBUS!K75+AUTOCARRI!K75+VCL!K75</f>
        <v>131668</v>
      </c>
      <c r="L75" s="37">
        <f>+AUTOBUS!L75+AUTOCARRI!L75+VCL!L75</f>
        <v>154486</v>
      </c>
      <c r="M75" s="37">
        <f>+AUTOBUS!M75+AUTOCARRI!M75+VCL!M75</f>
        <v>178107</v>
      </c>
      <c r="N75" s="37">
        <f>+AUTOBUS!N75+AUTOCARRI!N75+VCL!N75</f>
        <v>201939</v>
      </c>
      <c r="O75" s="37">
        <f>+AUTOBUS!O75+AUTOCARRI!O75+VCL!O75</f>
        <v>221834</v>
      </c>
      <c r="P75" s="37">
        <f>+AUTOBUS!P75+AUTOCARRI!P75+VCL!P75</f>
        <v>236402</v>
      </c>
      <c r="Q75" s="37">
        <f>+AUTOBUS!Q75+AUTOCARRI!Q75+VCL!Q75</f>
        <v>232291</v>
      </c>
      <c r="R75" s="37">
        <f>+AUTOBUS!R75+AUTOCARRI!R75+VCL!R75</f>
        <v>229883</v>
      </c>
      <c r="S75" s="37">
        <f>+AUTOBUS!S75+AUTOCARRI!S75+VCL!S75</f>
        <v>331477</v>
      </c>
      <c r="T75" s="37">
        <f>+AUTOBUS!T75+AUTOCARRI!T75+VCL!T75</f>
        <v>377276</v>
      </c>
      <c r="U75" s="37">
        <f>+AUTOBUS!U75+AUTOCARRI!U75+VCL!U75</f>
        <v>370286</v>
      </c>
      <c r="V75" s="30">
        <f>(U75-T75)/T75</f>
        <v>-1.8527550122456771E-2</v>
      </c>
      <c r="W75" s="30">
        <f>U75/U$7</f>
        <v>1.4589479165451816E-2</v>
      </c>
    </row>
    <row r="76" spans="1:23" s="36" customFormat="1" ht="15" customHeight="1">
      <c r="A76" s="142" t="s">
        <v>63</v>
      </c>
      <c r="B76" s="162"/>
      <c r="C76" s="162"/>
      <c r="D76" s="162"/>
      <c r="E76" s="162"/>
      <c r="F76" s="162"/>
      <c r="G76" s="162"/>
      <c r="H76" s="162"/>
      <c r="I76" s="162"/>
      <c r="J76" s="162"/>
      <c r="K76" s="162"/>
      <c r="L76" s="162"/>
      <c r="M76" s="162"/>
      <c r="N76" s="162"/>
      <c r="O76" s="162"/>
      <c r="P76" s="163"/>
      <c r="Q76" s="163"/>
      <c r="R76" s="163"/>
      <c r="S76" s="163"/>
      <c r="T76" s="163"/>
      <c r="U76" s="163"/>
      <c r="V76" s="164"/>
      <c r="W76" s="164"/>
    </row>
    <row r="77" spans="1:23" s="36" customFormat="1" ht="15" customHeight="1">
      <c r="A77" s="142" t="s">
        <v>64</v>
      </c>
      <c r="B77" s="165">
        <f>+AUTOBUS!B77+AUTOCARRI!B77+VCL!B77</f>
        <v>20149</v>
      </c>
      <c r="C77" s="165">
        <f>+AUTOBUS!C77+AUTOCARRI!C77+VCL!C77</f>
        <v>19091</v>
      </c>
      <c r="D77" s="165">
        <f>+AUTOBUS!D77+AUTOCARRI!D77+VCL!D77</f>
        <v>17751</v>
      </c>
      <c r="E77" s="165">
        <f>+AUTOBUS!E77+AUTOCARRI!E77+VCL!E77</f>
        <v>17431</v>
      </c>
      <c r="F77" s="165">
        <f>+AUTOBUS!F77+AUTOCARRI!F77+VCL!F77</f>
        <v>14744</v>
      </c>
      <c r="G77" s="165">
        <f>+AUTOBUS!G77+AUTOCARRI!G77+VCL!G77</f>
        <v>20911</v>
      </c>
      <c r="H77" s="165">
        <f>+AUTOBUS!H77+AUTOCARRI!H77+VCL!H77</f>
        <v>32056</v>
      </c>
      <c r="I77" s="165">
        <f>+AUTOBUS!I77+AUTOCARRI!I77+VCL!I77</f>
        <v>35539</v>
      </c>
      <c r="J77" s="165">
        <f>+AUTOBUS!J77+AUTOCARRI!J77+VCL!J77</f>
        <v>42297</v>
      </c>
      <c r="K77" s="165">
        <f>+AUTOBUS!K77+AUTOCARRI!K77+VCL!K77</f>
        <v>32090</v>
      </c>
      <c r="L77" s="165">
        <f>+AUTOBUS!L77+AUTOCARRI!L77+VCL!L77</f>
        <v>40271</v>
      </c>
      <c r="M77" s="165">
        <f>+AUTOBUS!M77+AUTOCARRI!M77+VCL!M77</f>
        <v>28659</v>
      </c>
      <c r="N77" s="165">
        <f>+AUTOBUS!N77+AUTOCARRI!N77+VCL!N77</f>
        <v>19600</v>
      </c>
      <c r="O77" s="165">
        <f>+AUTOBUS!O77+AUTOCARRI!O77+VCL!O77</f>
        <v>17027</v>
      </c>
      <c r="P77" s="166">
        <f>+AUTOBUS!P77+AUTOCARRI!P77+VCL!P77</f>
        <v>24973</v>
      </c>
      <c r="Q77" s="166">
        <f>+AUTOBUS!Q77+AUTOCARRI!Q77+VCL!Q77</f>
        <v>24000</v>
      </c>
      <c r="R77" s="166">
        <f>+AUTOBUS!R77+AUTOCARRI!R77+VCL!R77</f>
        <v>25300</v>
      </c>
      <c r="S77" s="166">
        <f>+AUTOBUS!S77+AUTOCARRI!S77+VCL!S77</f>
        <v>26500</v>
      </c>
      <c r="T77" s="166">
        <f>+AUTOBUS!T77+AUTOCARRI!T77+VCL!T77</f>
        <v>50507</v>
      </c>
      <c r="U77" s="166">
        <f>+AUTOBUS!U77+AUTOCARRI!U77+VCL!U77</f>
        <v>52426</v>
      </c>
      <c r="V77" s="126"/>
      <c r="W77" s="126"/>
    </row>
    <row r="78" spans="1:23" s="36" customFormat="1" ht="15" customHeight="1">
      <c r="A78" s="142" t="s">
        <v>65</v>
      </c>
      <c r="B78" s="165">
        <f>+AUTOBUS!B78+AUTOCARRI!B78+VCL!B78</f>
        <v>2073</v>
      </c>
      <c r="C78" s="165">
        <f>+AUTOBUS!C78+AUTOCARRI!C78+VCL!C78</f>
        <v>9061</v>
      </c>
      <c r="D78" s="165">
        <f>+AUTOBUS!D78+AUTOCARRI!D78+VCL!D78</f>
        <v>8500</v>
      </c>
      <c r="E78" s="165">
        <f>+AUTOBUS!E78+AUTOCARRI!E78+VCL!E78</f>
        <v>7762</v>
      </c>
      <c r="F78" s="165">
        <f>+AUTOBUS!F78+AUTOCARRI!F78+VCL!F78</f>
        <v>10478</v>
      </c>
      <c r="G78" s="165">
        <f>+AUTOBUS!G78+AUTOCARRI!G78+VCL!G78</f>
        <v>7259</v>
      </c>
      <c r="H78" s="165">
        <f>+AUTOBUS!H78+AUTOCARRI!H78+VCL!H78</f>
        <v>8426</v>
      </c>
      <c r="I78" s="165">
        <f>+AUTOBUS!I78+AUTOCARRI!I78+VCL!I78</f>
        <v>9059</v>
      </c>
      <c r="J78" s="165">
        <f>+AUTOBUS!J78+AUTOCARRI!J78+VCL!J78</f>
        <v>9675</v>
      </c>
      <c r="K78" s="165">
        <f>+AUTOBUS!K78+AUTOCARRI!K78+VCL!K78</f>
        <v>9106</v>
      </c>
      <c r="L78" s="165">
        <f>+AUTOBUS!L78+AUTOCARRI!L78+VCL!L78</f>
        <v>6520</v>
      </c>
      <c r="M78" s="165">
        <f>+AUTOBUS!M78+AUTOCARRI!M78+VCL!M78</f>
        <v>4839</v>
      </c>
      <c r="N78" s="165">
        <f>+AUTOBUS!N78+AUTOCARRI!N78+VCL!N78</f>
        <v>5379</v>
      </c>
      <c r="O78" s="165">
        <f>+AUTOBUS!O78+AUTOCARRI!O78+VCL!O78</f>
        <v>20610</v>
      </c>
      <c r="P78" s="166">
        <f>+AUTOBUS!P78+AUTOCARRI!P78+VCL!P78</f>
        <v>21987</v>
      </c>
      <c r="Q78" s="166">
        <f>+AUTOBUS!Q78+AUTOCARRI!Q78+VCL!Q78</f>
        <v>28208</v>
      </c>
      <c r="R78" s="166">
        <f>+AUTOBUS!R78+AUTOCARRI!R78+VCL!R78</f>
        <v>31238</v>
      </c>
      <c r="S78" s="166">
        <f>+AUTOBUS!S78+AUTOCARRI!S78+VCL!S78</f>
        <v>34484</v>
      </c>
      <c r="T78" s="166">
        <f>+AUTOBUS!T78+AUTOCARRI!T78+VCL!T78</f>
        <v>35312</v>
      </c>
      <c r="U78" s="166">
        <f>+AUTOBUS!U78+AUTOCARRI!U78+VCL!U78</f>
        <v>34542</v>
      </c>
      <c r="V78" s="126">
        <f t="shared" ref="V78:V79" si="12">(U78-T78)/T78</f>
        <v>-2.1805618486633441E-2</v>
      </c>
      <c r="W78" s="126">
        <f t="shared" ref="W78:W79" si="13">U78/U$7</f>
        <v>1.3609744611814559E-3</v>
      </c>
    </row>
    <row r="79" spans="1:23" s="36" customFormat="1" ht="15" customHeight="1">
      <c r="A79" s="142" t="s">
        <v>66</v>
      </c>
      <c r="B79" s="165">
        <f>+AUTOBUS!B79+AUTOCARRI!B79+VCL!B79</f>
        <v>126787</v>
      </c>
      <c r="C79" s="165">
        <f>+AUTOBUS!C79+AUTOCARRI!C79+VCL!C79</f>
        <v>136498</v>
      </c>
      <c r="D79" s="165">
        <f>+AUTOBUS!D79+AUTOCARRI!D79+VCL!D79</f>
        <v>127942</v>
      </c>
      <c r="E79" s="165">
        <f>+AUTOBUS!E79+AUTOCARRI!E79+VCL!E79</f>
        <v>130086</v>
      </c>
      <c r="F79" s="165">
        <f>+AUTOBUS!F79+AUTOCARRI!F79+VCL!F79</f>
        <v>154739</v>
      </c>
      <c r="G79" s="165">
        <f>+AUTOBUS!G79+AUTOCARRI!G79+VCL!G79</f>
        <v>200352</v>
      </c>
      <c r="H79" s="165">
        <f>+AUTOBUS!H79+AUTOCARRI!H79+VCL!H79</f>
        <v>253237</v>
      </c>
      <c r="I79" s="165">
        <f>+AUTOBUS!I79+AUTOCARRI!I79+VCL!I79</f>
        <v>258472</v>
      </c>
      <c r="J79" s="165">
        <f>+AUTOBUS!J79+AUTOCARRI!J79+VCL!J79</f>
        <v>241841</v>
      </c>
      <c r="K79" s="165">
        <f>+AUTOBUS!K79+AUTOCARRI!K79+VCL!K79</f>
        <v>150942</v>
      </c>
      <c r="L79" s="165">
        <f>+AUTOBUS!L79+AUTOCARRI!L79+VCL!L79</f>
        <v>176655</v>
      </c>
      <c r="M79" s="165">
        <f>+AUTOBUS!M79+AUTOCARRI!M79+VCL!M79</f>
        <v>220280</v>
      </c>
      <c r="N79" s="165">
        <f>+AUTOBUS!N79+AUTOCARRI!N79+VCL!N79</f>
        <v>264551</v>
      </c>
      <c r="O79" s="165">
        <f>+AUTOBUS!O79+AUTOCARRI!O79+VCL!O79</f>
        <v>280656</v>
      </c>
      <c r="P79" s="166">
        <f>+AUTOBUS!P79+AUTOCARRI!P79+VCL!P79</f>
        <v>288592</v>
      </c>
      <c r="Q79" s="166">
        <f>+AUTOBUS!Q79+AUTOCARRI!Q79+VCL!Q79</f>
        <v>274633</v>
      </c>
      <c r="R79" s="166">
        <f>+AUTOBUS!R79+AUTOCARRI!R79+VCL!R79</f>
        <v>263465</v>
      </c>
      <c r="S79" s="166">
        <f>+AUTOBUS!S79+AUTOCARRI!S79+VCL!S79</f>
        <v>268593</v>
      </c>
      <c r="T79" s="166">
        <f>+AUTOBUS!T79+AUTOCARRI!T79+VCL!T79</f>
        <v>289757</v>
      </c>
      <c r="U79" s="166">
        <f>+AUTOBUS!U79+AUTOCARRI!U79+VCL!U79</f>
        <v>283318</v>
      </c>
      <c r="V79" s="126">
        <f t="shared" si="12"/>
        <v>-2.2222068836990995E-2</v>
      </c>
      <c r="W79" s="126">
        <f t="shared" si="13"/>
        <v>1.1162890463580794E-2</v>
      </c>
    </row>
    <row r="80" spans="1:23" s="36" customFormat="1" ht="15" customHeight="1">
      <c r="A80" s="142" t="s">
        <v>61</v>
      </c>
      <c r="B80" s="165">
        <f>+AUTOBUS!B80+AUTOCARRI!B80+VCL!B80</f>
        <v>7384</v>
      </c>
      <c r="C80" s="165">
        <f>+AUTOBUS!C80+AUTOCARRI!C80+VCL!C80</f>
        <v>9571</v>
      </c>
      <c r="D80" s="165">
        <f>+AUTOBUS!D80+AUTOCARRI!D80+VCL!D80</f>
        <v>3696</v>
      </c>
      <c r="E80" s="165">
        <f>+AUTOBUS!E80+AUTOCARRI!E80+VCL!E80</f>
        <v>2260</v>
      </c>
      <c r="F80" s="165">
        <f>+AUTOBUS!F80+AUTOCARRI!F80+VCL!F80</f>
        <v>384</v>
      </c>
      <c r="G80" s="165">
        <f>+AUTOBUS!G80+AUTOCARRI!G80+VCL!G80</f>
        <v>1830</v>
      </c>
      <c r="H80" s="165">
        <f>+AUTOBUS!H80+AUTOCARRI!H80+VCL!H80</f>
        <v>3775</v>
      </c>
      <c r="I80" s="165">
        <f>+AUTOBUS!I80+AUTOCARRI!I79+VCL!I80</f>
        <v>40749</v>
      </c>
      <c r="J80" s="165">
        <f>+AUTOBUS!J80+AUTOCARRI!J79+VCL!J80</f>
        <v>38642</v>
      </c>
      <c r="K80" s="165">
        <f>+AUTOBUS!K80+AUTOCARRI!K79+VCL!K80</f>
        <v>18206</v>
      </c>
      <c r="L80" s="165"/>
      <c r="M80" s="165">
        <f>+AUTOBUS!M80+AUTOCARRI!M80+VCL!M80</f>
        <v>2689</v>
      </c>
      <c r="N80" s="165">
        <f>+AUTOBUS!N80+AUTOCARRI!N80+VCL!N80</f>
        <v>2689</v>
      </c>
      <c r="O80" s="165">
        <f>+AUTOBUS!O80+AUTOCARRI!O80+VCL!O80</f>
        <v>1883</v>
      </c>
      <c r="P80" s="166">
        <f>+AUTOBUS!P80+AUTOCARRI!P80+VCL!P80</f>
        <v>1860</v>
      </c>
      <c r="Q80" s="166">
        <f>+AUTOBUS!Q80+AUTOCARRI!Q80+VCL!Q80</f>
        <v>1670</v>
      </c>
      <c r="R80" s="166">
        <f>+AUTOBUS!R80+AUTOCARRI!R80+VCL!R80</f>
        <v>1940</v>
      </c>
      <c r="S80" s="166">
        <f>+AUTOBUS!S80+AUTOCARRI!S80+VCL!S80</f>
        <v>1900</v>
      </c>
      <c r="T80" s="166"/>
      <c r="U80" s="166"/>
      <c r="V80" s="126"/>
      <c r="W80" s="126"/>
    </row>
    <row r="81" spans="1:23" s="36" customFormat="1" ht="15" customHeight="1">
      <c r="A81" s="146" t="s">
        <v>50</v>
      </c>
      <c r="B81" s="167">
        <f>+AUTOBUS!B81+AUTOCARRI!B81+VCL!B81</f>
        <v>-41088</v>
      </c>
      <c r="C81" s="167">
        <f>+AUTOBUS!C81+AUTOCARRI!C81+VCL!C81</f>
        <v>-31615</v>
      </c>
      <c r="D81" s="167">
        <f>+AUTOBUS!D81+AUTOCARRI!D81+VCL!D81</f>
        <v>-29451</v>
      </c>
      <c r="E81" s="167">
        <f>+AUTOBUS!E81+AUTOCARRI!E81+VCL!E81</f>
        <v>-28950</v>
      </c>
      <c r="F81" s="167">
        <f>+AUTOBUS!F81+AUTOCARRI!F81+VCL!F81</f>
        <v>-45333</v>
      </c>
      <c r="G81" s="167">
        <f>+AUTOBUS!G81+AUTOCARRI!G81+VCL!G81</f>
        <v>-28299</v>
      </c>
      <c r="H81" s="167">
        <f>+AUTOBUS!H81+AUTOCARRI!H81+VCL!H81</f>
        <v>-67737</v>
      </c>
      <c r="I81" s="167">
        <f>+AUTOBUS!I81+AUTOCARRI!I81+VCL!I81</f>
        <v>-95435</v>
      </c>
      <c r="J81" s="167">
        <f>+AUTOBUS!J81+AUTOCARRI!J81+VCL!J81</f>
        <v>-94510</v>
      </c>
      <c r="K81" s="167">
        <f>+AUTOBUS!K81+AUTOCARRI!K81+VCL!K81</f>
        <v>-60470</v>
      </c>
      <c r="L81" s="167">
        <f>+AUTOBUS!L81+AUTOCARRI!L81+VCL!L81</f>
        <v>-68960</v>
      </c>
      <c r="M81" s="167">
        <f>+AUTOBUS!M81+AUTOCARRI!M81+VCL!M81</f>
        <v>-78360</v>
      </c>
      <c r="N81" s="167">
        <f>+AUTOBUS!N81+AUTOCARRI!N81+VCL!N81</f>
        <v>-90280</v>
      </c>
      <c r="O81" s="167">
        <f>+AUTOBUS!O81+AUTOCARRI!O81+VCL!O81</f>
        <v>-98342</v>
      </c>
      <c r="P81" s="168">
        <f>+AUTOBUS!P81+AUTOCARRI!P81+VCL!P81</f>
        <v>-101010</v>
      </c>
      <c r="Q81" s="168">
        <f>+AUTOBUS!Q81+AUTOCARRI!Q81+VCL!Q81</f>
        <v>-96220</v>
      </c>
      <c r="R81" s="168">
        <f>+AUTOBUS!R81+AUTOCARRI!R81+VCL!R81</f>
        <v>-92060</v>
      </c>
      <c r="S81" s="168">
        <f>+AUTOBUS!S81+AUTOCARRI!S81+VCL!S81</f>
        <v>-23740</v>
      </c>
      <c r="T81" s="169"/>
      <c r="U81" s="169"/>
      <c r="V81" s="133"/>
      <c r="W81" s="155"/>
    </row>
    <row r="82" spans="1:23" ht="15.75">
      <c r="A82" s="4" t="s">
        <v>37</v>
      </c>
      <c r="B82" s="4"/>
      <c r="C82" s="4"/>
      <c r="D82" s="4"/>
      <c r="E82" s="4"/>
      <c r="F82" s="4"/>
      <c r="G82" s="4"/>
      <c r="H82" s="4"/>
      <c r="I82" s="4"/>
      <c r="J82" s="4"/>
      <c r="K82" s="4"/>
      <c r="L82" s="23"/>
      <c r="W82" s="21" t="s">
        <v>38</v>
      </c>
    </row>
    <row r="83" spans="1:23" ht="15.75">
      <c r="A83" s="1" t="s">
        <v>33</v>
      </c>
      <c r="B83" s="1"/>
      <c r="C83" s="1"/>
      <c r="D83" s="1"/>
      <c r="E83" s="1"/>
      <c r="F83" s="1"/>
      <c r="G83" s="1"/>
      <c r="H83" s="1"/>
      <c r="I83" s="1"/>
      <c r="K83" s="1"/>
      <c r="L83" s="1"/>
      <c r="M83" s="1"/>
    </row>
    <row r="86" spans="1:23">
      <c r="B86" s="80"/>
      <c r="C86" s="80"/>
      <c r="D86" s="80"/>
      <c r="E86" s="80"/>
      <c r="F86" s="80"/>
      <c r="G86" s="80"/>
      <c r="H86" s="80"/>
      <c r="I86" s="80"/>
      <c r="J86" s="80"/>
      <c r="K86" s="80"/>
      <c r="L86" s="80"/>
      <c r="M86" s="80"/>
      <c r="N86" s="80"/>
      <c r="O86" s="80"/>
      <c r="P86" s="80"/>
      <c r="Q86" s="80"/>
      <c r="R86" s="80"/>
      <c r="S86" s="80"/>
      <c r="T86" s="80"/>
      <c r="U86" s="80"/>
    </row>
  </sheetData>
  <pageMargins left="0.78740157480314965" right="1.5748031496062993" top="0.39370078740157483" bottom="0.62992125984251968" header="0.31496062992125984" footer="0.15748031496062992"/>
  <pageSetup paperSize="9" scale="74" fitToWidth="0" fitToHeight="2" orientation="landscape" r:id="rId1"/>
  <headerFooter>
    <oddFooter>&amp;L&amp;"Trebuchet MS,Grassetto"&amp;10Statistiche estere - PRODUZIONE MONDIALE
Automobile in cifre&amp;C&amp;"Trebuchet MS,Normale"&amp;8&amp;P/&amp;N&amp;R&amp;"Trebuchet MS,Grassetto"&amp;10ANFIA - Studi e statistiche</oddFooter>
  </headerFooter>
  <rowBreaks count="1" manualBreakCount="1">
    <brk id="46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4</vt:i4>
      </vt:variant>
      <vt:variant>
        <vt:lpstr>Intervalli denominati</vt:lpstr>
      </vt:variant>
      <vt:variant>
        <vt:i4>8</vt:i4>
      </vt:variant>
    </vt:vector>
  </HeadingPairs>
  <TitlesOfParts>
    <vt:vector size="12" baseType="lpstr">
      <vt:lpstr>VCL</vt:lpstr>
      <vt:lpstr>AUTOCARRI</vt:lpstr>
      <vt:lpstr>AUTOBUS</vt:lpstr>
      <vt:lpstr>TOTALE VI</vt:lpstr>
      <vt:lpstr>AUTOBUS!Area_stampa</vt:lpstr>
      <vt:lpstr>AUTOCARRI!Area_stampa</vt:lpstr>
      <vt:lpstr>'TOTALE VI'!Area_stampa</vt:lpstr>
      <vt:lpstr>VCL!Area_stampa</vt:lpstr>
      <vt:lpstr>AUTOBUS!Titoli_stampa</vt:lpstr>
      <vt:lpstr>AUTOCARRI!Titoli_stampa</vt:lpstr>
      <vt:lpstr>'TOTALE VI'!Titoli_stampa</vt:lpstr>
      <vt:lpstr>VCL!Titoli_stampa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 arnault</dc:creator>
  <cp:lastModifiedBy>Laura Alberti</cp:lastModifiedBy>
  <cp:lastPrinted>2020-09-17T12:36:37Z</cp:lastPrinted>
  <dcterms:created xsi:type="dcterms:W3CDTF">2012-11-26T14:47:07Z</dcterms:created>
  <dcterms:modified xsi:type="dcterms:W3CDTF">2020-09-23T12:33:08Z</dcterms:modified>
</cp:coreProperties>
</file>