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 estere\ProdMondo\Aggiornati\"/>
    </mc:Choice>
  </mc:AlternateContent>
  <xr:revisionPtr revIDLastSave="0" documentId="13_ncr:1_{18121F1F-4C45-4E4A-AD15-B660988A0996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4.Autovetture" sheetId="1" r:id="rId1"/>
  </sheets>
  <externalReferences>
    <externalReference r:id="rId2"/>
  </externalReferences>
  <definedNames>
    <definedName name="_xlnm.Print_Area" localSheetId="0">'4.Autovetture'!$A$1:$Z$86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'4.Autovetture'!$1:$6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5" i="1" l="1"/>
  <c r="Y57" i="1"/>
  <c r="X59" i="1" l="1"/>
  <c r="X51" i="1"/>
  <c r="X47" i="1"/>
  <c r="X23" i="1"/>
  <c r="X33" i="1"/>
  <c r="X10" i="1"/>
  <c r="Y74" i="1"/>
  <c r="Y48" i="1"/>
  <c r="Y49" i="1"/>
  <c r="Y50" i="1"/>
  <c r="Y52" i="1"/>
  <c r="Y53" i="1"/>
  <c r="Y54" i="1"/>
  <c r="T76" i="1"/>
  <c r="U76" i="1"/>
  <c r="V76" i="1"/>
  <c r="W76" i="1"/>
  <c r="V59" i="1"/>
  <c r="W59" i="1"/>
  <c r="U59" i="1"/>
  <c r="Y80" i="1"/>
  <c r="Y79" i="1"/>
  <c r="Y77" i="1"/>
  <c r="Y73" i="1"/>
  <c r="Y72" i="1"/>
  <c r="Y71" i="1"/>
  <c r="Y70" i="1"/>
  <c r="Y69" i="1"/>
  <c r="Y68" i="1"/>
  <c r="Y67" i="1"/>
  <c r="Y66" i="1"/>
  <c r="Y65" i="1"/>
  <c r="Y64" i="1"/>
  <c r="Y63" i="1"/>
  <c r="Y62" i="1"/>
  <c r="Y45" i="1"/>
  <c r="Y44" i="1"/>
  <c r="Y43" i="1"/>
  <c r="Y42" i="1"/>
  <c r="Y41" i="1"/>
  <c r="Y40" i="1"/>
  <c r="Y32" i="1"/>
  <c r="Y31" i="1"/>
  <c r="Y29" i="1"/>
  <c r="Y28" i="1"/>
  <c r="Y27" i="1"/>
  <c r="Y26" i="1"/>
  <c r="Y25" i="1"/>
  <c r="Y24" i="1"/>
  <c r="Y21" i="1"/>
  <c r="Y20" i="1"/>
  <c r="Y19" i="1"/>
  <c r="Y18" i="1"/>
  <c r="Y17" i="1"/>
  <c r="Y16" i="1"/>
  <c r="Y15" i="1"/>
  <c r="Y14" i="1"/>
  <c r="Y13" i="1"/>
  <c r="Y12" i="1"/>
  <c r="Y11" i="1"/>
  <c r="U23" i="1"/>
  <c r="V23" i="1"/>
  <c r="W23" i="1"/>
  <c r="W51" i="1"/>
  <c r="V51" i="1"/>
  <c r="W47" i="1"/>
  <c r="V47" i="1"/>
  <c r="W33" i="1"/>
  <c r="V33" i="1"/>
  <c r="W10" i="1"/>
  <c r="V10" i="1"/>
  <c r="X9" i="1" l="1"/>
  <c r="X8" i="1" s="1"/>
  <c r="X7" i="1" s="1"/>
  <c r="Y10" i="1"/>
  <c r="Y51" i="1"/>
  <c r="Y76" i="1"/>
  <c r="Y59" i="1"/>
  <c r="Y47" i="1"/>
  <c r="Y23" i="1"/>
  <c r="Y33" i="1"/>
  <c r="W9" i="1"/>
  <c r="V9" i="1"/>
  <c r="V8" i="1" s="1"/>
  <c r="V7" i="1" s="1"/>
  <c r="Y9" i="1" l="1"/>
  <c r="W8" i="1"/>
  <c r="Y8" i="1" s="1"/>
  <c r="W7" i="1" l="1"/>
  <c r="U10" i="1"/>
  <c r="U51" i="1"/>
  <c r="U47" i="1"/>
  <c r="U33" i="1"/>
  <c r="Z55" i="1" l="1"/>
  <c r="Z57" i="1"/>
  <c r="Y7" i="1"/>
  <c r="Z74" i="1"/>
  <c r="Z33" i="1"/>
  <c r="Z14" i="1"/>
  <c r="Z69" i="1"/>
  <c r="Z45" i="1"/>
  <c r="Z65" i="1"/>
  <c r="Z51" i="1"/>
  <c r="Z72" i="1"/>
  <c r="Z40" i="1"/>
  <c r="Z49" i="1"/>
  <c r="Z62" i="1"/>
  <c r="Z70" i="1"/>
  <c r="Z76" i="1"/>
  <c r="Z21" i="1"/>
  <c r="Z19" i="1"/>
  <c r="Z71" i="1"/>
  <c r="Z50" i="1"/>
  <c r="Z12" i="1"/>
  <c r="Z77" i="1"/>
  <c r="Z18" i="1"/>
  <c r="Z29" i="1"/>
  <c r="Z53" i="1"/>
  <c r="Z44" i="1"/>
  <c r="Z24" i="1"/>
  <c r="Z67" i="1"/>
  <c r="Z66" i="1"/>
  <c r="Z9" i="1"/>
  <c r="Z28" i="1"/>
  <c r="Z43" i="1"/>
  <c r="Z63" i="1"/>
  <c r="Z25" i="1"/>
  <c r="Z26" i="1"/>
  <c r="Z48" i="1"/>
  <c r="Z10" i="1"/>
  <c r="Z47" i="1"/>
  <c r="Z73" i="1"/>
  <c r="Z27" i="1"/>
  <c r="Z41" i="1"/>
  <c r="Z42" i="1"/>
  <c r="Z59" i="1"/>
  <c r="Z68" i="1"/>
  <c r="Z20" i="1"/>
  <c r="Z64" i="1"/>
  <c r="Z31" i="1"/>
  <c r="Z52" i="1"/>
  <c r="Z11" i="1"/>
  <c r="Z32" i="1"/>
  <c r="Z13" i="1"/>
  <c r="Z54" i="1"/>
  <c r="Z15" i="1"/>
  <c r="Z79" i="1"/>
  <c r="Z23" i="1"/>
  <c r="Z80" i="1"/>
  <c r="Z16" i="1"/>
  <c r="Z17" i="1"/>
  <c r="Z8" i="1"/>
  <c r="U9" i="1"/>
  <c r="T33" i="1"/>
  <c r="S33" i="1"/>
  <c r="T51" i="1"/>
  <c r="T59" i="1"/>
  <c r="T23" i="1"/>
  <c r="T47" i="1"/>
  <c r="T10" i="1"/>
  <c r="S76" i="1"/>
  <c r="S59" i="1"/>
  <c r="S51" i="1"/>
  <c r="S47" i="1"/>
  <c r="S23" i="1"/>
  <c r="S10" i="1"/>
  <c r="K51" i="1"/>
  <c r="L51" i="1"/>
  <c r="M51" i="1"/>
  <c r="N51" i="1"/>
  <c r="O51" i="1"/>
  <c r="P51" i="1"/>
  <c r="Q51" i="1"/>
  <c r="R76" i="1"/>
  <c r="R59" i="1"/>
  <c r="R51" i="1"/>
  <c r="R47" i="1"/>
  <c r="R33" i="1"/>
  <c r="R23" i="1"/>
  <c r="Q23" i="1"/>
  <c r="R10" i="1"/>
  <c r="J10" i="1"/>
  <c r="H33" i="1"/>
  <c r="P33" i="1"/>
  <c r="Q33" i="1"/>
  <c r="O33" i="1"/>
  <c r="J33" i="1"/>
  <c r="K33" i="1"/>
  <c r="L33" i="1"/>
  <c r="M33" i="1"/>
  <c r="N33" i="1"/>
  <c r="I33" i="1"/>
  <c r="F33" i="1"/>
  <c r="G33" i="1"/>
  <c r="C81" i="1"/>
  <c r="C76" i="1" s="1"/>
  <c r="D81" i="1"/>
  <c r="D76" i="1" s="1"/>
  <c r="E81" i="1"/>
  <c r="E76" i="1" s="1"/>
  <c r="F81" i="1"/>
  <c r="F76" i="1" s="1"/>
  <c r="G81" i="1"/>
  <c r="G76" i="1" s="1"/>
  <c r="H81" i="1"/>
  <c r="H76" i="1" s="1"/>
  <c r="I81" i="1"/>
  <c r="J81" i="1"/>
  <c r="J76" i="1" s="1"/>
  <c r="K81" i="1"/>
  <c r="K76" i="1" s="1"/>
  <c r="L81" i="1"/>
  <c r="L76" i="1" s="1"/>
  <c r="M81" i="1"/>
  <c r="M76" i="1" s="1"/>
  <c r="N76" i="1"/>
  <c r="O76" i="1"/>
  <c r="P76" i="1"/>
  <c r="Q76" i="1"/>
  <c r="B81" i="1"/>
  <c r="B76" i="1" s="1"/>
  <c r="B51" i="1"/>
  <c r="B33" i="1"/>
  <c r="C33" i="1"/>
  <c r="B10" i="1"/>
  <c r="B9" i="1" s="1"/>
  <c r="C10" i="1"/>
  <c r="C9" i="1" s="1"/>
  <c r="B59" i="1"/>
  <c r="C59" i="1"/>
  <c r="D59" i="1"/>
  <c r="C51" i="1"/>
  <c r="D51" i="1"/>
  <c r="D33" i="1"/>
  <c r="E33" i="1"/>
  <c r="D10" i="1"/>
  <c r="D9" i="1" s="1"/>
  <c r="E59" i="1"/>
  <c r="E51" i="1"/>
  <c r="E10" i="1"/>
  <c r="E9" i="1" s="1"/>
  <c r="F59" i="1"/>
  <c r="F51" i="1"/>
  <c r="F23" i="1"/>
  <c r="F10" i="1"/>
  <c r="G59" i="1"/>
  <c r="G51" i="1"/>
  <c r="G23" i="1"/>
  <c r="H23" i="1"/>
  <c r="I23" i="1"/>
  <c r="J23" i="1"/>
  <c r="K23" i="1"/>
  <c r="L23" i="1"/>
  <c r="M23" i="1"/>
  <c r="N23" i="1"/>
  <c r="O23" i="1"/>
  <c r="P23" i="1"/>
  <c r="G10" i="1"/>
  <c r="I76" i="1"/>
  <c r="H59" i="1"/>
  <c r="H51" i="1"/>
  <c r="H10" i="1"/>
  <c r="I59" i="1"/>
  <c r="I51" i="1"/>
  <c r="I10" i="1"/>
  <c r="J59" i="1"/>
  <c r="J51" i="1"/>
  <c r="K59" i="1"/>
  <c r="K10" i="1"/>
  <c r="L59" i="1"/>
  <c r="L10" i="1"/>
  <c r="M59" i="1"/>
  <c r="N59" i="1"/>
  <c r="O59" i="1"/>
  <c r="Q59" i="1"/>
  <c r="P59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M10" i="1"/>
  <c r="N10" i="1"/>
  <c r="O10" i="1"/>
  <c r="P10" i="1"/>
  <c r="Q10" i="1"/>
  <c r="Q47" i="1"/>
  <c r="O9" i="1" l="1"/>
  <c r="U8" i="1"/>
  <c r="U7" i="1" s="1"/>
  <c r="K9" i="1"/>
  <c r="K8" i="1" s="1"/>
  <c r="K7" i="1" s="1"/>
  <c r="I9" i="1"/>
  <c r="I8" i="1" s="1"/>
  <c r="I7" i="1" s="1"/>
  <c r="S9" i="1"/>
  <c r="S8" i="1" s="1"/>
  <c r="S7" i="1" s="1"/>
  <c r="E8" i="1"/>
  <c r="E7" i="1" s="1"/>
  <c r="M9" i="1"/>
  <c r="Q9" i="1"/>
  <c r="Q8" i="1" s="1"/>
  <c r="Q7" i="1" s="1"/>
  <c r="R9" i="1"/>
  <c r="R8" i="1" s="1"/>
  <c r="R7" i="1" s="1"/>
  <c r="P9" i="1"/>
  <c r="P8" i="1" s="1"/>
  <c r="P7" i="1" s="1"/>
  <c r="F9" i="1"/>
  <c r="F8" i="1" s="1"/>
  <c r="F7" i="1" s="1"/>
  <c r="D8" i="1"/>
  <c r="D7" i="1" s="1"/>
  <c r="C8" i="1"/>
  <c r="C7" i="1" s="1"/>
  <c r="B8" i="1"/>
  <c r="B7" i="1" s="1"/>
  <c r="H9" i="1"/>
  <c r="H8" i="1" s="1"/>
  <c r="H7" i="1" s="1"/>
  <c r="N9" i="1"/>
  <c r="N8" i="1" s="1"/>
  <c r="N7" i="1" s="1"/>
  <c r="J9" i="1"/>
  <c r="L9" i="1"/>
  <c r="L8" i="1" s="1"/>
  <c r="L7" i="1" s="1"/>
  <c r="T9" i="1"/>
  <c r="G9" i="1"/>
  <c r="G8" i="1" s="1"/>
  <c r="G7" i="1" s="1"/>
  <c r="O8" i="1"/>
  <c r="O7" i="1" s="1"/>
  <c r="M8" i="1" l="1"/>
  <c r="M7" i="1" s="1"/>
  <c r="T8" i="1"/>
  <c r="J8" i="1"/>
  <c r="J7" i="1" s="1"/>
  <c r="T7" i="1" l="1"/>
</calcChain>
</file>

<file path=xl/sharedStrings.xml><?xml version="1.0" encoding="utf-8"?>
<sst xmlns="http://schemas.openxmlformats.org/spreadsheetml/2006/main" count="101" uniqueCount="83">
  <si>
    <t>PRODUZIONE MONDIALE DI AUTOVETTURE</t>
  </si>
  <si>
    <t>WORLDWIDE CAR PRODUCTION</t>
  </si>
  <si>
    <t>TOTALE MONDO</t>
  </si>
  <si>
    <t>EUROPA</t>
  </si>
  <si>
    <t>GERMANIA</t>
  </si>
  <si>
    <t>FRANCIA</t>
  </si>
  <si>
    <t>SPAGNA</t>
  </si>
  <si>
    <t>ITALIA</t>
  </si>
  <si>
    <t>REP. CECA</t>
  </si>
  <si>
    <t>POLONIA</t>
  </si>
  <si>
    <t>SLOVACCHIA</t>
  </si>
  <si>
    <t>RUSSIA</t>
  </si>
  <si>
    <t>TURCHIA</t>
  </si>
  <si>
    <t>ALTRI EST EUROPA</t>
  </si>
  <si>
    <t>CANADA</t>
  </si>
  <si>
    <t>MESSICO</t>
  </si>
  <si>
    <t>USA</t>
  </si>
  <si>
    <t>SUD AMERICA</t>
  </si>
  <si>
    <t>ARGENTINA</t>
  </si>
  <si>
    <t>AUSTRALIA</t>
  </si>
  <si>
    <t>CINA</t>
  </si>
  <si>
    <t>INDONESIA</t>
  </si>
  <si>
    <t>IRAN</t>
  </si>
  <si>
    <t>GIAPPONE</t>
  </si>
  <si>
    <t>SUD COREA</t>
  </si>
  <si>
    <t>TAIWAN</t>
  </si>
  <si>
    <t>AFRICA</t>
  </si>
  <si>
    <t>SUD AFRICA</t>
  </si>
  <si>
    <t>UNGHERIA</t>
  </si>
  <si>
    <t>PAKISTAN</t>
  </si>
  <si>
    <t>AUSTRIA</t>
  </si>
  <si>
    <t>BELGIO</t>
  </si>
  <si>
    <t>PORTOGALLO</t>
  </si>
  <si>
    <t>SVEZIA</t>
  </si>
  <si>
    <t>ROMANIA</t>
  </si>
  <si>
    <t>FINLANDIA</t>
  </si>
  <si>
    <t>PAESI BASSI</t>
  </si>
  <si>
    <t xml:space="preserve">Doppi conteggi </t>
  </si>
  <si>
    <t>SLOVENIA</t>
  </si>
  <si>
    <t>UCRAINA</t>
  </si>
  <si>
    <t>UZBEKISTAN</t>
  </si>
  <si>
    <t>KAZAKHSTAN</t>
  </si>
  <si>
    <t>COLOMBIA</t>
  </si>
  <si>
    <t>VENEZUELA</t>
  </si>
  <si>
    <t>BANGLADESH</t>
  </si>
  <si>
    <t>ALGERIA</t>
  </si>
  <si>
    <t>EGITTO</t>
  </si>
  <si>
    <t>MAROCCO</t>
  </si>
  <si>
    <t>BIELORUSSIA</t>
  </si>
  <si>
    <t>NIGERIA</t>
  </si>
  <si>
    <t>BOTSWANA</t>
  </si>
  <si>
    <t>SUDAN</t>
  </si>
  <si>
    <t>KENYA</t>
  </si>
  <si>
    <t>dal 2004 Stato Membro UE</t>
  </si>
  <si>
    <t>dal 2007  Stato Membro UE</t>
  </si>
  <si>
    <t>Altri</t>
  </si>
  <si>
    <t>LIBIA</t>
  </si>
  <si>
    <t xml:space="preserve">UE13 </t>
  </si>
  <si>
    <t>AZERBAIDJAN</t>
  </si>
  <si>
    <t>ECUADOR</t>
  </si>
  <si>
    <r>
      <t xml:space="preserve">Nota - Ove possibile, sono stati esclusi i doppi conteggi dai totali di area/ </t>
    </r>
    <r>
      <rPr>
        <i/>
        <sz val="8"/>
        <color indexed="8"/>
        <rFont val="Trebuchet MS"/>
        <family val="2"/>
      </rPr>
      <t>When possible, the double counts have been not included from area totals</t>
    </r>
  </si>
  <si>
    <r>
      <t>I dati in corsivo sono stimati o provvisori/</t>
    </r>
    <r>
      <rPr>
        <i/>
        <sz val="8"/>
        <color indexed="8"/>
        <rFont val="Trebuchet MS"/>
        <family val="2"/>
      </rPr>
      <t>The data in italics are estimated or provisional</t>
    </r>
  </si>
  <si>
    <t xml:space="preserve">ASIA-OCEANIA </t>
  </si>
  <si>
    <t>****Revised data from 2010 (source BMI)</t>
  </si>
  <si>
    <t>REGNO UNITO</t>
  </si>
  <si>
    <t>BRASILE</t>
  </si>
  <si>
    <t>INDIA</t>
  </si>
  <si>
    <t>VIETNAM</t>
  </si>
  <si>
    <t>REP. CECA*</t>
  </si>
  <si>
    <t>* Per Rep. Ceca: M1+N1</t>
  </si>
  <si>
    <t>MALAYSIA</t>
  </si>
  <si>
    <t>THAILANDIA</t>
  </si>
  <si>
    <t>SERBIA</t>
  </si>
  <si>
    <t>FILIPPINE</t>
  </si>
  <si>
    <t>Fonte: OICA/Associazioni nazionali/Ward's/Fourin/Fitch</t>
  </si>
  <si>
    <r>
      <t xml:space="preserve">NORD AMERICA </t>
    </r>
    <r>
      <rPr>
        <b/>
        <sz val="8"/>
        <color indexed="8"/>
        <rFont val="Trebuchet MS"/>
        <family val="2"/>
      </rPr>
      <t>(*)</t>
    </r>
  </si>
  <si>
    <t>(*): Dati Ward's</t>
  </si>
  <si>
    <t>UE27+UK</t>
  </si>
  <si>
    <t>UE14+UK</t>
  </si>
  <si>
    <t>BIRMANIA</t>
  </si>
  <si>
    <t>var.% 22/21</t>
  </si>
  <si>
    <t>Share% 2022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</si>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</sst>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0.0%"/>
    <numFmt numFmtId="166" formatCode="_-* #,##0_-;\-* #,##0_-;_-* &quot;-&quot;??_-;_-@_-"/>
    <numFmt numFmtId="167" formatCode="0.0"/>
    <numFmt numFmtId="168" formatCode="_-* #,##0.0_-;\-* #,##0.0_-;_-* &quot;-&quot;??_-;_-@_-"/>
    <numFmt numFmtId="169" formatCode="#,###,##0"/>
    <numFmt numFmtId="170" formatCode="_-* #,##0.00\ _F_-;\-* #,##0.00\ _F_-;_-* &quot;-&quot;??\ _F_-;_-@_-"/>
    <numFmt numFmtId="172" formatCode="_-* #,##0\ _€_-;\-* #,##0\ _€_-;_-* &quot;-&quot;\ _€_-;_-@_-"/>
    <numFmt numFmtId="173" formatCode="_-* #,##0.00\ _€_-;\-* #,##0.00\ _€_-;_-* &quot;-&quot;??\ _€_-;_-@_-"/>
    <numFmt numFmtId="174" formatCode="_-* #,##0\ _F_-;\-* #,##0\ _F_-;_-* &quot;-&quot;\ _F_-;_-@_-"/>
  </numFmts>
  <fonts count="3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b/>
      <sz val="9"/>
      <name val="Trebuchet MS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2"/>
      <name val="Helv"/>
    </font>
    <font>
      <sz val="8"/>
      <name val="Calibri"/>
      <family val="2"/>
    </font>
    <font>
      <b/>
      <i/>
      <sz val="9"/>
      <color indexed="8"/>
      <name val="Trebuchet MS"/>
      <family val="2"/>
    </font>
    <font>
      <b/>
      <i/>
      <sz val="9"/>
      <name val="Trebuchet MS"/>
      <family val="2"/>
    </font>
    <font>
      <i/>
      <sz val="9"/>
      <color indexed="8"/>
      <name val="Trebuchet MS"/>
      <family val="2"/>
    </font>
    <font>
      <sz val="8"/>
      <color indexed="8"/>
      <name val="Trebuchet MS"/>
      <family val="2"/>
    </font>
    <font>
      <i/>
      <sz val="8"/>
      <color indexed="8"/>
      <name val="Trebuchet MS"/>
      <family val="2"/>
    </font>
    <font>
      <b/>
      <sz val="10"/>
      <color indexed="8"/>
      <name val="Trebuchet MS"/>
      <family val="2"/>
    </font>
    <font>
      <i/>
      <sz val="10"/>
      <color indexed="8"/>
      <name val="Trebuchet MS"/>
      <family val="2"/>
    </font>
    <font>
      <sz val="10"/>
      <name val="MS Sans Serif"/>
      <family val="2"/>
    </font>
    <font>
      <sz val="9"/>
      <color rgb="FFFF0000"/>
      <name val="Trebuchet MS"/>
      <family val="2"/>
    </font>
    <font>
      <b/>
      <sz val="9"/>
      <color rgb="FFFF0000"/>
      <name val="Trebuchet MS"/>
      <family val="2"/>
    </font>
    <font>
      <i/>
      <sz val="9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b/>
      <i/>
      <sz val="9"/>
      <color rgb="FFFF0000"/>
      <name val="Trebuchet MS"/>
      <family val="2"/>
    </font>
    <font>
      <i/>
      <sz val="10"/>
      <color theme="1" tint="0.14999847407452621"/>
      <name val="Trebuchet MS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8"/>
      <color indexed="8"/>
      <name val="Trebuchet MS"/>
      <family val="2"/>
    </font>
    <font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4ECF4"/>
        <bgColor indexed="64"/>
      </patternFill>
    </fill>
    <fill>
      <patternFill patternType="gray0625">
        <fgColor indexed="9"/>
        <bgColor theme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">
    <xf numFmtId="0" fontId="0" fillId="0" borderId="0"/>
    <xf numFmtId="169" fontId="7" fillId="2" borderId="0" applyNumberFormat="0" applyBorder="0">
      <alignment horizontal="right"/>
      <protection locked="0"/>
    </xf>
    <xf numFmtId="169" fontId="7" fillId="3" borderId="0" applyNumberFormat="0" applyBorder="0">
      <alignment horizontal="right"/>
      <protection locked="0"/>
    </xf>
    <xf numFmtId="43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169" fontId="7" fillId="2" borderId="0" applyNumberFormat="0" applyBorder="0">
      <alignment horizontal="left"/>
      <protection locked="0"/>
    </xf>
    <xf numFmtId="0" fontId="10" fillId="0" borderId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28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9" fillId="0" borderId="0"/>
    <xf numFmtId="0" fontId="10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9" fontId="9" fillId="0" borderId="0" applyFont="0" applyFill="0" applyBorder="0" applyAlignment="0" applyProtection="0"/>
  </cellStyleXfs>
  <cellXfs count="125">
    <xf numFmtId="0" fontId="0" fillId="0" borderId="0" xfId="0"/>
    <xf numFmtId="0" fontId="4" fillId="0" borderId="0" xfId="0" applyFont="1"/>
    <xf numFmtId="0" fontId="5" fillId="0" borderId="0" xfId="0" applyFont="1"/>
    <xf numFmtId="164" fontId="4" fillId="0" borderId="0" xfId="0" applyNumberFormat="1" applyFont="1"/>
    <xf numFmtId="9" fontId="4" fillId="0" borderId="0" xfId="18" applyFont="1"/>
    <xf numFmtId="9" fontId="4" fillId="0" borderId="0" xfId="18" applyFont="1" applyFill="1"/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9" fontId="12" fillId="4" borderId="1" xfId="18" applyFont="1" applyFill="1" applyBorder="1" applyAlignment="1">
      <alignment horizontal="center" wrapText="1"/>
    </xf>
    <xf numFmtId="164" fontId="5" fillId="0" borderId="1" xfId="3" applyNumberFormat="1" applyFont="1" applyBorder="1"/>
    <xf numFmtId="164" fontId="5" fillId="0" borderId="1" xfId="3" applyNumberFormat="1" applyFont="1" applyBorder="1" applyAlignment="1">
      <alignment horizontal="right"/>
    </xf>
    <xf numFmtId="0" fontId="5" fillId="0" borderId="1" xfId="0" applyFont="1" applyBorder="1" applyAlignment="1">
      <alignment horizontal="left" indent="1"/>
    </xf>
    <xf numFmtId="0" fontId="14" fillId="0" borderId="0" xfId="0" applyFont="1"/>
    <xf numFmtId="9" fontId="12" fillId="0" borderId="0" xfId="18" applyFont="1" applyFill="1" applyBorder="1" applyAlignment="1">
      <alignment horizontal="center" wrapText="1"/>
    </xf>
    <xf numFmtId="165" fontId="13" fillId="0" borderId="0" xfId="18" applyNumberFormat="1" applyFont="1" applyFill="1" applyBorder="1"/>
    <xf numFmtId="165" fontId="12" fillId="0" borderId="0" xfId="18" applyNumberFormat="1" applyFont="1" applyFill="1" applyBorder="1"/>
    <xf numFmtId="165" fontId="14" fillId="0" borderId="0" xfId="18" applyNumberFormat="1" applyFont="1" applyFill="1" applyBorder="1"/>
    <xf numFmtId="165" fontId="14" fillId="6" borderId="0" xfId="18" applyNumberFormat="1" applyFont="1" applyFill="1" applyBorder="1"/>
    <xf numFmtId="0" fontId="4" fillId="6" borderId="0" xfId="0" applyFont="1" applyFill="1"/>
    <xf numFmtId="165" fontId="4" fillId="0" borderId="0" xfId="18" applyNumberFormat="1" applyFont="1" applyFill="1" applyBorder="1"/>
    <xf numFmtId="165" fontId="12" fillId="6" borderId="0" xfId="18" applyNumberFormat="1" applyFont="1" applyFill="1" applyBorder="1"/>
    <xf numFmtId="0" fontId="5" fillId="6" borderId="0" xfId="0" applyFont="1" applyFill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0" fillId="6" borderId="0" xfId="0" applyFont="1" applyFill="1"/>
    <xf numFmtId="164" fontId="5" fillId="0" borderId="1" xfId="3" applyNumberFormat="1" applyFont="1" applyFill="1" applyBorder="1"/>
    <xf numFmtId="164" fontId="6" fillId="0" borderId="1" xfId="3" applyNumberFormat="1" applyFont="1" applyFill="1" applyBorder="1"/>
    <xf numFmtId="165" fontId="12" fillId="0" borderId="1" xfId="18" applyNumberFormat="1" applyFont="1" applyFill="1" applyBorder="1"/>
    <xf numFmtId="167" fontId="4" fillId="0" borderId="0" xfId="0" applyNumberFormat="1" applyFont="1"/>
    <xf numFmtId="0" fontId="15" fillId="0" borderId="0" xfId="0" applyFont="1"/>
    <xf numFmtId="164" fontId="15" fillId="0" borderId="0" xfId="0" applyNumberFormat="1" applyFont="1"/>
    <xf numFmtId="9" fontId="15" fillId="0" borderId="0" xfId="18" applyFont="1"/>
    <xf numFmtId="0" fontId="15" fillId="0" borderId="0" xfId="0" applyFont="1" applyAlignment="1">
      <alignment horizontal="right"/>
    </xf>
    <xf numFmtId="9" fontId="15" fillId="0" borderId="0" xfId="18" applyFont="1" applyFill="1"/>
    <xf numFmtId="0" fontId="17" fillId="0" borderId="0" xfId="0" applyFont="1"/>
    <xf numFmtId="0" fontId="18" fillId="0" borderId="0" xfId="0" applyFont="1"/>
    <xf numFmtId="0" fontId="21" fillId="6" borderId="0" xfId="0" applyFont="1" applyFill="1"/>
    <xf numFmtId="0" fontId="23" fillId="0" borderId="0" xfId="0" applyFont="1"/>
    <xf numFmtId="166" fontId="21" fillId="5" borderId="0" xfId="3" applyNumberFormat="1" applyFont="1" applyFill="1"/>
    <xf numFmtId="0" fontId="21" fillId="5" borderId="0" xfId="0" applyFont="1" applyFill="1"/>
    <xf numFmtId="166" fontId="20" fillId="5" borderId="0" xfId="3" applyNumberFormat="1" applyFont="1" applyFill="1"/>
    <xf numFmtId="164" fontId="20" fillId="5" borderId="0" xfId="0" applyNumberFormat="1" applyFont="1" applyFill="1"/>
    <xf numFmtId="166" fontId="20" fillId="6" borderId="0" xfId="3" applyNumberFormat="1" applyFont="1" applyFill="1"/>
    <xf numFmtId="166" fontId="20" fillId="0" borderId="0" xfId="3" applyNumberFormat="1" applyFont="1" applyFill="1"/>
    <xf numFmtId="166" fontId="21" fillId="0" borderId="0" xfId="3" applyNumberFormat="1" applyFont="1"/>
    <xf numFmtId="166" fontId="20" fillId="0" borderId="0" xfId="3" applyNumberFormat="1" applyFont="1" applyBorder="1"/>
    <xf numFmtId="166" fontId="20" fillId="0" borderId="0" xfId="3" applyNumberFormat="1" applyFont="1"/>
    <xf numFmtId="168" fontId="20" fillId="0" borderId="0" xfId="3" applyNumberFormat="1" applyFont="1"/>
    <xf numFmtId="166" fontId="21" fillId="6" borderId="0" xfId="3" applyNumberFormat="1" applyFont="1" applyFill="1" applyBorder="1"/>
    <xf numFmtId="164" fontId="4" fillId="6" borderId="0" xfId="0" applyNumberFormat="1" applyFont="1" applyFill="1"/>
    <xf numFmtId="9" fontId="4" fillId="6" borderId="0" xfId="18" applyFont="1" applyFill="1" applyBorder="1"/>
    <xf numFmtId="164" fontId="20" fillId="6" borderId="0" xfId="0" applyNumberFormat="1" applyFont="1" applyFill="1"/>
    <xf numFmtId="164" fontId="20" fillId="0" borderId="0" xfId="0" applyNumberFormat="1" applyFont="1"/>
    <xf numFmtId="166" fontId="20" fillId="5" borderId="0" xfId="3" applyNumberFormat="1" applyFont="1" applyFill="1" applyBorder="1"/>
    <xf numFmtId="168" fontId="21" fillId="5" borderId="0" xfId="3" applyNumberFormat="1" applyFont="1" applyFill="1"/>
    <xf numFmtId="164" fontId="24" fillId="0" borderId="1" xfId="3" applyNumberFormat="1" applyFont="1" applyFill="1" applyBorder="1"/>
    <xf numFmtId="0" fontId="5" fillId="8" borderId="1" xfId="0" applyFont="1" applyFill="1" applyBorder="1" applyAlignment="1">
      <alignment horizontal="left" indent="1"/>
    </xf>
    <xf numFmtId="164" fontId="6" fillId="8" borderId="1" xfId="3" applyNumberFormat="1" applyFont="1" applyFill="1" applyBorder="1"/>
    <xf numFmtId="165" fontId="12" fillId="8" borderId="1" xfId="18" applyNumberFormat="1" applyFont="1" applyFill="1" applyBorder="1"/>
    <xf numFmtId="164" fontId="5" fillId="8" borderId="1" xfId="3" applyNumberFormat="1" applyFont="1" applyFill="1" applyBorder="1"/>
    <xf numFmtId="0" fontId="6" fillId="0" borderId="1" xfId="0" applyFont="1" applyBorder="1" applyAlignment="1">
      <alignment vertical="center"/>
    </xf>
    <xf numFmtId="165" fontId="6" fillId="0" borderId="1" xfId="18" applyNumberFormat="1" applyFont="1" applyFill="1" applyBorder="1" applyAlignment="1">
      <alignment vertical="center"/>
    </xf>
    <xf numFmtId="166" fontId="6" fillId="0" borderId="1" xfId="3" applyNumberFormat="1" applyFont="1" applyFill="1" applyBorder="1" applyAlignment="1">
      <alignment vertical="center"/>
    </xf>
    <xf numFmtId="0" fontId="20" fillId="5" borderId="0" xfId="0" applyFont="1" applyFill="1"/>
    <xf numFmtId="165" fontId="21" fillId="5" borderId="0" xfId="18" applyNumberFormat="1" applyFont="1" applyFill="1"/>
    <xf numFmtId="165" fontId="21" fillId="6" borderId="0" xfId="18" applyNumberFormat="1" applyFont="1" applyFill="1"/>
    <xf numFmtId="165" fontId="20" fillId="5" borderId="0" xfId="18" applyNumberFormat="1" applyFont="1" applyFill="1" applyBorder="1"/>
    <xf numFmtId="0" fontId="23" fillId="6" borderId="0" xfId="0" applyFont="1" applyFill="1"/>
    <xf numFmtId="9" fontId="23" fillId="0" borderId="0" xfId="18" applyFont="1"/>
    <xf numFmtId="9" fontId="23" fillId="0" borderId="0" xfId="18" applyFont="1" applyFill="1"/>
    <xf numFmtId="9" fontId="20" fillId="0" borderId="0" xfId="18" applyFont="1"/>
    <xf numFmtId="9" fontId="20" fillId="0" borderId="0" xfId="18" applyFont="1" applyFill="1"/>
    <xf numFmtId="0" fontId="20" fillId="6" borderId="2" xfId="0" applyFont="1" applyFill="1" applyBorder="1" applyAlignment="1">
      <alignment horizontal="left" indent="2"/>
    </xf>
    <xf numFmtId="164" fontId="20" fillId="6" borderId="2" xfId="3" applyNumberFormat="1" applyFont="1" applyFill="1" applyBorder="1"/>
    <xf numFmtId="164" fontId="21" fillId="6" borderId="2" xfId="3" applyNumberFormat="1" applyFont="1" applyFill="1" applyBorder="1"/>
    <xf numFmtId="165" fontId="22" fillId="6" borderId="2" xfId="18" applyNumberFormat="1" applyFont="1" applyFill="1" applyBorder="1"/>
    <xf numFmtId="165" fontId="26" fillId="6" borderId="2" xfId="18" applyNumberFormat="1" applyFont="1" applyFill="1" applyBorder="1"/>
    <xf numFmtId="165" fontId="26" fillId="6" borderId="0" xfId="18" applyNumberFormat="1" applyFont="1" applyFill="1" applyBorder="1"/>
    <xf numFmtId="0" fontId="20" fillId="0" borderId="2" xfId="0" applyFont="1" applyBorder="1" applyAlignment="1">
      <alignment horizontal="left" indent="2"/>
    </xf>
    <xf numFmtId="166" fontId="20" fillId="0" borderId="2" xfId="3" applyNumberFormat="1" applyFont="1" applyBorder="1"/>
    <xf numFmtId="165" fontId="22" fillId="0" borderId="0" xfId="18" applyNumberFormat="1" applyFont="1" applyFill="1" applyBorder="1"/>
    <xf numFmtId="0" fontId="27" fillId="0" borderId="0" xfId="0" applyFont="1"/>
    <xf numFmtId="0" fontId="4" fillId="0" borderId="1" xfId="0" applyFont="1" applyBorder="1" applyAlignment="1">
      <alignment horizontal="left" indent="2"/>
    </xf>
    <xf numFmtId="164" fontId="4" fillId="0" borderId="1" xfId="3" applyNumberFormat="1" applyFont="1" applyBorder="1"/>
    <xf numFmtId="164" fontId="3" fillId="0" borderId="1" xfId="3" applyNumberFormat="1" applyFont="1" applyBorder="1"/>
    <xf numFmtId="165" fontId="14" fillId="0" borderId="1" xfId="18" applyNumberFormat="1" applyFont="1" applyBorder="1"/>
    <xf numFmtId="164" fontId="4" fillId="6" borderId="1" xfId="3" applyNumberFormat="1" applyFont="1" applyFill="1" applyBorder="1"/>
    <xf numFmtId="164" fontId="14" fillId="0" borderId="1" xfId="3" applyNumberFormat="1" applyFont="1" applyBorder="1"/>
    <xf numFmtId="164" fontId="14" fillId="7" borderId="1" xfId="3" applyNumberFormat="1" applyFont="1" applyFill="1" applyBorder="1"/>
    <xf numFmtId="0" fontId="14" fillId="0" borderId="1" xfId="0" applyFont="1" applyBorder="1" applyAlignment="1">
      <alignment horizontal="left" indent="2"/>
    </xf>
    <xf numFmtId="0" fontId="4" fillId="7" borderId="1" xfId="0" applyFont="1" applyFill="1" applyBorder="1"/>
    <xf numFmtId="0" fontId="4" fillId="6" borderId="1" xfId="0" applyFont="1" applyFill="1" applyBorder="1" applyAlignment="1">
      <alignment horizontal="left" indent="2"/>
    </xf>
    <xf numFmtId="164" fontId="3" fillId="6" borderId="1" xfId="3" applyNumberFormat="1" applyFont="1" applyFill="1" applyBorder="1"/>
    <xf numFmtId="165" fontId="14" fillId="6" borderId="1" xfId="18" applyNumberFormat="1" applyFont="1" applyFill="1" applyBorder="1"/>
    <xf numFmtId="164" fontId="4" fillId="7" borderId="1" xfId="3" applyNumberFormat="1" applyFont="1" applyFill="1" applyBorder="1"/>
    <xf numFmtId="164" fontId="14" fillId="6" borderId="1" xfId="3" applyNumberFormat="1" applyFont="1" applyFill="1" applyBorder="1"/>
    <xf numFmtId="164" fontId="5" fillId="7" borderId="1" xfId="3" applyNumberFormat="1" applyFont="1" applyFill="1" applyBorder="1" applyProtection="1">
      <protection locked="0"/>
    </xf>
    <xf numFmtId="164" fontId="5" fillId="7" borderId="1" xfId="3" applyNumberFormat="1" applyFont="1" applyFill="1" applyBorder="1"/>
    <xf numFmtId="164" fontId="3" fillId="7" borderId="1" xfId="3" applyNumberFormat="1" applyFont="1" applyFill="1" applyBorder="1"/>
    <xf numFmtId="164" fontId="4" fillId="0" borderId="1" xfId="0" applyNumberFormat="1" applyFont="1" applyBorder="1"/>
    <xf numFmtId="164" fontId="4" fillId="0" borderId="1" xfId="3" applyNumberFormat="1" applyFont="1" applyFill="1" applyBorder="1"/>
    <xf numFmtId="164" fontId="4" fillId="6" borderId="1" xfId="3" applyNumberFormat="1" applyFont="1" applyFill="1" applyBorder="1" applyAlignment="1">
      <alignment horizontal="right"/>
    </xf>
    <xf numFmtId="164" fontId="3" fillId="0" borderId="1" xfId="3" applyNumberFormat="1" applyFont="1" applyFill="1" applyBorder="1"/>
    <xf numFmtId="164" fontId="14" fillId="0" borderId="1" xfId="3" applyNumberFormat="1" applyFont="1" applyFill="1" applyBorder="1"/>
    <xf numFmtId="164" fontId="25" fillId="6" borderId="1" xfId="3" applyNumberFormat="1" applyFont="1" applyFill="1" applyBorder="1"/>
    <xf numFmtId="165" fontId="14" fillId="0" borderId="1" xfId="18" applyNumberFormat="1" applyFont="1" applyFill="1" applyBorder="1"/>
    <xf numFmtId="164" fontId="5" fillId="6" borderId="1" xfId="3" applyNumberFormat="1" applyFont="1" applyFill="1" applyBorder="1"/>
    <xf numFmtId="164" fontId="6" fillId="6" borderId="1" xfId="3" applyNumberFormat="1" applyFont="1" applyFill="1" applyBorder="1"/>
    <xf numFmtId="165" fontId="12" fillId="6" borderId="1" xfId="18" applyNumberFormat="1" applyFont="1" applyFill="1" applyBorder="1"/>
    <xf numFmtId="166" fontId="4" fillId="0" borderId="1" xfId="3" applyNumberFormat="1" applyFont="1" applyBorder="1"/>
    <xf numFmtId="166" fontId="3" fillId="0" borderId="1" xfId="3" applyNumberFormat="1" applyFont="1" applyBorder="1"/>
    <xf numFmtId="165" fontId="21" fillId="0" borderId="0" xfId="18" applyNumberFormat="1" applyFont="1"/>
    <xf numFmtId="165" fontId="13" fillId="0" borderId="1" xfId="18" applyNumberFormat="1" applyFont="1" applyFill="1" applyBorder="1" applyAlignment="1">
      <alignment vertical="center"/>
    </xf>
    <xf numFmtId="164" fontId="5" fillId="0" borderId="1" xfId="3" applyNumberFormat="1" applyFont="1" applyFill="1" applyBorder="1" applyProtection="1">
      <protection locked="0"/>
    </xf>
    <xf numFmtId="165" fontId="12" fillId="0" borderId="1" xfId="18" applyNumberFormat="1" applyFont="1" applyFill="1" applyBorder="1" applyProtection="1">
      <protection locked="0"/>
    </xf>
    <xf numFmtId="166" fontId="4" fillId="0" borderId="1" xfId="3" applyNumberFormat="1" applyFont="1" applyFill="1" applyBorder="1"/>
    <xf numFmtId="164" fontId="25" fillId="0" borderId="1" xfId="3" applyNumberFormat="1" applyFont="1" applyFill="1" applyBorder="1"/>
    <xf numFmtId="3" fontId="31" fillId="9" borderId="0" xfId="47" applyNumberFormat="1" applyFont="1" applyFill="1" applyAlignment="1">
      <alignment vertical="center"/>
    </xf>
    <xf numFmtId="0" fontId="5" fillId="0" borderId="1" xfId="0" applyFont="1" applyFill="1" applyBorder="1" applyAlignment="1">
      <alignment horizontal="left" indent="2"/>
    </xf>
    <xf numFmtId="0" fontId="4" fillId="0" borderId="1" xfId="0" applyFont="1" applyFill="1" applyBorder="1" applyAlignment="1">
      <alignment horizontal="left" indent="2"/>
    </xf>
    <xf numFmtId="0" fontId="14" fillId="0" borderId="1" xfId="0" applyFont="1" applyFill="1" applyBorder="1" applyAlignment="1">
      <alignment horizontal="left" indent="2"/>
    </xf>
    <xf numFmtId="0" fontId="5" fillId="0" borderId="1" xfId="0" applyFont="1" applyFill="1" applyBorder="1" applyAlignment="1">
      <alignment horizontal="left" indent="1"/>
    </xf>
    <xf numFmtId="0" fontId="3" fillId="0" borderId="1" xfId="0" applyFont="1" applyFill="1" applyBorder="1" applyAlignment="1">
      <alignment horizontal="left" indent="2"/>
    </xf>
    <xf numFmtId="164" fontId="4" fillId="10" borderId="1" xfId="3" applyNumberFormat="1" applyFont="1" applyFill="1" applyBorder="1"/>
  </cellXfs>
  <cellStyles count="55">
    <cellStyle name="Comma [0] 2" xfId="23" xr:uid="{7873AAE2-1F54-453B-B912-27F7917A70F3}"/>
    <cellStyle name="Comma [0] 2 2" xfId="24" xr:uid="{3225F8E7-9F85-41DF-9E9D-6FF620252708}"/>
    <cellStyle name="Comma [0] 3" xfId="25" xr:uid="{A2D0D1CE-CA10-42B3-9FAA-BC14DEE596A1}"/>
    <cellStyle name="Comma [0] 4" xfId="26" xr:uid="{B6D05393-3312-4256-9F57-4E8F72CF1A44}"/>
    <cellStyle name="Comma 2" xfId="27" xr:uid="{2A3E42EE-80F2-4596-9AC6-10D40D4FA6BD}"/>
    <cellStyle name="Comma 3" xfId="28" xr:uid="{06033AE3-CFCE-4AFE-8AA8-01B1681787FC}"/>
    <cellStyle name="Comma 4" xfId="29" xr:uid="{D2E50091-18D4-4F65-83E9-E048E1000DDA}"/>
    <cellStyle name="Comma 5" xfId="30" xr:uid="{AF6D481E-FCED-475C-B9B4-E5793C39B379}"/>
    <cellStyle name="Comma 6" xfId="31" xr:uid="{8B702BC3-570F-43FF-A173-69BC59ABFA0B}"/>
    <cellStyle name="Comma 7" xfId="32" xr:uid="{EFADB52A-1E1D-497D-B5B6-8C5838A00B4C}"/>
    <cellStyle name="Ligne détail" xfId="1" xr:uid="{00000000-0005-0000-0000-000000000000}"/>
    <cellStyle name="Ligne détail 2" xfId="2" xr:uid="{00000000-0005-0000-0000-000001000000}"/>
    <cellStyle name="Migliaia" xfId="3" builtinId="3"/>
    <cellStyle name="Migliaia [0] 2" xfId="4" xr:uid="{00000000-0005-0000-0000-000003000000}"/>
    <cellStyle name="Migliaia 2" xfId="5" xr:uid="{00000000-0005-0000-0000-000004000000}"/>
    <cellStyle name="Migliaia 3" xfId="6" xr:uid="{00000000-0005-0000-0000-000005000000}"/>
    <cellStyle name="Migliaia 3 2" xfId="7" xr:uid="{00000000-0005-0000-0000-000006000000}"/>
    <cellStyle name="Migliaia 4" xfId="8" xr:uid="{00000000-0005-0000-0000-000007000000}"/>
    <cellStyle name="Milliers [0] 2" xfId="33" xr:uid="{1FD17CEC-BD90-4A25-94C0-15F198F31196}"/>
    <cellStyle name="Milliers 2" xfId="9" xr:uid="{00000000-0005-0000-0000-000008000000}"/>
    <cellStyle name="Milliers 3" xfId="34" xr:uid="{DF977E38-160F-49F1-A25A-3CFD0A72B06A}"/>
    <cellStyle name="Milliers 4" xfId="35" xr:uid="{D2CBEAB6-8A53-43AE-9C60-BA63A1CD66F8}"/>
    <cellStyle name="Milliers 5" xfId="36" xr:uid="{156E2A50-01AF-4533-8E6A-14112A6AE66F}"/>
    <cellStyle name="Milliers 6" xfId="37" xr:uid="{33546750-15A0-436C-896A-08C78FDB27A9}"/>
    <cellStyle name="Milliers 7" xfId="38" xr:uid="{F6A9410C-3FB3-486F-87A7-7EF21F0824DA}"/>
    <cellStyle name="Milliers 8" xfId="39" xr:uid="{B851655C-F80C-48F3-9490-FC88D8A86D8B}"/>
    <cellStyle name="Milliers 9" xfId="40" xr:uid="{91DF7418-0AF8-4519-AEE4-90DD59E7161F}"/>
    <cellStyle name="Milliers_Classement2005-r" xfId="10" xr:uid="{00000000-0005-0000-0000-000009000000}"/>
    <cellStyle name="Normal 2" xfId="11" xr:uid="{00000000-0005-0000-0000-00000A000000}"/>
    <cellStyle name="Normal 2 2" xfId="42" xr:uid="{A293959B-99B5-4CEC-B98E-6E5AE73771A2}"/>
    <cellStyle name="Normal 2 3" xfId="41" xr:uid="{A73159B7-5D81-44DD-8E7C-943ADD950315}"/>
    <cellStyle name="Normal 3" xfId="43" xr:uid="{B72D8B3F-F5F2-48FF-B64C-FC6D9A31F205}"/>
    <cellStyle name="Normal 4" xfId="44" xr:uid="{56D7236B-9C76-4F73-8F4F-DE00EEC8B8DE}"/>
    <cellStyle name="Normal 5" xfId="45" xr:uid="{F99683CE-E2E0-4D7E-AC4E-DF7040E0C7B9}"/>
    <cellStyle name="Normal 6" xfId="46" xr:uid="{17516177-A1B5-43D6-BA5E-594385B91531}"/>
    <cellStyle name="Normal_PROV2001" xfId="12" xr:uid="{00000000-0005-0000-0000-00000B000000}"/>
    <cellStyle name="Normal_PROV20012002" xfId="47" xr:uid="{16EC556B-9DB9-4929-B4EA-AFFE5C77F291}"/>
    <cellStyle name="Normale" xfId="0" builtinId="0"/>
    <cellStyle name="Normale 2" xfId="13" xr:uid="{00000000-0005-0000-0000-00000D000000}"/>
    <cellStyle name="Normale 2 2 2" xfId="14" xr:uid="{00000000-0005-0000-0000-00000E000000}"/>
    <cellStyle name="Normale 2_EXPORT_IMPORT" xfId="15" xr:uid="{00000000-0005-0000-0000-00000F000000}"/>
    <cellStyle name="Normale 3" xfId="16" xr:uid="{00000000-0005-0000-0000-000010000000}"/>
    <cellStyle name="Normale 3 2" xfId="17" xr:uid="{00000000-0005-0000-0000-000011000000}"/>
    <cellStyle name="Normale 4" xfId="22" xr:uid="{42392877-0F00-49CE-A150-F210F5CCE09F}"/>
    <cellStyle name="Normale 5" xfId="53" xr:uid="{047285E7-9CD0-4605-917A-55A12F120602}"/>
    <cellStyle name="Percent 2" xfId="48" xr:uid="{6765ADCB-1FBB-4B2B-848B-EECA9A952471}"/>
    <cellStyle name="Percent 2 2" xfId="49" xr:uid="{177CB1E5-DE31-4959-AC48-F3FE9297F34A}"/>
    <cellStyle name="Percent 3" xfId="50" xr:uid="{1657708D-6479-4701-A4F7-7F32C55AE073}"/>
    <cellStyle name="Percent 4" xfId="51" xr:uid="{B4C5E39A-F074-489D-B928-69F7C73116E6}"/>
    <cellStyle name="Percentuale" xfId="18" builtinId="5"/>
    <cellStyle name="Percentuale 2" xfId="19" xr:uid="{00000000-0005-0000-0000-000013000000}"/>
    <cellStyle name="Percentuale 3" xfId="52" xr:uid="{0EC5DC1D-572C-4541-9E79-AB4E74D38445}"/>
    <cellStyle name="Pourcentage 2" xfId="20" xr:uid="{00000000-0005-0000-0000-000014000000}"/>
    <cellStyle name="Pourcentage 3" xfId="54" xr:uid="{9C4B601C-EDE2-40B8-A584-F64ADB5D5AE5}"/>
    <cellStyle name="Titre lignes" xfId="21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141112</xdr:colOff>
      <xdr:row>0</xdr:row>
      <xdr:rowOff>98776</xdr:rowOff>
    </xdr:from>
    <xdr:to>
      <xdr:col>0</xdr:col>
      <xdr:colOff>1121269</xdr:colOff>
      <xdr:row>4</xdr:row>
      <xdr:rowOff>22565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15C87E5-6047-47C0-A2F6-2F2F899BE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12" y="98776"/>
          <a:ext cx="987777" cy="578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3:AM103"/>
  <sheetViews>
    <sheetView showGridLines="0" tabSelected="1" zoomScaleNormal="100" zoomScaleSheetLayoutView="40" workbookViewId="0">
      <pane ySplit="6" topLeftCell="A7" activePane="bottomLeft" state="frozen"/>
      <selection pane="bottomLeft" activeCell="AB12" sqref="AB12"/>
    </sheetView>
  </sheetViews>
  <sheetFormatPr defaultColWidth="9.44140625" defaultRowHeight="13.2"/>
  <cols>
    <col min="1" max="1" width="18.21875" style="1" customWidth="1"/>
    <col min="2" max="2" width="10.5546875" style="1" hidden="1" customWidth="1"/>
    <col min="3" max="5" width="10.77734375" style="1" hidden="1" customWidth="1"/>
    <col min="6" max="6" width="11.21875" style="1" hidden="1" customWidth="1"/>
    <col min="7" max="8" width="10.77734375" style="1" hidden="1" customWidth="1"/>
    <col min="9" max="9" width="11.44140625" style="1" hidden="1" customWidth="1"/>
    <col min="10" max="11" width="11.21875" style="1" hidden="1" customWidth="1"/>
    <col min="12" max="12" width="14.33203125" style="1" hidden="1" customWidth="1"/>
    <col min="13" max="14" width="11.6640625" style="1" hidden="1" customWidth="1"/>
    <col min="15" max="24" width="11.6640625" style="1" bestFit="1" customWidth="1"/>
    <col min="25" max="26" width="9" style="4" customWidth="1"/>
    <col min="27" max="27" width="11.21875" style="5" bestFit="1" customWidth="1"/>
    <col min="28" max="28" width="17" style="22" customWidth="1"/>
    <col min="29" max="29" width="12.44140625" style="22" customWidth="1"/>
    <col min="30" max="30" width="11.5546875" style="22" customWidth="1"/>
    <col min="31" max="31" width="9.44140625" style="22" bestFit="1" customWidth="1"/>
    <col min="32" max="33" width="9.44140625" style="22"/>
    <col min="34" max="34" width="3.5546875" style="22" customWidth="1"/>
    <col min="35" max="37" width="9.44140625" style="22"/>
    <col min="38" max="16384" width="9.44140625" style="1"/>
  </cols>
  <sheetData>
    <row r="3" spans="1:39" ht="14.4">
      <c r="B3" s="35" t="s">
        <v>0</v>
      </c>
      <c r="I3" s="35"/>
      <c r="O3" s="35" t="s">
        <v>0</v>
      </c>
    </row>
    <row r="4" spans="1:39" ht="14.4">
      <c r="B4" s="36" t="s">
        <v>1</v>
      </c>
      <c r="C4" s="29"/>
      <c r="D4" s="29"/>
      <c r="E4" s="29"/>
      <c r="F4" s="29"/>
      <c r="G4" s="29"/>
      <c r="H4" s="29"/>
      <c r="I4" s="82"/>
      <c r="J4" s="29"/>
      <c r="K4" s="29"/>
      <c r="M4" s="29"/>
      <c r="N4" s="29"/>
      <c r="O4" s="82" t="s">
        <v>1</v>
      </c>
      <c r="P4" s="29"/>
      <c r="Q4" s="29"/>
      <c r="R4" s="29"/>
      <c r="S4" s="118"/>
      <c r="T4" s="118"/>
      <c r="U4" s="29"/>
      <c r="V4" s="29"/>
      <c r="W4" s="29"/>
      <c r="X4" s="29"/>
    </row>
    <row r="5" spans="1:39" s="18" customFormat="1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1"/>
      <c r="Z5" s="51"/>
      <c r="AA5" s="51"/>
      <c r="AB5" s="25"/>
      <c r="AC5" s="25"/>
      <c r="AD5" s="25"/>
      <c r="AE5" s="25"/>
      <c r="AF5" s="25"/>
      <c r="AG5" s="25"/>
      <c r="AH5" s="25"/>
      <c r="AI5" s="25"/>
      <c r="AJ5" s="25"/>
      <c r="AK5" s="25"/>
    </row>
    <row r="6" spans="1:39" ht="26.4">
      <c r="A6" s="6"/>
      <c r="B6" s="7">
        <v>2000</v>
      </c>
      <c r="C6" s="7">
        <v>2001</v>
      </c>
      <c r="D6" s="7">
        <v>2002</v>
      </c>
      <c r="E6" s="7">
        <v>2003</v>
      </c>
      <c r="F6" s="7">
        <v>2004</v>
      </c>
      <c r="G6" s="7">
        <v>2005</v>
      </c>
      <c r="H6" s="7">
        <v>2006</v>
      </c>
      <c r="I6" s="7">
        <v>2007</v>
      </c>
      <c r="J6" s="7">
        <v>2008</v>
      </c>
      <c r="K6" s="7">
        <v>2009</v>
      </c>
      <c r="L6" s="7">
        <v>2010</v>
      </c>
      <c r="M6" s="7">
        <v>2011</v>
      </c>
      <c r="N6" s="7">
        <v>2012</v>
      </c>
      <c r="O6" s="7">
        <v>2013</v>
      </c>
      <c r="P6" s="7">
        <v>2014</v>
      </c>
      <c r="Q6" s="7">
        <v>2015</v>
      </c>
      <c r="R6" s="7">
        <v>2016</v>
      </c>
      <c r="S6" s="7">
        <v>2017</v>
      </c>
      <c r="T6" s="7">
        <v>2018</v>
      </c>
      <c r="U6" s="7">
        <v>2019</v>
      </c>
      <c r="V6" s="7">
        <v>2020</v>
      </c>
      <c r="W6" s="7">
        <v>2021</v>
      </c>
      <c r="X6" s="7">
        <v>2022</v>
      </c>
      <c r="Y6" s="8" t="s">
        <v>80</v>
      </c>
      <c r="Z6" s="8" t="s">
        <v>81</v>
      </c>
      <c r="AA6" s="13"/>
      <c r="AL6" s="22"/>
      <c r="AM6" s="22"/>
    </row>
    <row r="7" spans="1:39" s="2" customFormat="1" ht="25.5" customHeight="1">
      <c r="A7" s="61" t="s">
        <v>2</v>
      </c>
      <c r="B7" s="63">
        <f>+B8+B47+B51+B59+B76</f>
        <v>40941976</v>
      </c>
      <c r="C7" s="63">
        <f>+C8+C47+C51+C59+C76</f>
        <v>39637570</v>
      </c>
      <c r="D7" s="63">
        <f>+D8+D47+D51+D59+D76</f>
        <v>41143861</v>
      </c>
      <c r="E7" s="63">
        <f>+E8+E47+E51+E59+E76</f>
        <v>41835135</v>
      </c>
      <c r="F7" s="63">
        <f>+F8+F47+F51+F59+F76</f>
        <v>44356241</v>
      </c>
      <c r="G7" s="63">
        <f>+G8+G47+G51+G59+G76</f>
        <v>46825812</v>
      </c>
      <c r="H7" s="63">
        <f>+H8+H47+H51+H59+H76</f>
        <v>49798554</v>
      </c>
      <c r="I7" s="63">
        <f>+I8+I47+I51+I59+I76</f>
        <v>53113731</v>
      </c>
      <c r="J7" s="63">
        <f>+J8+J47+J51+J59+J76</f>
        <v>52748574</v>
      </c>
      <c r="K7" s="63">
        <f>+K8+K47+K51+K59+K76</f>
        <v>47766953</v>
      </c>
      <c r="L7" s="63">
        <f>+L8+L47+L51+L59+L76</f>
        <v>58361216</v>
      </c>
      <c r="M7" s="63">
        <f>+M8+M47+M51+M59+M76</f>
        <v>60021188</v>
      </c>
      <c r="N7" s="63">
        <f>+N8+N47+N51+N59+N76</f>
        <v>63252301</v>
      </c>
      <c r="O7" s="63">
        <f>+O8+O47+O51+O59+O76</f>
        <v>65756573</v>
      </c>
      <c r="P7" s="63">
        <f>+P8+P47+P51+P59+P76</f>
        <v>67842500</v>
      </c>
      <c r="Q7" s="63">
        <f>+Q8+Q47+Q51+Q59+Q76</f>
        <v>68780289</v>
      </c>
      <c r="R7" s="63">
        <f>+R8+R47+R51+R59+R76</f>
        <v>72330274</v>
      </c>
      <c r="S7" s="63">
        <f>+S8+S47+S51+S59+S76</f>
        <v>73559585</v>
      </c>
      <c r="T7" s="63">
        <f>+T8+T47+T51+T59+T76</f>
        <v>71422950</v>
      </c>
      <c r="U7" s="63">
        <f>+U8+U47+U51+U59+U76</f>
        <v>67205857</v>
      </c>
      <c r="V7" s="63">
        <f>+V8+V47+V51+V59+V76</f>
        <v>55929077.928000003</v>
      </c>
      <c r="W7" s="63">
        <f>+W8+W47+W51+W59+W76</f>
        <v>57104708.00997676</v>
      </c>
      <c r="X7" s="63">
        <f>+X8+X47+X51+X59+X76</f>
        <v>60920909.689999998</v>
      </c>
      <c r="Y7" s="113">
        <f>W7/V7-1</f>
        <v>2.1020015446887808E-2</v>
      </c>
      <c r="Z7" s="62"/>
      <c r="AA7" s="14"/>
      <c r="AB7" s="23"/>
      <c r="AC7" s="23"/>
      <c r="AD7" s="40"/>
      <c r="AE7" s="40"/>
      <c r="AF7" s="23"/>
      <c r="AG7" s="23"/>
      <c r="AH7" s="23"/>
      <c r="AI7" s="23"/>
      <c r="AJ7" s="23"/>
      <c r="AK7" s="23"/>
      <c r="AL7" s="23"/>
      <c r="AM7" s="23"/>
    </row>
    <row r="8" spans="1:39" s="2" customFormat="1">
      <c r="A8" s="57" t="s">
        <v>3</v>
      </c>
      <c r="B8" s="58">
        <f t="shared" ref="B8:R8" si="0">+B9+B31+B32+B33</f>
        <v>17407047</v>
      </c>
      <c r="C8" s="58">
        <f t="shared" si="0"/>
        <v>17373368</v>
      </c>
      <c r="D8" s="58">
        <f t="shared" si="0"/>
        <v>17228073</v>
      </c>
      <c r="E8" s="58">
        <f t="shared" si="0"/>
        <v>17236624</v>
      </c>
      <c r="F8" s="58">
        <f t="shared" si="0"/>
        <v>17837483</v>
      </c>
      <c r="G8" s="58">
        <f t="shared" si="0"/>
        <v>17677904</v>
      </c>
      <c r="H8" s="58">
        <f t="shared" si="0"/>
        <v>18099954</v>
      </c>
      <c r="I8" s="58">
        <f t="shared" si="0"/>
        <v>19330513</v>
      </c>
      <c r="J8" s="58">
        <f t="shared" si="0"/>
        <v>18380957</v>
      </c>
      <c r="K8" s="58">
        <f t="shared" si="0"/>
        <v>15247066</v>
      </c>
      <c r="L8" s="58">
        <f t="shared" si="0"/>
        <v>17271090</v>
      </c>
      <c r="M8" s="58">
        <f t="shared" si="0"/>
        <v>18280460</v>
      </c>
      <c r="N8" s="58">
        <f t="shared" si="0"/>
        <v>17423336</v>
      </c>
      <c r="O8" s="58">
        <f t="shared" si="0"/>
        <v>17462383</v>
      </c>
      <c r="P8" s="58">
        <f t="shared" si="0"/>
        <v>18052027</v>
      </c>
      <c r="Q8" s="58">
        <f t="shared" si="0"/>
        <v>18525381</v>
      </c>
      <c r="R8" s="58">
        <f t="shared" si="0"/>
        <v>18982024</v>
      </c>
      <c r="S8" s="58">
        <f>+S9+S32+S31+S33</f>
        <v>19696062</v>
      </c>
      <c r="T8" s="58">
        <f>+T9+T31+T32+T33</f>
        <v>19519517</v>
      </c>
      <c r="U8" s="58">
        <f>+U9+U31+U32+U33</f>
        <v>18721384</v>
      </c>
      <c r="V8" s="58">
        <f t="shared" ref="V8:W8" si="1">+V9+V31+V32+V33</f>
        <v>14556173.927999999</v>
      </c>
      <c r="W8" s="58">
        <f t="shared" si="1"/>
        <v>13852280.641976751</v>
      </c>
      <c r="X8" s="58">
        <f t="shared" ref="X8" si="2">+X9+X31+X32+X33</f>
        <v>13747975</v>
      </c>
      <c r="Y8" s="59">
        <f t="shared" ref="Y8:Y71" si="3">W8/V8-1</f>
        <v>-4.8357026338442632E-2</v>
      </c>
      <c r="Z8" s="59">
        <f t="shared" ref="Z8:Z71" si="4">W8/W$7</f>
        <v>0.24257685792836242</v>
      </c>
      <c r="AA8" s="15"/>
      <c r="AB8" s="112"/>
      <c r="AC8" s="23"/>
      <c r="AD8" s="55"/>
      <c r="AE8" s="65"/>
      <c r="AF8" s="23"/>
      <c r="AG8" s="23"/>
      <c r="AH8" s="23"/>
      <c r="AI8" s="23"/>
      <c r="AJ8" s="23"/>
      <c r="AK8" s="23"/>
      <c r="AL8" s="23"/>
      <c r="AM8" s="23"/>
    </row>
    <row r="9" spans="1:39" s="2" customFormat="1">
      <c r="A9" s="11" t="s">
        <v>77</v>
      </c>
      <c r="B9" s="26">
        <f>+B10+B23</f>
        <v>14778879</v>
      </c>
      <c r="C9" s="26">
        <f t="shared" ref="C9:R9" si="5">+C10+C23</f>
        <v>14938604</v>
      </c>
      <c r="D9" s="26">
        <f>+D10+D23</f>
        <v>14732420</v>
      </c>
      <c r="E9" s="26">
        <f t="shared" si="5"/>
        <v>14602409</v>
      </c>
      <c r="F9" s="26">
        <f t="shared" si="5"/>
        <v>16049917</v>
      </c>
      <c r="G9" s="26">
        <f t="shared" si="5"/>
        <v>15822449</v>
      </c>
      <c r="H9" s="26">
        <f>+H10+H23</f>
        <v>16018240</v>
      </c>
      <c r="I9" s="26">
        <f t="shared" si="5"/>
        <v>17103687</v>
      </c>
      <c r="J9" s="26">
        <f t="shared" si="5"/>
        <v>15954306</v>
      </c>
      <c r="K9" s="26">
        <f t="shared" si="5"/>
        <v>13988907</v>
      </c>
      <c r="L9" s="26">
        <f t="shared" si="5"/>
        <v>15288619</v>
      </c>
      <c r="M9" s="26">
        <f t="shared" si="5"/>
        <v>15709567</v>
      </c>
      <c r="N9" s="26">
        <f t="shared" si="5"/>
        <v>14637950</v>
      </c>
      <c r="O9" s="26">
        <f t="shared" si="5"/>
        <v>14740433</v>
      </c>
      <c r="P9" s="26">
        <f t="shared" si="5"/>
        <v>15412425</v>
      </c>
      <c r="Q9" s="26">
        <f t="shared" si="5"/>
        <v>16347955</v>
      </c>
      <c r="R9" s="26">
        <f t="shared" si="5"/>
        <v>16815566</v>
      </c>
      <c r="S9" s="26">
        <f>+S10+S23</f>
        <v>17073277</v>
      </c>
      <c r="T9" s="56">
        <f>+T10+T23</f>
        <v>16743753</v>
      </c>
      <c r="U9" s="56">
        <f>+U10+U23</f>
        <v>15835919</v>
      </c>
      <c r="V9" s="56">
        <f t="shared" ref="V9:W9" si="6">+V10+V23</f>
        <v>12045024.927999999</v>
      </c>
      <c r="W9" s="56">
        <f t="shared" si="6"/>
        <v>11338937.641976751</v>
      </c>
      <c r="X9" s="56">
        <f t="shared" ref="X9" si="7">+X10+X23</f>
        <v>12025961</v>
      </c>
      <c r="Y9" s="28">
        <f t="shared" si="3"/>
        <v>-5.8620657926731989E-2</v>
      </c>
      <c r="Z9" s="28">
        <f t="shared" si="4"/>
        <v>0.19856397199326764</v>
      </c>
      <c r="AA9" s="15"/>
      <c r="AB9" s="112"/>
      <c r="AC9" s="23"/>
      <c r="AD9" s="41"/>
      <c r="AE9" s="65"/>
      <c r="AF9" s="23"/>
      <c r="AG9" s="23"/>
      <c r="AH9" s="23"/>
      <c r="AI9" s="23"/>
      <c r="AJ9" s="23"/>
      <c r="AK9" s="23"/>
      <c r="AL9" s="23"/>
      <c r="AM9" s="23"/>
    </row>
    <row r="10" spans="1:39">
      <c r="A10" s="119" t="s">
        <v>78</v>
      </c>
      <c r="B10" s="26">
        <f t="shared" ref="B10:N10" si="8">SUM(B11:B22)</f>
        <v>14778879</v>
      </c>
      <c r="C10" s="26">
        <f t="shared" si="8"/>
        <v>14938604</v>
      </c>
      <c r="D10" s="26">
        <f t="shared" si="8"/>
        <v>14732420</v>
      </c>
      <c r="E10" s="26">
        <f t="shared" si="8"/>
        <v>14602409</v>
      </c>
      <c r="F10" s="26">
        <f t="shared" si="8"/>
        <v>14672653</v>
      </c>
      <c r="G10" s="26">
        <f t="shared" si="8"/>
        <v>14222460</v>
      </c>
      <c r="H10" s="26">
        <f t="shared" si="8"/>
        <v>13934905</v>
      </c>
      <c r="I10" s="26">
        <f t="shared" si="8"/>
        <v>14216262</v>
      </c>
      <c r="J10" s="26">
        <f>SUM(J11:J22)</f>
        <v>12848836</v>
      </c>
      <c r="K10" s="26">
        <f t="shared" si="8"/>
        <v>11037669</v>
      </c>
      <c r="L10" s="26">
        <f t="shared" si="8"/>
        <v>12138971</v>
      </c>
      <c r="M10" s="26">
        <f t="shared" si="8"/>
        <v>12446420</v>
      </c>
      <c r="N10" s="26">
        <f t="shared" si="8"/>
        <v>11331118</v>
      </c>
      <c r="O10" s="26">
        <f t="shared" ref="O10:T10" si="9">SUM(O11:O21)</f>
        <v>11443749</v>
      </c>
      <c r="P10" s="26">
        <f t="shared" si="9"/>
        <v>11898135</v>
      </c>
      <c r="Q10" s="26">
        <f t="shared" si="9"/>
        <v>12644963</v>
      </c>
      <c r="R10" s="26">
        <f t="shared" si="9"/>
        <v>12986421</v>
      </c>
      <c r="S10" s="26">
        <f t="shared" si="9"/>
        <v>13140310</v>
      </c>
      <c r="T10" s="26">
        <f t="shared" si="9"/>
        <v>12612395</v>
      </c>
      <c r="U10" s="26">
        <f t="shared" ref="U10:W10" si="10">SUM(U11:U21)</f>
        <v>11678070</v>
      </c>
      <c r="V10" s="26">
        <f t="shared" si="10"/>
        <v>8636308</v>
      </c>
      <c r="W10" s="26">
        <f t="shared" si="10"/>
        <v>8009637.1702786386</v>
      </c>
      <c r="X10" s="26">
        <f t="shared" ref="X10" si="11">SUM(X11:X21)</f>
        <v>8533750</v>
      </c>
      <c r="Y10" s="28">
        <f t="shared" si="3"/>
        <v>-7.2562353001000113E-2</v>
      </c>
      <c r="Z10" s="28">
        <f t="shared" si="4"/>
        <v>0.14026229096345744</v>
      </c>
      <c r="AA10" s="15"/>
      <c r="AD10" s="41"/>
      <c r="AE10" s="65"/>
      <c r="AL10" s="22"/>
      <c r="AM10" s="22"/>
    </row>
    <row r="11" spans="1:39">
      <c r="A11" s="120" t="s">
        <v>4</v>
      </c>
      <c r="B11" s="84">
        <v>5131918</v>
      </c>
      <c r="C11" s="84">
        <v>5301189</v>
      </c>
      <c r="D11" s="84">
        <v>5123238</v>
      </c>
      <c r="E11" s="84">
        <v>5145403</v>
      </c>
      <c r="F11" s="84">
        <v>5192101</v>
      </c>
      <c r="G11" s="84">
        <v>5350187</v>
      </c>
      <c r="H11" s="84">
        <v>5398508</v>
      </c>
      <c r="I11" s="84">
        <v>5709139</v>
      </c>
      <c r="J11" s="84">
        <v>5532030</v>
      </c>
      <c r="K11" s="84">
        <v>4964523</v>
      </c>
      <c r="L11" s="84">
        <v>5552409</v>
      </c>
      <c r="M11" s="84">
        <v>5871918</v>
      </c>
      <c r="N11" s="84">
        <v>5388459</v>
      </c>
      <c r="O11" s="85">
        <v>5439904</v>
      </c>
      <c r="P11" s="84">
        <v>5604026</v>
      </c>
      <c r="Q11" s="84">
        <v>5708138</v>
      </c>
      <c r="R11" s="84">
        <v>5746808</v>
      </c>
      <c r="S11" s="84">
        <v>5645584</v>
      </c>
      <c r="T11" s="84">
        <v>5120409</v>
      </c>
      <c r="U11" s="84">
        <v>4663749</v>
      </c>
      <c r="V11" s="84">
        <v>3515488</v>
      </c>
      <c r="W11" s="84">
        <v>3096165</v>
      </c>
      <c r="X11" s="84">
        <v>3480357</v>
      </c>
      <c r="Y11" s="86">
        <f t="shared" si="3"/>
        <v>-0.11927874593797505</v>
      </c>
      <c r="Z11" s="86">
        <f t="shared" si="4"/>
        <v>5.4219084693666049E-2</v>
      </c>
      <c r="AA11" s="16"/>
      <c r="AD11" s="42"/>
      <c r="AE11" s="65"/>
      <c r="AL11" s="22"/>
      <c r="AM11" s="22"/>
    </row>
    <row r="12" spans="1:39">
      <c r="A12" s="120" t="s">
        <v>5</v>
      </c>
      <c r="B12" s="84">
        <v>2879810</v>
      </c>
      <c r="C12" s="84">
        <v>3181549</v>
      </c>
      <c r="D12" s="84">
        <v>3283775</v>
      </c>
      <c r="E12" s="84">
        <v>3220329</v>
      </c>
      <c r="F12" s="84">
        <v>3227416</v>
      </c>
      <c r="G12" s="84">
        <v>3112961</v>
      </c>
      <c r="H12" s="84">
        <v>2723196</v>
      </c>
      <c r="I12" s="84">
        <v>2550869</v>
      </c>
      <c r="J12" s="84">
        <v>2145935</v>
      </c>
      <c r="K12" s="84">
        <v>1819497</v>
      </c>
      <c r="L12" s="84">
        <v>1924171</v>
      </c>
      <c r="M12" s="84">
        <v>1931030</v>
      </c>
      <c r="N12" s="84">
        <v>1682814</v>
      </c>
      <c r="O12" s="85">
        <v>1460502</v>
      </c>
      <c r="P12" s="84">
        <v>1503379</v>
      </c>
      <c r="Q12" s="84">
        <v>1563624</v>
      </c>
      <c r="R12" s="84">
        <v>1626000</v>
      </c>
      <c r="S12" s="84">
        <v>1754200</v>
      </c>
      <c r="T12" s="84">
        <v>1772641</v>
      </c>
      <c r="U12" s="84">
        <v>1662963</v>
      </c>
      <c r="V12" s="84">
        <v>927344</v>
      </c>
      <c r="W12" s="84">
        <v>918825</v>
      </c>
      <c r="X12" s="84">
        <v>1010466</v>
      </c>
      <c r="Y12" s="86">
        <f t="shared" si="3"/>
        <v>-9.1864507669214834E-3</v>
      </c>
      <c r="Z12" s="86">
        <f t="shared" si="4"/>
        <v>1.6090179461901322E-2</v>
      </c>
      <c r="AA12" s="16"/>
      <c r="AD12" s="41"/>
      <c r="AE12" s="65"/>
      <c r="AL12" s="22"/>
      <c r="AM12" s="22"/>
    </row>
    <row r="13" spans="1:39">
      <c r="A13" s="120" t="s">
        <v>6</v>
      </c>
      <c r="B13" s="84">
        <v>2366359</v>
      </c>
      <c r="C13" s="84">
        <v>2211172</v>
      </c>
      <c r="D13" s="84">
        <v>2266902</v>
      </c>
      <c r="E13" s="84">
        <v>2399374</v>
      </c>
      <c r="F13" s="84">
        <v>2402501</v>
      </c>
      <c r="G13" s="84">
        <v>2098168</v>
      </c>
      <c r="H13" s="84">
        <v>2078639</v>
      </c>
      <c r="I13" s="84">
        <v>2195780</v>
      </c>
      <c r="J13" s="84">
        <v>1943049</v>
      </c>
      <c r="K13" s="84">
        <v>1812688</v>
      </c>
      <c r="L13" s="84">
        <v>1913513</v>
      </c>
      <c r="M13" s="84">
        <v>1839068</v>
      </c>
      <c r="N13" s="84">
        <v>1539680</v>
      </c>
      <c r="O13" s="85">
        <v>1754668</v>
      </c>
      <c r="P13" s="84">
        <v>1898342</v>
      </c>
      <c r="Q13" s="84">
        <v>2218980</v>
      </c>
      <c r="R13" s="84">
        <v>2354117</v>
      </c>
      <c r="S13" s="84">
        <v>2291474</v>
      </c>
      <c r="T13" s="84">
        <v>2267396</v>
      </c>
      <c r="U13" s="84">
        <v>2248291</v>
      </c>
      <c r="V13" s="84">
        <v>1800664</v>
      </c>
      <c r="W13" s="84">
        <v>1662174</v>
      </c>
      <c r="X13" s="84">
        <v>1785432</v>
      </c>
      <c r="Y13" s="86">
        <f>W13/V13-1</f>
        <v>-7.6910517453561589E-2</v>
      </c>
      <c r="Z13" s="86">
        <f>W13/W$7</f>
        <v>2.9107477437930365E-2</v>
      </c>
      <c r="AA13" s="16"/>
      <c r="AD13" s="41"/>
      <c r="AE13" s="65"/>
      <c r="AL13" s="22"/>
      <c r="AM13" s="22"/>
    </row>
    <row r="14" spans="1:39">
      <c r="A14" s="120" t="s">
        <v>64</v>
      </c>
      <c r="B14" s="84">
        <v>1641452</v>
      </c>
      <c r="C14" s="84">
        <v>1492365</v>
      </c>
      <c r="D14" s="84">
        <v>1629934</v>
      </c>
      <c r="E14" s="84">
        <v>1657558</v>
      </c>
      <c r="F14" s="84">
        <v>1647246</v>
      </c>
      <c r="G14" s="84">
        <v>1596356</v>
      </c>
      <c r="H14" s="84">
        <v>1442085</v>
      </c>
      <c r="I14" s="84">
        <v>1534567</v>
      </c>
      <c r="J14" s="84">
        <v>1446619</v>
      </c>
      <c r="K14" s="84">
        <v>999460</v>
      </c>
      <c r="L14" s="84">
        <v>1270444</v>
      </c>
      <c r="M14" s="84">
        <v>1343810</v>
      </c>
      <c r="N14" s="84">
        <v>1464906</v>
      </c>
      <c r="O14" s="85">
        <v>1509762</v>
      </c>
      <c r="P14" s="84">
        <v>1528148</v>
      </c>
      <c r="Q14" s="84">
        <v>1587677</v>
      </c>
      <c r="R14" s="101">
        <v>1722698</v>
      </c>
      <c r="S14" s="101">
        <v>1671166</v>
      </c>
      <c r="T14" s="101">
        <v>1519440</v>
      </c>
      <c r="U14" s="101">
        <v>1303135</v>
      </c>
      <c r="V14" s="101">
        <v>920928</v>
      </c>
      <c r="W14" s="101">
        <v>859575</v>
      </c>
      <c r="X14" s="101">
        <v>775014</v>
      </c>
      <c r="Y14" s="106">
        <f t="shared" si="3"/>
        <v>-6.6620843323256573E-2</v>
      </c>
      <c r="Z14" s="106">
        <f t="shared" si="4"/>
        <v>1.5052611771516696E-2</v>
      </c>
      <c r="AA14" s="16"/>
      <c r="AD14" s="41"/>
      <c r="AE14" s="65"/>
      <c r="AL14" s="22"/>
      <c r="AM14" s="22"/>
    </row>
    <row r="15" spans="1:39">
      <c r="A15" s="120" t="s">
        <v>7</v>
      </c>
      <c r="B15" s="84">
        <v>1422284</v>
      </c>
      <c r="C15" s="84">
        <v>1271780</v>
      </c>
      <c r="D15" s="84">
        <v>1125769</v>
      </c>
      <c r="E15" s="84">
        <v>1026454</v>
      </c>
      <c r="F15" s="84">
        <v>833578</v>
      </c>
      <c r="G15" s="84">
        <v>725528</v>
      </c>
      <c r="H15" s="84">
        <v>892502</v>
      </c>
      <c r="I15" s="84">
        <v>910860</v>
      </c>
      <c r="J15" s="84">
        <v>659221</v>
      </c>
      <c r="K15" s="84">
        <v>661100</v>
      </c>
      <c r="L15" s="84">
        <v>573169</v>
      </c>
      <c r="M15" s="84">
        <v>485606</v>
      </c>
      <c r="N15" s="84">
        <v>396817</v>
      </c>
      <c r="O15" s="85">
        <v>388465</v>
      </c>
      <c r="P15" s="84">
        <v>401317</v>
      </c>
      <c r="Q15" s="84">
        <v>663139</v>
      </c>
      <c r="R15" s="101">
        <v>712971</v>
      </c>
      <c r="S15" s="101">
        <v>742642</v>
      </c>
      <c r="T15" s="101">
        <v>673196</v>
      </c>
      <c r="U15" s="101">
        <v>542472</v>
      </c>
      <c r="V15" s="101">
        <v>451718</v>
      </c>
      <c r="W15" s="101">
        <v>443819</v>
      </c>
      <c r="X15" s="101">
        <v>473194</v>
      </c>
      <c r="Y15" s="106">
        <f t="shared" si="3"/>
        <v>-1.7486573481685475E-2</v>
      </c>
      <c r="Z15" s="106">
        <f t="shared" ref="Z15" si="12">W15/W$7</f>
        <v>7.7720211777015024E-3</v>
      </c>
      <c r="AA15" s="16"/>
      <c r="AD15" s="41"/>
      <c r="AE15" s="65"/>
      <c r="AL15" s="22"/>
      <c r="AM15" s="22"/>
    </row>
    <row r="16" spans="1:39">
      <c r="A16" s="120" t="s">
        <v>30</v>
      </c>
      <c r="B16" s="84">
        <v>115979</v>
      </c>
      <c r="C16" s="84">
        <v>131098</v>
      </c>
      <c r="D16" s="84">
        <v>132768</v>
      </c>
      <c r="E16" s="84">
        <v>118650</v>
      </c>
      <c r="F16" s="84">
        <v>227244</v>
      </c>
      <c r="G16" s="84">
        <v>230505</v>
      </c>
      <c r="H16" s="84">
        <v>248059</v>
      </c>
      <c r="I16" s="84">
        <v>199969</v>
      </c>
      <c r="J16" s="87">
        <v>125436</v>
      </c>
      <c r="K16" s="84">
        <v>56620</v>
      </c>
      <c r="L16" s="84">
        <v>86183</v>
      </c>
      <c r="M16" s="84">
        <v>130343</v>
      </c>
      <c r="N16" s="84">
        <v>123602</v>
      </c>
      <c r="O16" s="85">
        <v>146566</v>
      </c>
      <c r="P16" s="84">
        <v>135174</v>
      </c>
      <c r="Q16" s="84">
        <v>104000</v>
      </c>
      <c r="R16" s="101">
        <v>75100</v>
      </c>
      <c r="S16" s="101">
        <v>78000</v>
      </c>
      <c r="T16" s="101">
        <v>144500</v>
      </c>
      <c r="U16" s="101">
        <v>158400</v>
      </c>
      <c r="V16" s="101">
        <v>109500</v>
      </c>
      <c r="W16" s="101">
        <v>124700</v>
      </c>
      <c r="X16" s="101">
        <v>107500</v>
      </c>
      <c r="Y16" s="106">
        <f t="shared" si="3"/>
        <v>0.1388127853881278</v>
      </c>
      <c r="Z16" s="106">
        <f t="shared" ref="Z16:Z18" si="13">W16/W$7</f>
        <v>2.1837078648263759E-3</v>
      </c>
      <c r="AA16" s="16"/>
      <c r="AD16" s="39"/>
      <c r="AE16" s="65"/>
      <c r="AL16" s="22"/>
      <c r="AM16" s="22"/>
    </row>
    <row r="17" spans="1:39">
      <c r="A17" s="120" t="s">
        <v>31</v>
      </c>
      <c r="B17" s="84">
        <v>912233</v>
      </c>
      <c r="C17" s="84">
        <v>1058656</v>
      </c>
      <c r="D17" s="84">
        <v>936903</v>
      </c>
      <c r="E17" s="84">
        <v>791703</v>
      </c>
      <c r="F17" s="84">
        <v>864881</v>
      </c>
      <c r="G17" s="84">
        <v>895109</v>
      </c>
      <c r="H17" s="84">
        <v>881929</v>
      </c>
      <c r="I17" s="84">
        <v>789674</v>
      </c>
      <c r="J17" s="84">
        <v>680149</v>
      </c>
      <c r="K17" s="84">
        <v>524595</v>
      </c>
      <c r="L17" s="84">
        <v>528996</v>
      </c>
      <c r="M17" s="84">
        <v>562156</v>
      </c>
      <c r="N17" s="84">
        <v>504616</v>
      </c>
      <c r="O17" s="85">
        <v>465504</v>
      </c>
      <c r="P17" s="84">
        <v>481636</v>
      </c>
      <c r="Q17" s="84">
        <v>369172</v>
      </c>
      <c r="R17" s="101">
        <v>354003</v>
      </c>
      <c r="S17" s="101">
        <v>332979</v>
      </c>
      <c r="T17" s="101">
        <v>265958</v>
      </c>
      <c r="U17" s="101">
        <v>247020</v>
      </c>
      <c r="V17" s="101">
        <v>237057</v>
      </c>
      <c r="W17" s="101">
        <v>224180</v>
      </c>
      <c r="X17" s="101">
        <v>232100</v>
      </c>
      <c r="Y17" s="106">
        <f t="shared" si="3"/>
        <v>-5.4320268964848095E-2</v>
      </c>
      <c r="Z17" s="106">
        <f t="shared" si="13"/>
        <v>3.9257708832139294E-3</v>
      </c>
      <c r="AA17" s="16"/>
      <c r="AD17" s="43"/>
      <c r="AE17" s="65"/>
      <c r="AL17" s="22"/>
      <c r="AM17" s="22"/>
    </row>
    <row r="18" spans="1:39">
      <c r="A18" s="120" t="s">
        <v>35</v>
      </c>
      <c r="B18" s="84">
        <v>38468</v>
      </c>
      <c r="C18" s="84">
        <v>41916</v>
      </c>
      <c r="D18" s="84">
        <v>41068</v>
      </c>
      <c r="E18" s="84">
        <v>19226</v>
      </c>
      <c r="F18" s="84">
        <v>10051</v>
      </c>
      <c r="G18" s="84">
        <v>21233</v>
      </c>
      <c r="H18" s="84">
        <v>32393</v>
      </c>
      <c r="I18" s="84">
        <v>24006</v>
      </c>
      <c r="J18" s="84">
        <v>17519</v>
      </c>
      <c r="K18" s="84">
        <v>10907</v>
      </c>
      <c r="L18" s="84">
        <v>6385</v>
      </c>
      <c r="M18" s="84">
        <v>2540</v>
      </c>
      <c r="N18" s="84">
        <v>8600</v>
      </c>
      <c r="O18" s="85">
        <v>7600</v>
      </c>
      <c r="P18" s="84">
        <v>45000</v>
      </c>
      <c r="Q18" s="84">
        <v>69000</v>
      </c>
      <c r="R18" s="101">
        <v>48000</v>
      </c>
      <c r="S18" s="101">
        <v>108839</v>
      </c>
      <c r="T18" s="101">
        <v>112104</v>
      </c>
      <c r="U18" s="101">
        <v>114785</v>
      </c>
      <c r="V18" s="101">
        <v>86270</v>
      </c>
      <c r="W18" s="101">
        <v>85934.117647058825</v>
      </c>
      <c r="X18" s="101">
        <v>73044</v>
      </c>
      <c r="Y18" s="106">
        <f t="shared" si="3"/>
        <v>-3.8933853360516579E-3</v>
      </c>
      <c r="Z18" s="106">
        <f t="shared" si="13"/>
        <v>1.5048517126126499E-3</v>
      </c>
      <c r="AA18" s="16"/>
      <c r="AD18" s="43"/>
      <c r="AE18" s="65"/>
      <c r="AL18" s="22"/>
      <c r="AM18" s="22"/>
    </row>
    <row r="19" spans="1:39">
      <c r="A19" s="120" t="s">
        <v>36</v>
      </c>
      <c r="B19" s="84">
        <v>215085</v>
      </c>
      <c r="C19" s="84">
        <v>189261</v>
      </c>
      <c r="D19" s="84">
        <v>182368</v>
      </c>
      <c r="E19" s="84">
        <v>163080</v>
      </c>
      <c r="F19" s="84">
        <v>187600</v>
      </c>
      <c r="G19" s="84">
        <v>115121</v>
      </c>
      <c r="H19" s="84">
        <v>87332</v>
      </c>
      <c r="I19" s="84">
        <v>61912</v>
      </c>
      <c r="J19" s="84">
        <v>59223</v>
      </c>
      <c r="K19" s="84">
        <v>50620</v>
      </c>
      <c r="L19" s="84">
        <v>48025</v>
      </c>
      <c r="M19" s="84">
        <v>40772</v>
      </c>
      <c r="N19" s="84">
        <v>24895</v>
      </c>
      <c r="O19" s="85"/>
      <c r="P19" s="84">
        <v>29196</v>
      </c>
      <c r="Q19" s="84">
        <v>56778</v>
      </c>
      <c r="R19" s="101">
        <v>42150</v>
      </c>
      <c r="S19" s="101">
        <v>155000</v>
      </c>
      <c r="T19" s="101">
        <v>211600</v>
      </c>
      <c r="U19" s="101">
        <v>176113</v>
      </c>
      <c r="V19" s="101">
        <v>127058</v>
      </c>
      <c r="W19" s="101">
        <v>107021.05263157895</v>
      </c>
      <c r="X19" s="101">
        <v>101670</v>
      </c>
      <c r="Y19" s="106">
        <f t="shared" si="3"/>
        <v>-0.15769921900565931</v>
      </c>
      <c r="Z19" s="106">
        <f t="shared" si="4"/>
        <v>1.8741196017127222E-3</v>
      </c>
      <c r="AA19" s="16"/>
      <c r="AD19" s="43"/>
      <c r="AE19" s="65"/>
      <c r="AL19" s="22"/>
      <c r="AM19" s="22"/>
    </row>
    <row r="20" spans="1:39">
      <c r="A20" s="120" t="s">
        <v>32</v>
      </c>
      <c r="B20" s="84">
        <v>178509</v>
      </c>
      <c r="C20" s="84">
        <v>177357</v>
      </c>
      <c r="D20" s="84">
        <v>182573</v>
      </c>
      <c r="E20" s="84">
        <v>165576</v>
      </c>
      <c r="F20" s="84">
        <v>150781</v>
      </c>
      <c r="G20" s="84">
        <v>137602</v>
      </c>
      <c r="H20" s="84">
        <v>143478</v>
      </c>
      <c r="I20" s="84">
        <v>134047</v>
      </c>
      <c r="J20" s="84">
        <v>132242</v>
      </c>
      <c r="K20" s="84">
        <v>101680</v>
      </c>
      <c r="L20" s="84">
        <v>114563</v>
      </c>
      <c r="M20" s="84">
        <v>141778</v>
      </c>
      <c r="N20" s="84">
        <v>115735</v>
      </c>
      <c r="O20" s="85">
        <v>109698</v>
      </c>
      <c r="P20" s="84">
        <v>117744</v>
      </c>
      <c r="Q20" s="84">
        <v>115468</v>
      </c>
      <c r="R20" s="101">
        <v>99200</v>
      </c>
      <c r="S20" s="101">
        <v>126426</v>
      </c>
      <c r="T20" s="101">
        <v>234151</v>
      </c>
      <c r="U20" s="101">
        <v>282142</v>
      </c>
      <c r="V20" s="101">
        <v>211281</v>
      </c>
      <c r="W20" s="101">
        <v>229221</v>
      </c>
      <c r="X20" s="101">
        <v>256018</v>
      </c>
      <c r="Y20" s="106">
        <f t="shared" si="3"/>
        <v>8.491061666690336E-2</v>
      </c>
      <c r="Z20" s="106">
        <f t="shared" si="4"/>
        <v>4.0140473174287627E-3</v>
      </c>
      <c r="AA20" s="16"/>
      <c r="AD20" s="44"/>
      <c r="AE20" s="65"/>
      <c r="AL20" s="22"/>
      <c r="AM20" s="22"/>
    </row>
    <row r="21" spans="1:39">
      <c r="A21" s="120" t="s">
        <v>33</v>
      </c>
      <c r="B21" s="84">
        <v>259959</v>
      </c>
      <c r="C21" s="84">
        <v>251035</v>
      </c>
      <c r="D21" s="84">
        <v>237975</v>
      </c>
      <c r="E21" s="84">
        <v>280394</v>
      </c>
      <c r="F21" s="84">
        <v>290383</v>
      </c>
      <c r="G21" s="84">
        <v>288659</v>
      </c>
      <c r="H21" s="84">
        <v>288583</v>
      </c>
      <c r="I21" s="84">
        <v>316850</v>
      </c>
      <c r="J21" s="84">
        <v>252287</v>
      </c>
      <c r="K21" s="84">
        <v>128738</v>
      </c>
      <c r="L21" s="84">
        <v>177084</v>
      </c>
      <c r="M21" s="84">
        <v>188969</v>
      </c>
      <c r="N21" s="84">
        <v>162814</v>
      </c>
      <c r="O21" s="85">
        <v>161080</v>
      </c>
      <c r="P21" s="84">
        <v>154173</v>
      </c>
      <c r="Q21" s="84">
        <v>188987</v>
      </c>
      <c r="R21" s="101">
        <v>205374</v>
      </c>
      <c r="S21" s="101">
        <v>234000</v>
      </c>
      <c r="T21" s="117">
        <v>291000</v>
      </c>
      <c r="U21" s="101">
        <v>279000</v>
      </c>
      <c r="V21" s="101">
        <v>249000</v>
      </c>
      <c r="W21" s="101">
        <v>258023</v>
      </c>
      <c r="X21" s="101">
        <v>238955</v>
      </c>
      <c r="Y21" s="106">
        <f t="shared" si="3"/>
        <v>3.6236947791164598E-2</v>
      </c>
      <c r="Z21" s="106">
        <f t="shared" si="4"/>
        <v>4.518419040947041E-3</v>
      </c>
      <c r="AA21" s="16"/>
      <c r="AE21" s="65"/>
      <c r="AL21" s="22"/>
      <c r="AM21" s="22"/>
    </row>
    <row r="22" spans="1:39" s="12" customFormat="1">
      <c r="A22" s="121" t="s">
        <v>37</v>
      </c>
      <c r="B22" s="88">
        <v>-383177</v>
      </c>
      <c r="C22" s="88">
        <v>-368774</v>
      </c>
      <c r="D22" s="88">
        <v>-410853</v>
      </c>
      <c r="E22" s="88">
        <v>-385338</v>
      </c>
      <c r="F22" s="88">
        <v>-361129</v>
      </c>
      <c r="G22" s="88">
        <v>-348969</v>
      </c>
      <c r="H22" s="88">
        <v>-281799</v>
      </c>
      <c r="I22" s="88">
        <v>-211411</v>
      </c>
      <c r="J22" s="88">
        <v>-144874</v>
      </c>
      <c r="K22" s="88">
        <v>-92759</v>
      </c>
      <c r="L22" s="88">
        <v>-55971</v>
      </c>
      <c r="M22" s="88">
        <v>-91570</v>
      </c>
      <c r="N22" s="84">
        <v>-81820</v>
      </c>
      <c r="O22" s="99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16"/>
      <c r="AB22" s="24"/>
      <c r="AC22" s="24"/>
      <c r="AD22" s="45"/>
      <c r="AE22" s="65"/>
      <c r="AF22" s="24"/>
      <c r="AG22" s="24"/>
      <c r="AH22" s="24"/>
      <c r="AI22" s="24"/>
      <c r="AJ22" s="24"/>
      <c r="AK22" s="24"/>
      <c r="AL22" s="24"/>
      <c r="AM22" s="24"/>
    </row>
    <row r="23" spans="1:39" s="2" customFormat="1">
      <c r="A23" s="119" t="s">
        <v>57</v>
      </c>
      <c r="B23" s="10">
        <v>0</v>
      </c>
      <c r="C23" s="10">
        <v>0</v>
      </c>
      <c r="D23" s="10">
        <v>0</v>
      </c>
      <c r="E23" s="9">
        <v>0</v>
      </c>
      <c r="F23" s="9">
        <f>SUM(F24:F30)</f>
        <v>1377264</v>
      </c>
      <c r="G23" s="9">
        <f t="shared" ref="G23:P23" si="14">SUM(G24:G30)</f>
        <v>1599989</v>
      </c>
      <c r="H23" s="9">
        <f t="shared" si="14"/>
        <v>2083335</v>
      </c>
      <c r="I23" s="9">
        <f t="shared" si="14"/>
        <v>2887425</v>
      </c>
      <c r="J23" s="9">
        <f t="shared" si="14"/>
        <v>3105470</v>
      </c>
      <c r="K23" s="9">
        <f t="shared" si="14"/>
        <v>2951238</v>
      </c>
      <c r="L23" s="9">
        <f t="shared" si="14"/>
        <v>3149648</v>
      </c>
      <c r="M23" s="9">
        <f t="shared" si="14"/>
        <v>3263147</v>
      </c>
      <c r="N23" s="26">
        <f t="shared" si="14"/>
        <v>3306832</v>
      </c>
      <c r="O23" s="26">
        <f t="shared" si="14"/>
        <v>3296684</v>
      </c>
      <c r="P23" s="26">
        <f t="shared" si="14"/>
        <v>3514290</v>
      </c>
      <c r="Q23" s="26">
        <f>SUM(Q24:Q30)</f>
        <v>3702992</v>
      </c>
      <c r="R23" s="26">
        <f>SUM(R24:R30)</f>
        <v>3829145</v>
      </c>
      <c r="S23" s="26">
        <f>SUM(S24:S30)</f>
        <v>3932967</v>
      </c>
      <c r="T23" s="26">
        <f>SUM(T24:T30)</f>
        <v>4131358</v>
      </c>
      <c r="U23" s="26">
        <f>SUM(U24:U30)</f>
        <v>4157849</v>
      </c>
      <c r="V23" s="26">
        <f t="shared" ref="V23:W23" si="15">SUM(V24:V30)</f>
        <v>3408716.9279999998</v>
      </c>
      <c r="W23" s="26">
        <f t="shared" si="15"/>
        <v>3329300.4716981133</v>
      </c>
      <c r="X23" s="26">
        <f>SUM(X24:X30)</f>
        <v>3492211</v>
      </c>
      <c r="Y23" s="28">
        <f t="shared" si="3"/>
        <v>-2.3298049670696042E-2</v>
      </c>
      <c r="Z23" s="28">
        <f t="shared" si="4"/>
        <v>5.8301681029810211E-2</v>
      </c>
      <c r="AA23" s="15"/>
      <c r="AB23" s="23"/>
      <c r="AC23" s="23"/>
      <c r="AD23" s="24"/>
      <c r="AE23" s="65"/>
      <c r="AF23" s="23"/>
      <c r="AG23" s="23"/>
      <c r="AH23" s="23"/>
      <c r="AI23" s="23"/>
      <c r="AJ23" s="23"/>
      <c r="AK23" s="23"/>
      <c r="AL23" s="23"/>
      <c r="AM23" s="23"/>
    </row>
    <row r="24" spans="1:39">
      <c r="A24" s="120" t="s">
        <v>68</v>
      </c>
      <c r="B24" s="91"/>
      <c r="C24" s="91"/>
      <c r="D24" s="91"/>
      <c r="E24" s="91"/>
      <c r="F24" s="84">
        <v>443065</v>
      </c>
      <c r="G24" s="84">
        <v>596774</v>
      </c>
      <c r="H24" s="84">
        <v>848799</v>
      </c>
      <c r="I24" s="84">
        <v>925060</v>
      </c>
      <c r="J24" s="84">
        <v>934046</v>
      </c>
      <c r="K24" s="84">
        <v>976435</v>
      </c>
      <c r="L24" s="84">
        <v>1069518</v>
      </c>
      <c r="M24" s="84">
        <v>1191968</v>
      </c>
      <c r="N24" s="101">
        <v>1171774</v>
      </c>
      <c r="O24" s="103">
        <v>1128473</v>
      </c>
      <c r="P24" s="101">
        <v>1246506</v>
      </c>
      <c r="Q24" s="101">
        <v>1241166</v>
      </c>
      <c r="R24" s="101">
        <v>1344182</v>
      </c>
      <c r="S24" s="101">
        <v>1413881</v>
      </c>
      <c r="T24" s="101">
        <v>1437396</v>
      </c>
      <c r="U24" s="101">
        <v>1427563</v>
      </c>
      <c r="V24" s="101">
        <v>1152901</v>
      </c>
      <c r="W24" s="101">
        <v>1105223</v>
      </c>
      <c r="X24" s="101">
        <v>1217787</v>
      </c>
      <c r="Y24" s="106">
        <f t="shared" si="3"/>
        <v>-4.135480843541639E-2</v>
      </c>
      <c r="Z24" s="106">
        <f t="shared" si="4"/>
        <v>1.9354323636623913E-2</v>
      </c>
      <c r="AA24" s="16"/>
      <c r="AB24" s="41"/>
      <c r="AC24" s="41"/>
      <c r="AD24" s="45"/>
      <c r="AE24" s="23"/>
      <c r="AL24" s="22"/>
      <c r="AM24" s="22"/>
    </row>
    <row r="25" spans="1:39" s="18" customFormat="1">
      <c r="A25" s="120" t="s">
        <v>9</v>
      </c>
      <c r="B25" s="91"/>
      <c r="C25" s="91"/>
      <c r="D25" s="91"/>
      <c r="E25" s="91"/>
      <c r="F25" s="87">
        <v>523000</v>
      </c>
      <c r="G25" s="87">
        <v>540100</v>
      </c>
      <c r="H25" s="87">
        <v>632300</v>
      </c>
      <c r="I25" s="87">
        <v>695000</v>
      </c>
      <c r="J25" s="87">
        <v>842000</v>
      </c>
      <c r="K25" s="87">
        <v>818800</v>
      </c>
      <c r="L25" s="87">
        <v>785000</v>
      </c>
      <c r="M25" s="87">
        <v>741000</v>
      </c>
      <c r="N25" s="101">
        <v>539671</v>
      </c>
      <c r="O25" s="103">
        <v>475000</v>
      </c>
      <c r="P25" s="101">
        <v>472600</v>
      </c>
      <c r="Q25" s="101">
        <v>534700</v>
      </c>
      <c r="R25" s="101">
        <v>554600</v>
      </c>
      <c r="S25" s="101">
        <v>514700</v>
      </c>
      <c r="T25" s="101">
        <v>451600</v>
      </c>
      <c r="U25" s="101">
        <v>434700</v>
      </c>
      <c r="V25" s="101">
        <v>278900</v>
      </c>
      <c r="W25" s="101">
        <v>260800</v>
      </c>
      <c r="X25" s="101">
        <v>255100</v>
      </c>
      <c r="Y25" s="106">
        <f t="shared" si="3"/>
        <v>-6.4897812836141933E-2</v>
      </c>
      <c r="Z25" s="106">
        <f t="shared" si="4"/>
        <v>4.5670490067900469E-3</v>
      </c>
      <c r="AA25" s="17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</row>
    <row r="26" spans="1:39" s="18" customFormat="1">
      <c r="A26" s="120" t="s">
        <v>10</v>
      </c>
      <c r="B26" s="95"/>
      <c r="C26" s="95"/>
      <c r="D26" s="95"/>
      <c r="E26" s="95"/>
      <c r="F26" s="87">
        <v>223542</v>
      </c>
      <c r="G26" s="87">
        <v>218349</v>
      </c>
      <c r="H26" s="87">
        <v>295391</v>
      </c>
      <c r="I26" s="87">
        <v>571071</v>
      </c>
      <c r="J26" s="87">
        <v>575776</v>
      </c>
      <c r="K26" s="87">
        <v>461340</v>
      </c>
      <c r="L26" s="87">
        <v>561933</v>
      </c>
      <c r="M26" s="87">
        <v>639763</v>
      </c>
      <c r="N26" s="101">
        <v>926555</v>
      </c>
      <c r="O26" s="103">
        <v>975000</v>
      </c>
      <c r="P26" s="101">
        <v>971160</v>
      </c>
      <c r="Q26" s="101">
        <v>1038503</v>
      </c>
      <c r="R26" s="101">
        <v>1040000</v>
      </c>
      <c r="S26" s="101">
        <v>1032445</v>
      </c>
      <c r="T26" s="101">
        <v>1093215</v>
      </c>
      <c r="U26" s="101">
        <v>1107902</v>
      </c>
      <c r="V26" s="101">
        <v>990598</v>
      </c>
      <c r="W26" s="101">
        <v>1030000</v>
      </c>
      <c r="X26" s="104">
        <v>1000000</v>
      </c>
      <c r="Y26" s="106">
        <f t="shared" si="3"/>
        <v>3.9775973704772261E-2</v>
      </c>
      <c r="Z26" s="106">
        <f t="shared" si="4"/>
        <v>1.8037041706264374E-2</v>
      </c>
      <c r="AA26" s="17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</row>
    <row r="27" spans="1:39" s="18" customFormat="1">
      <c r="A27" s="120" t="s">
        <v>38</v>
      </c>
      <c r="B27" s="95"/>
      <c r="C27" s="95"/>
      <c r="D27" s="95"/>
      <c r="E27" s="95"/>
      <c r="F27" s="87">
        <v>116609</v>
      </c>
      <c r="G27" s="87">
        <v>138393</v>
      </c>
      <c r="H27" s="87">
        <v>119212</v>
      </c>
      <c r="I27" s="87">
        <v>174209</v>
      </c>
      <c r="J27" s="87">
        <v>180233</v>
      </c>
      <c r="K27" s="87">
        <v>202570</v>
      </c>
      <c r="L27" s="87">
        <v>201039</v>
      </c>
      <c r="M27" s="87">
        <v>168955</v>
      </c>
      <c r="N27" s="101">
        <v>126836</v>
      </c>
      <c r="O27" s="103">
        <v>89395</v>
      </c>
      <c r="P27" s="101">
        <v>118533</v>
      </c>
      <c r="Q27" s="101">
        <v>133092</v>
      </c>
      <c r="R27" s="101">
        <v>133702</v>
      </c>
      <c r="S27" s="101">
        <v>189852</v>
      </c>
      <c r="T27" s="101">
        <v>209378</v>
      </c>
      <c r="U27" s="101">
        <v>199114</v>
      </c>
      <c r="V27" s="101">
        <v>141714</v>
      </c>
      <c r="W27" s="101">
        <v>95797</v>
      </c>
      <c r="X27" s="104">
        <v>68130</v>
      </c>
      <c r="Y27" s="106">
        <f t="shared" si="3"/>
        <v>-0.32401174195915716</v>
      </c>
      <c r="Z27" s="106">
        <f t="shared" si="4"/>
        <v>1.6775674605194254E-3</v>
      </c>
      <c r="AA27" s="17"/>
      <c r="AB27" s="25"/>
      <c r="AC27" s="52"/>
      <c r="AD27" s="43"/>
      <c r="AE27" s="66"/>
      <c r="AF27" s="25"/>
      <c r="AG27" s="25"/>
      <c r="AH27" s="25"/>
      <c r="AI27" s="25"/>
      <c r="AJ27" s="25"/>
      <c r="AK27" s="25"/>
      <c r="AL27" s="25"/>
      <c r="AM27" s="25"/>
    </row>
    <row r="28" spans="1:39" s="18" customFormat="1">
      <c r="A28" s="120" t="s">
        <v>34</v>
      </c>
      <c r="B28" s="91"/>
      <c r="C28" s="91"/>
      <c r="D28" s="91"/>
      <c r="E28" s="91"/>
      <c r="F28" s="91"/>
      <c r="G28" s="91"/>
      <c r="H28" s="91"/>
      <c r="I28" s="87">
        <v>234103</v>
      </c>
      <c r="J28" s="87">
        <v>231056</v>
      </c>
      <c r="K28" s="87">
        <v>279320</v>
      </c>
      <c r="L28" s="87">
        <v>323587</v>
      </c>
      <c r="M28" s="87">
        <v>310243</v>
      </c>
      <c r="N28" s="101">
        <v>326556</v>
      </c>
      <c r="O28" s="103">
        <v>410959</v>
      </c>
      <c r="P28" s="101">
        <v>391422</v>
      </c>
      <c r="Q28" s="101">
        <v>387171</v>
      </c>
      <c r="R28" s="101">
        <v>358861</v>
      </c>
      <c r="S28" s="101">
        <v>363654</v>
      </c>
      <c r="T28" s="101">
        <v>476769</v>
      </c>
      <c r="U28" s="101">
        <v>490412</v>
      </c>
      <c r="V28" s="101">
        <v>438107</v>
      </c>
      <c r="W28" s="101">
        <v>420755</v>
      </c>
      <c r="X28" s="101">
        <v>509465</v>
      </c>
      <c r="Y28" s="106">
        <f t="shared" si="3"/>
        <v>-3.9606762731478895E-2</v>
      </c>
      <c r="Z28" s="106">
        <f t="shared" si="4"/>
        <v>7.3681315370089963E-3</v>
      </c>
      <c r="AA28" s="17"/>
      <c r="AB28" s="25"/>
      <c r="AC28" s="52"/>
      <c r="AD28" s="43"/>
      <c r="AE28" s="66"/>
      <c r="AF28" s="25"/>
      <c r="AG28" s="25"/>
      <c r="AH28" s="25"/>
      <c r="AI28" s="25"/>
      <c r="AJ28" s="25"/>
      <c r="AK28" s="25"/>
      <c r="AL28" s="25"/>
      <c r="AM28" s="25"/>
    </row>
    <row r="29" spans="1:39" s="18" customFormat="1">
      <c r="A29" s="120" t="s">
        <v>28</v>
      </c>
      <c r="B29" s="95"/>
      <c r="C29" s="95"/>
      <c r="D29" s="91"/>
      <c r="E29" s="91"/>
      <c r="F29" s="87">
        <v>118590</v>
      </c>
      <c r="G29" s="87">
        <v>148533</v>
      </c>
      <c r="H29" s="87">
        <v>187633</v>
      </c>
      <c r="I29" s="87">
        <v>287982</v>
      </c>
      <c r="J29" s="87">
        <v>342359</v>
      </c>
      <c r="K29" s="87">
        <v>212773</v>
      </c>
      <c r="L29" s="87">
        <v>208571</v>
      </c>
      <c r="M29" s="87">
        <v>211218</v>
      </c>
      <c r="N29" s="101">
        <v>215440</v>
      </c>
      <c r="O29" s="103">
        <v>317857</v>
      </c>
      <c r="P29" s="101">
        <v>434069</v>
      </c>
      <c r="Q29" s="101">
        <v>491720</v>
      </c>
      <c r="R29" s="101">
        <v>523000</v>
      </c>
      <c r="S29" s="101">
        <v>418435</v>
      </c>
      <c r="T29" s="101">
        <v>463000</v>
      </c>
      <c r="U29" s="101">
        <v>498158</v>
      </c>
      <c r="V29" s="101">
        <v>406496.92800000001</v>
      </c>
      <c r="W29" s="101">
        <v>416725.47169811319</v>
      </c>
      <c r="X29" s="104">
        <v>441729</v>
      </c>
      <c r="Y29" s="106">
        <f t="shared" si="3"/>
        <v>2.5162659281186883E-2</v>
      </c>
      <c r="Z29" s="106">
        <f t="shared" si="4"/>
        <v>7.2975676826034577E-3</v>
      </c>
      <c r="AA29" s="17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</row>
    <row r="30" spans="1:39" s="12" customFormat="1">
      <c r="A30" s="121" t="s">
        <v>37</v>
      </c>
      <c r="B30" s="88"/>
      <c r="C30" s="88"/>
      <c r="D30" s="88"/>
      <c r="E30" s="88"/>
      <c r="F30" s="88">
        <v>-47542</v>
      </c>
      <c r="G30" s="88">
        <v>-42160</v>
      </c>
      <c r="H30" s="88"/>
      <c r="I30" s="88"/>
      <c r="J30" s="88"/>
      <c r="K30" s="88"/>
      <c r="L30" s="88"/>
      <c r="M30" s="88"/>
      <c r="N30" s="101"/>
      <c r="O30" s="103">
        <v>-100000</v>
      </c>
      <c r="P30" s="101">
        <v>-120000</v>
      </c>
      <c r="Q30" s="101">
        <v>-123360</v>
      </c>
      <c r="R30" s="101">
        <v>-125200</v>
      </c>
      <c r="S30" s="95"/>
      <c r="T30" s="95"/>
      <c r="U30" s="95"/>
      <c r="V30" s="95"/>
      <c r="W30" s="95"/>
      <c r="X30" s="95"/>
      <c r="Y30" s="106"/>
      <c r="Z30" s="106"/>
      <c r="AA30" s="16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</row>
    <row r="31" spans="1:39" s="2" customFormat="1">
      <c r="A31" s="122" t="s">
        <v>12</v>
      </c>
      <c r="B31" s="9">
        <v>297476</v>
      </c>
      <c r="C31" s="9">
        <v>175343</v>
      </c>
      <c r="D31" s="9">
        <v>204198</v>
      </c>
      <c r="E31" s="9">
        <v>294116</v>
      </c>
      <c r="F31" s="9">
        <v>447152</v>
      </c>
      <c r="G31" s="9">
        <v>453663</v>
      </c>
      <c r="H31" s="9">
        <v>545682</v>
      </c>
      <c r="I31" s="9">
        <v>634883</v>
      </c>
      <c r="J31" s="9">
        <v>621567</v>
      </c>
      <c r="K31" s="9">
        <v>510931</v>
      </c>
      <c r="L31" s="9">
        <v>603394</v>
      </c>
      <c r="M31" s="9">
        <v>639734</v>
      </c>
      <c r="N31" s="26">
        <v>577296</v>
      </c>
      <c r="O31" s="27">
        <v>633604</v>
      </c>
      <c r="P31" s="26">
        <v>733439</v>
      </c>
      <c r="Q31" s="26">
        <v>791027</v>
      </c>
      <c r="R31" s="26">
        <v>950888</v>
      </c>
      <c r="S31" s="26">
        <v>1142906</v>
      </c>
      <c r="T31" s="56">
        <v>1026461</v>
      </c>
      <c r="U31" s="56">
        <v>982642</v>
      </c>
      <c r="V31" s="56">
        <v>855043</v>
      </c>
      <c r="W31" s="56">
        <v>782835</v>
      </c>
      <c r="X31" s="56">
        <v>810889</v>
      </c>
      <c r="Y31" s="28">
        <f t="shared" si="3"/>
        <v>-8.444955399903864E-2</v>
      </c>
      <c r="Z31" s="28">
        <f t="shared" si="4"/>
        <v>1.3708764605945117E-2</v>
      </c>
      <c r="AA31" s="15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1:39" s="2" customFormat="1">
      <c r="A32" s="122" t="s">
        <v>11</v>
      </c>
      <c r="B32" s="26">
        <v>969235</v>
      </c>
      <c r="C32" s="26">
        <v>1021682</v>
      </c>
      <c r="D32" s="26">
        <v>980061</v>
      </c>
      <c r="E32" s="26">
        <v>1010436</v>
      </c>
      <c r="F32" s="26">
        <v>1110079</v>
      </c>
      <c r="G32" s="26">
        <v>1068511</v>
      </c>
      <c r="H32" s="26">
        <v>1176337</v>
      </c>
      <c r="I32" s="26">
        <v>1288652</v>
      </c>
      <c r="J32" s="26">
        <v>1469429</v>
      </c>
      <c r="K32" s="26">
        <v>599265</v>
      </c>
      <c r="L32" s="26">
        <v>1208362</v>
      </c>
      <c r="M32" s="26">
        <v>1744097</v>
      </c>
      <c r="N32" s="26">
        <v>1970087</v>
      </c>
      <c r="O32" s="27">
        <v>1927578</v>
      </c>
      <c r="P32" s="26">
        <v>1682921</v>
      </c>
      <c r="Q32" s="26">
        <v>1216093</v>
      </c>
      <c r="R32" s="26">
        <v>1124310</v>
      </c>
      <c r="S32" s="26">
        <v>1349017</v>
      </c>
      <c r="T32" s="56">
        <v>1563747</v>
      </c>
      <c r="U32" s="56">
        <v>1523607</v>
      </c>
      <c r="V32" s="56">
        <v>1260518</v>
      </c>
      <c r="W32" s="56">
        <v>1352740</v>
      </c>
      <c r="X32" s="56">
        <v>448897</v>
      </c>
      <c r="Y32" s="28">
        <f t="shared" si="3"/>
        <v>7.3161985786795558E-2</v>
      </c>
      <c r="Z32" s="28">
        <f t="shared" si="4"/>
        <v>2.3688764852167057E-2</v>
      </c>
      <c r="AA32" s="15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  <row r="33" spans="1:39" s="2" customFormat="1">
      <c r="A33" s="122" t="s">
        <v>13</v>
      </c>
      <c r="B33" s="9">
        <f>SUM(B34:B46)</f>
        <v>1361457</v>
      </c>
      <c r="C33" s="9">
        <f>SUM(C34:C46)</f>
        <v>1237739</v>
      </c>
      <c r="D33" s="9">
        <f>SUM(D34:D46)</f>
        <v>1311394</v>
      </c>
      <c r="E33" s="9">
        <f>SUM(E34:E46)</f>
        <v>1329663</v>
      </c>
      <c r="F33" s="9">
        <f>+F34+F40+F44+F45+F46</f>
        <v>230335</v>
      </c>
      <c r="G33" s="9">
        <f>+G34+G40+G44+G45+G46</f>
        <v>333281</v>
      </c>
      <c r="H33" s="9">
        <f>+H34+H40+H44+H45+H46</f>
        <v>359695</v>
      </c>
      <c r="I33" s="9">
        <f t="shared" ref="I33:N33" si="16">I40+I44+I45+I46</f>
        <v>303291</v>
      </c>
      <c r="J33" s="9">
        <f t="shared" si="16"/>
        <v>335655</v>
      </c>
      <c r="K33" s="9">
        <f t="shared" si="16"/>
        <v>147963</v>
      </c>
      <c r="L33" s="9">
        <f t="shared" si="16"/>
        <v>170715</v>
      </c>
      <c r="M33" s="9">
        <f t="shared" si="16"/>
        <v>187062</v>
      </c>
      <c r="N33" s="26">
        <f t="shared" si="16"/>
        <v>238003</v>
      </c>
      <c r="O33" s="26">
        <f>+O40+O42+O43+O44+O45+O46</f>
        <v>160768</v>
      </c>
      <c r="P33" s="26">
        <f>+P40+P42+P43+P44+P45+P46</f>
        <v>223242</v>
      </c>
      <c r="Q33" s="26">
        <f>+Q40+Q42+Q43+Q44+Q45+Q46</f>
        <v>170306</v>
      </c>
      <c r="R33" s="26">
        <f>+R40+R42+R43+R44+R45+R46</f>
        <v>91260</v>
      </c>
      <c r="S33" s="26">
        <f>SUM(S34:S46)</f>
        <v>130862</v>
      </c>
      <c r="T33" s="26">
        <f>SUM(T34:T46)</f>
        <v>185556</v>
      </c>
      <c r="U33" s="26">
        <f>SUM(U34:U46)</f>
        <v>379216</v>
      </c>
      <c r="V33" s="26">
        <f>SUM(V34:V46)</f>
        <v>395588</v>
      </c>
      <c r="W33" s="26">
        <f>SUM(W34:W46)</f>
        <v>377768</v>
      </c>
      <c r="X33" s="26">
        <f>SUM(X34:X46)</f>
        <v>462228</v>
      </c>
      <c r="Y33" s="28">
        <f t="shared" si="3"/>
        <v>-4.5046866942374364E-2</v>
      </c>
      <c r="Z33" s="28">
        <f t="shared" si="4"/>
        <v>6.6153564769826012E-3</v>
      </c>
      <c r="AA33" s="15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</row>
    <row r="34" spans="1:39" s="2" customFormat="1" hidden="1">
      <c r="A34" s="120" t="s">
        <v>34</v>
      </c>
      <c r="B34" s="87">
        <v>64181</v>
      </c>
      <c r="C34" s="87">
        <v>56774</v>
      </c>
      <c r="D34" s="87">
        <v>65266</v>
      </c>
      <c r="E34" s="87">
        <v>75706</v>
      </c>
      <c r="F34" s="87">
        <v>98997</v>
      </c>
      <c r="G34" s="87">
        <v>174538</v>
      </c>
      <c r="H34" s="87">
        <v>201663</v>
      </c>
      <c r="I34" s="89" t="s">
        <v>54</v>
      </c>
      <c r="J34" s="97"/>
      <c r="K34" s="97"/>
      <c r="L34" s="97"/>
      <c r="M34" s="97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5"/>
      <c r="Z34" s="115"/>
      <c r="AA34" s="15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</row>
    <row r="35" spans="1:39" s="2" customFormat="1" hidden="1">
      <c r="A35" s="120" t="s">
        <v>10</v>
      </c>
      <c r="B35" s="87">
        <v>181333</v>
      </c>
      <c r="C35" s="87">
        <v>181644</v>
      </c>
      <c r="D35" s="87">
        <v>225442</v>
      </c>
      <c r="E35" s="87">
        <v>281160</v>
      </c>
      <c r="F35" s="89" t="s">
        <v>53</v>
      </c>
      <c r="G35" s="95"/>
      <c r="H35" s="95"/>
      <c r="I35" s="98"/>
      <c r="J35" s="98"/>
      <c r="K35" s="98"/>
      <c r="L35" s="98"/>
      <c r="M35" s="98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8"/>
      <c r="Z35" s="28"/>
      <c r="AA35" s="15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</row>
    <row r="36" spans="1:39" s="2" customFormat="1" hidden="1">
      <c r="A36" s="120" t="s">
        <v>38</v>
      </c>
      <c r="B36" s="87">
        <v>122949</v>
      </c>
      <c r="C36" s="87">
        <v>116082</v>
      </c>
      <c r="D36" s="87">
        <v>126661</v>
      </c>
      <c r="E36" s="87">
        <v>110597</v>
      </c>
      <c r="F36" s="89" t="s">
        <v>53</v>
      </c>
      <c r="G36" s="95"/>
      <c r="H36" s="95"/>
      <c r="I36" s="98"/>
      <c r="J36" s="98"/>
      <c r="K36" s="98"/>
      <c r="L36" s="98"/>
      <c r="M36" s="98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8"/>
      <c r="Z36" s="28"/>
      <c r="AA36" s="15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</row>
    <row r="37" spans="1:39" hidden="1">
      <c r="A37" s="120" t="s">
        <v>8</v>
      </c>
      <c r="B37" s="84">
        <v>428224</v>
      </c>
      <c r="C37" s="84">
        <v>456927</v>
      </c>
      <c r="D37" s="84">
        <v>441312</v>
      </c>
      <c r="E37" s="84">
        <v>436297</v>
      </c>
      <c r="F37" s="89" t="s">
        <v>53</v>
      </c>
      <c r="G37" s="95"/>
      <c r="H37" s="95"/>
      <c r="I37" s="95"/>
      <c r="J37" s="95"/>
      <c r="K37" s="95"/>
      <c r="L37" s="95"/>
      <c r="M37" s="95"/>
      <c r="N37" s="101"/>
      <c r="O37" s="103"/>
      <c r="P37" s="101"/>
      <c r="Q37" s="101"/>
      <c r="R37" s="101"/>
      <c r="S37" s="101"/>
      <c r="T37" s="101"/>
      <c r="U37" s="26"/>
      <c r="V37" s="26"/>
      <c r="W37" s="26"/>
      <c r="X37" s="26"/>
      <c r="Y37" s="106"/>
      <c r="Z37" s="106"/>
      <c r="AA37" s="19"/>
      <c r="AB37" s="54"/>
      <c r="AC37" s="54"/>
      <c r="AD37" s="46"/>
      <c r="AE37" s="67"/>
      <c r="AL37" s="22"/>
      <c r="AM37" s="22"/>
    </row>
    <row r="38" spans="1:39" hidden="1">
      <c r="A38" s="120" t="s">
        <v>9</v>
      </c>
      <c r="B38" s="87">
        <v>481689</v>
      </c>
      <c r="C38" s="87">
        <v>335996</v>
      </c>
      <c r="D38" s="87">
        <v>287534</v>
      </c>
      <c r="E38" s="87">
        <v>306847</v>
      </c>
      <c r="F38" s="89" t="s">
        <v>53</v>
      </c>
      <c r="G38" s="95"/>
      <c r="H38" s="95"/>
      <c r="I38" s="95"/>
      <c r="J38" s="95"/>
      <c r="K38" s="95"/>
      <c r="L38" s="95"/>
      <c r="M38" s="95"/>
      <c r="N38" s="101"/>
      <c r="O38" s="103"/>
      <c r="P38" s="101"/>
      <c r="Q38" s="101"/>
      <c r="R38" s="101"/>
      <c r="S38" s="101"/>
      <c r="T38" s="101"/>
      <c r="U38" s="101"/>
      <c r="V38" s="101"/>
      <c r="W38" s="101"/>
      <c r="X38" s="101"/>
      <c r="Y38" s="106"/>
      <c r="Z38" s="106"/>
      <c r="AA38" s="19"/>
      <c r="AB38" s="54"/>
      <c r="AC38" s="54"/>
      <c r="AD38" s="46"/>
      <c r="AE38" s="67"/>
      <c r="AL38" s="22"/>
      <c r="AM38" s="22"/>
    </row>
    <row r="39" spans="1:39" hidden="1">
      <c r="A39" s="120" t="s">
        <v>28</v>
      </c>
      <c r="B39" s="84">
        <v>134029</v>
      </c>
      <c r="C39" s="84">
        <v>140401</v>
      </c>
      <c r="D39" s="87">
        <v>138239</v>
      </c>
      <c r="E39" s="87">
        <v>122338</v>
      </c>
      <c r="F39" s="89" t="s">
        <v>53</v>
      </c>
      <c r="G39" s="95"/>
      <c r="H39" s="95"/>
      <c r="I39" s="95"/>
      <c r="J39" s="95"/>
      <c r="K39" s="95"/>
      <c r="L39" s="95"/>
      <c r="M39" s="95"/>
      <c r="N39" s="101"/>
      <c r="O39" s="103"/>
      <c r="P39" s="101"/>
      <c r="Q39" s="101"/>
      <c r="R39" s="101"/>
      <c r="S39" s="101"/>
      <c r="T39" s="101"/>
      <c r="U39" s="101"/>
      <c r="V39" s="101"/>
      <c r="W39" s="101"/>
      <c r="X39" s="101"/>
      <c r="Y39" s="106"/>
      <c r="Z39" s="106"/>
      <c r="AA39" s="19"/>
      <c r="AB39" s="54"/>
      <c r="AC39" s="54"/>
      <c r="AD39" s="46"/>
      <c r="AE39" s="67"/>
      <c r="AL39" s="22"/>
      <c r="AM39" s="22"/>
    </row>
    <row r="40" spans="1:39">
      <c r="A40" s="120" t="s">
        <v>72</v>
      </c>
      <c r="B40" s="84">
        <v>11091</v>
      </c>
      <c r="C40" s="84">
        <v>7489</v>
      </c>
      <c r="D40" s="84">
        <v>10271</v>
      </c>
      <c r="E40" s="84">
        <v>12996</v>
      </c>
      <c r="F40" s="84">
        <v>13266</v>
      </c>
      <c r="G40" s="84">
        <v>12574</v>
      </c>
      <c r="H40" s="84">
        <v>9832</v>
      </c>
      <c r="I40" s="84">
        <v>8236</v>
      </c>
      <c r="J40" s="84">
        <v>9818</v>
      </c>
      <c r="K40" s="84">
        <v>16337</v>
      </c>
      <c r="L40" s="84">
        <v>17384</v>
      </c>
      <c r="M40" s="84">
        <v>10227</v>
      </c>
      <c r="N40" s="101">
        <v>23336</v>
      </c>
      <c r="O40" s="103">
        <v>113487</v>
      </c>
      <c r="P40" s="101">
        <v>101576</v>
      </c>
      <c r="Q40" s="101">
        <v>89880</v>
      </c>
      <c r="R40" s="101">
        <v>81371</v>
      </c>
      <c r="S40" s="101">
        <v>78950</v>
      </c>
      <c r="T40" s="101">
        <v>56303</v>
      </c>
      <c r="U40" s="101">
        <v>34985</v>
      </c>
      <c r="V40" s="101">
        <v>23272</v>
      </c>
      <c r="W40" s="101">
        <v>21109</v>
      </c>
      <c r="X40" s="101">
        <v>4358</v>
      </c>
      <c r="Y40" s="106">
        <f t="shared" si="3"/>
        <v>-9.2944310759711213E-2</v>
      </c>
      <c r="Z40" s="106">
        <f t="shared" si="4"/>
        <v>3.696542848325579E-4</v>
      </c>
      <c r="AA40" s="19"/>
      <c r="AB40" s="54"/>
      <c r="AC40" s="54"/>
      <c r="AD40" s="46"/>
      <c r="AE40" s="67"/>
      <c r="AL40" s="22"/>
      <c r="AM40" s="22"/>
    </row>
    <row r="41" spans="1:39">
      <c r="A41" s="123" t="s">
        <v>58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101"/>
      <c r="O41" s="103"/>
      <c r="P41" s="101"/>
      <c r="Q41" s="101"/>
      <c r="R41" s="101"/>
      <c r="S41" s="101"/>
      <c r="T41" s="101">
        <v>969</v>
      </c>
      <c r="U41" s="101">
        <v>2360</v>
      </c>
      <c r="V41" s="101">
        <v>1949</v>
      </c>
      <c r="W41" s="101">
        <v>2079</v>
      </c>
      <c r="X41" s="101">
        <v>2049</v>
      </c>
      <c r="Y41" s="106">
        <f t="shared" si="3"/>
        <v>6.670087224217558E-2</v>
      </c>
      <c r="Z41" s="106">
        <f t="shared" si="4"/>
        <v>3.6406805541090907E-5</v>
      </c>
      <c r="AA41" s="19"/>
      <c r="AB41" s="54"/>
      <c r="AC41" s="54"/>
      <c r="AD41" s="46"/>
      <c r="AE41" s="67"/>
      <c r="AL41" s="22"/>
      <c r="AM41" s="22"/>
    </row>
    <row r="42" spans="1:39">
      <c r="A42" s="120" t="s">
        <v>48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101"/>
      <c r="O42" s="103">
        <v>2553</v>
      </c>
      <c r="P42" s="101">
        <v>9350</v>
      </c>
      <c r="Q42" s="101">
        <v>8469</v>
      </c>
      <c r="R42" s="101">
        <v>10090</v>
      </c>
      <c r="S42" s="101">
        <v>3580</v>
      </c>
      <c r="T42" s="101">
        <v>10941</v>
      </c>
      <c r="U42" s="101">
        <v>20427</v>
      </c>
      <c r="V42" s="101">
        <v>21295</v>
      </c>
      <c r="W42" s="101">
        <v>29891</v>
      </c>
      <c r="X42" s="101">
        <v>22868</v>
      </c>
      <c r="Y42" s="106">
        <f t="shared" si="3"/>
        <v>0.40366283165062211</v>
      </c>
      <c r="Z42" s="106">
        <f t="shared" si="4"/>
        <v>5.2344195499218291E-4</v>
      </c>
      <c r="AA42" s="19"/>
      <c r="AB42" s="54"/>
      <c r="AC42" s="54"/>
      <c r="AD42" s="46"/>
      <c r="AE42" s="67"/>
      <c r="AL42" s="22"/>
      <c r="AM42" s="22"/>
    </row>
    <row r="43" spans="1:39">
      <c r="A43" s="120" t="s">
        <v>41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101"/>
      <c r="O43" s="103">
        <v>37469</v>
      </c>
      <c r="P43" s="101">
        <v>37157</v>
      </c>
      <c r="Q43" s="101">
        <v>12453</v>
      </c>
      <c r="R43" s="101">
        <v>8397</v>
      </c>
      <c r="S43" s="101">
        <v>16789</v>
      </c>
      <c r="T43" s="101">
        <v>30016</v>
      </c>
      <c r="U43" s="101">
        <v>44077</v>
      </c>
      <c r="V43" s="101">
        <v>64790</v>
      </c>
      <c r="W43" s="101">
        <v>80679</v>
      </c>
      <c r="X43" s="101">
        <v>103345</v>
      </c>
      <c r="Y43" s="106">
        <f t="shared" si="3"/>
        <v>0.24523846272572936</v>
      </c>
      <c r="Z43" s="106">
        <f t="shared" si="4"/>
        <v>1.412825716329809E-3</v>
      </c>
      <c r="AA43" s="19"/>
      <c r="AB43" s="54"/>
      <c r="AC43" s="54"/>
      <c r="AD43" s="46"/>
      <c r="AE43" s="67"/>
      <c r="AL43" s="22"/>
      <c r="AM43" s="22"/>
    </row>
    <row r="44" spans="1:39">
      <c r="A44" s="120" t="s">
        <v>39</v>
      </c>
      <c r="B44" s="84">
        <v>18124</v>
      </c>
      <c r="C44" s="84">
        <v>24995</v>
      </c>
      <c r="D44" s="84">
        <v>50393</v>
      </c>
      <c r="E44" s="84">
        <v>103000</v>
      </c>
      <c r="F44" s="84">
        <v>179098</v>
      </c>
      <c r="G44" s="84">
        <v>196722</v>
      </c>
      <c r="H44" s="84">
        <v>267183</v>
      </c>
      <c r="I44" s="84">
        <v>380061</v>
      </c>
      <c r="J44" s="84">
        <v>400799</v>
      </c>
      <c r="K44" s="84">
        <v>65646</v>
      </c>
      <c r="L44" s="84">
        <v>75261</v>
      </c>
      <c r="M44" s="84">
        <v>97585</v>
      </c>
      <c r="N44" s="101">
        <v>69687</v>
      </c>
      <c r="O44" s="103">
        <v>45758</v>
      </c>
      <c r="P44" s="101">
        <v>25941</v>
      </c>
      <c r="Q44" s="101">
        <v>5654</v>
      </c>
      <c r="R44" s="101">
        <v>4340</v>
      </c>
      <c r="S44" s="101">
        <v>7296</v>
      </c>
      <c r="T44" s="101">
        <v>5660</v>
      </c>
      <c r="U44" s="101">
        <v>6254</v>
      </c>
      <c r="V44" s="101">
        <v>4202</v>
      </c>
      <c r="W44" s="101">
        <v>7342</v>
      </c>
      <c r="X44" s="101">
        <v>1490</v>
      </c>
      <c r="Y44" s="106">
        <f t="shared" si="3"/>
        <v>0.74726320799619228</v>
      </c>
      <c r="Z44" s="106">
        <f t="shared" si="4"/>
        <v>1.2857083515280875E-4</v>
      </c>
      <c r="AA44" s="19"/>
      <c r="AB44" s="54"/>
      <c r="AC44" s="54"/>
      <c r="AD44" s="46"/>
      <c r="AE44" s="67"/>
      <c r="AL44" s="22"/>
      <c r="AM44" s="22"/>
    </row>
    <row r="45" spans="1:39">
      <c r="A45" s="120" t="s">
        <v>40</v>
      </c>
      <c r="B45" s="84">
        <v>32273</v>
      </c>
      <c r="C45" s="84">
        <v>32425</v>
      </c>
      <c r="D45" s="84">
        <v>22705</v>
      </c>
      <c r="E45" s="84">
        <v>39196</v>
      </c>
      <c r="F45" s="84">
        <v>66896</v>
      </c>
      <c r="G45" s="84">
        <v>87512</v>
      </c>
      <c r="H45" s="84">
        <v>100000</v>
      </c>
      <c r="I45" s="84">
        <v>170000</v>
      </c>
      <c r="J45" s="84">
        <v>195038</v>
      </c>
      <c r="K45" s="84">
        <v>110200</v>
      </c>
      <c r="L45" s="84">
        <v>130400</v>
      </c>
      <c r="M45" s="84">
        <v>146300</v>
      </c>
      <c r="N45" s="101">
        <v>144980</v>
      </c>
      <c r="O45" s="103">
        <v>246641</v>
      </c>
      <c r="P45" s="101">
        <v>245660</v>
      </c>
      <c r="Q45" s="101">
        <v>185400</v>
      </c>
      <c r="R45" s="101">
        <v>88152</v>
      </c>
      <c r="S45" s="101">
        <v>140247</v>
      </c>
      <c r="T45" s="101">
        <v>220667</v>
      </c>
      <c r="U45" s="101">
        <v>271113</v>
      </c>
      <c r="V45" s="101">
        <v>280080</v>
      </c>
      <c r="W45" s="101">
        <v>236668</v>
      </c>
      <c r="X45" s="101">
        <v>328118</v>
      </c>
      <c r="Y45" s="106">
        <f t="shared" si="3"/>
        <v>-0.15499857183661814</v>
      </c>
      <c r="Z45" s="106">
        <f t="shared" si="4"/>
        <v>4.1444568801341517E-3</v>
      </c>
      <c r="AA45" s="19"/>
      <c r="AB45" s="54"/>
      <c r="AC45" s="54"/>
      <c r="AD45" s="46"/>
      <c r="AE45" s="67"/>
      <c r="AL45" s="22"/>
      <c r="AM45" s="22"/>
    </row>
    <row r="46" spans="1:39">
      <c r="A46" s="90" t="s">
        <v>37</v>
      </c>
      <c r="B46" s="88">
        <v>-112436</v>
      </c>
      <c r="C46" s="88">
        <v>-114994</v>
      </c>
      <c r="D46" s="88">
        <v>-56429</v>
      </c>
      <c r="E46" s="88">
        <v>-158474</v>
      </c>
      <c r="F46" s="88">
        <v>-127922</v>
      </c>
      <c r="G46" s="88">
        <v>-138065</v>
      </c>
      <c r="H46" s="88">
        <v>-218983</v>
      </c>
      <c r="I46" s="88">
        <v>-255006</v>
      </c>
      <c r="J46" s="88">
        <v>-270000</v>
      </c>
      <c r="K46" s="88">
        <v>-44220</v>
      </c>
      <c r="L46" s="88">
        <v>-52330</v>
      </c>
      <c r="M46" s="88">
        <v>-67050</v>
      </c>
      <c r="N46" s="101"/>
      <c r="O46" s="103">
        <v>-285140</v>
      </c>
      <c r="P46" s="101">
        <v>-196442</v>
      </c>
      <c r="Q46" s="101">
        <v>-131550</v>
      </c>
      <c r="R46" s="101">
        <v>-101090</v>
      </c>
      <c r="S46" s="101">
        <v>-116000</v>
      </c>
      <c r="T46" s="101">
        <v>-139000</v>
      </c>
      <c r="U46" s="101"/>
      <c r="V46" s="101"/>
      <c r="W46" s="101"/>
      <c r="X46" s="101"/>
      <c r="Y46" s="106"/>
      <c r="Z46" s="106"/>
      <c r="AA46" s="19"/>
      <c r="AB46" s="54"/>
      <c r="AC46" s="54"/>
      <c r="AD46" s="46"/>
      <c r="AE46" s="67"/>
      <c r="AL46" s="22"/>
      <c r="AM46" s="22"/>
    </row>
    <row r="47" spans="1:39" s="2" customFormat="1">
      <c r="A47" s="57" t="s">
        <v>75</v>
      </c>
      <c r="B47" s="58">
        <f t="shared" ref="B47:R47" si="17">+B48+B49+B50</f>
        <v>8151905</v>
      </c>
      <c r="C47" s="58">
        <f t="shared" si="17"/>
        <v>7083587</v>
      </c>
      <c r="D47" s="58">
        <f t="shared" si="17"/>
        <v>7286516</v>
      </c>
      <c r="E47" s="58">
        <f t="shared" si="17"/>
        <v>6567592</v>
      </c>
      <c r="F47" s="58">
        <f t="shared" si="17"/>
        <v>6347881</v>
      </c>
      <c r="G47" s="58">
        <f t="shared" si="17"/>
        <v>6518697</v>
      </c>
      <c r="H47" s="58">
        <f t="shared" si="17"/>
        <v>6836897</v>
      </c>
      <c r="I47" s="58">
        <f t="shared" si="17"/>
        <v>6418498</v>
      </c>
      <c r="J47" s="58">
        <f t="shared" si="17"/>
        <v>6144277</v>
      </c>
      <c r="K47" s="58">
        <f t="shared" si="17"/>
        <v>3961589</v>
      </c>
      <c r="L47" s="58">
        <f t="shared" si="17"/>
        <v>5084984</v>
      </c>
      <c r="M47" s="58">
        <f t="shared" si="17"/>
        <v>5625273</v>
      </c>
      <c r="N47" s="58">
        <f t="shared" si="17"/>
        <v>6959318</v>
      </c>
      <c r="O47" s="58">
        <f t="shared" si="17"/>
        <v>7106013</v>
      </c>
      <c r="P47" s="58">
        <f t="shared" si="17"/>
        <v>7082340</v>
      </c>
      <c r="Q47" s="58">
        <f t="shared" si="17"/>
        <v>7019427</v>
      </c>
      <c r="R47" s="58">
        <f t="shared" si="17"/>
        <v>6712992</v>
      </c>
      <c r="S47" s="58">
        <f>+S48+S49+S50</f>
        <v>5684413</v>
      </c>
      <c r="T47" s="58">
        <f>+T48+T49+T50</f>
        <v>5022072</v>
      </c>
      <c r="U47" s="58">
        <f>+U48+U49+U50</f>
        <v>4369893</v>
      </c>
      <c r="V47" s="58">
        <f t="shared" ref="V47:X47" si="18">+V48+V49+V50</f>
        <v>3219558</v>
      </c>
      <c r="W47" s="58">
        <f t="shared" si="18"/>
        <v>2559194</v>
      </c>
      <c r="X47" s="58">
        <f t="shared" si="18"/>
        <v>2699108</v>
      </c>
      <c r="Y47" s="59">
        <f t="shared" si="3"/>
        <v>-0.20511014244812487</v>
      </c>
      <c r="Z47" s="59">
        <f t="shared" si="4"/>
        <v>4.4815814478079169E-2</v>
      </c>
      <c r="AA47" s="15"/>
      <c r="AB47" s="64"/>
      <c r="AC47" s="23"/>
      <c r="AD47" s="45"/>
      <c r="AE47" s="23"/>
      <c r="AF47" s="23"/>
      <c r="AG47" s="23"/>
      <c r="AH47" s="23"/>
      <c r="AI47" s="23"/>
      <c r="AJ47" s="23"/>
      <c r="AK47" s="23"/>
      <c r="AL47" s="23"/>
      <c r="AM47" s="23"/>
    </row>
    <row r="48" spans="1:39">
      <c r="A48" s="83" t="s">
        <v>14</v>
      </c>
      <c r="B48" s="100">
        <v>1550500</v>
      </c>
      <c r="C48" s="84">
        <v>1274853</v>
      </c>
      <c r="D48" s="84">
        <v>1369042</v>
      </c>
      <c r="E48" s="84">
        <v>1340175</v>
      </c>
      <c r="F48" s="87">
        <v>1400129</v>
      </c>
      <c r="G48" s="84">
        <v>1406777</v>
      </c>
      <c r="H48" s="84">
        <v>1427582</v>
      </c>
      <c r="I48" s="84">
        <v>1342133</v>
      </c>
      <c r="J48" s="84">
        <v>1195436</v>
      </c>
      <c r="K48" s="84">
        <v>822267</v>
      </c>
      <c r="L48" s="84">
        <v>967077</v>
      </c>
      <c r="M48" s="84">
        <v>990482</v>
      </c>
      <c r="N48" s="84">
        <v>1040298</v>
      </c>
      <c r="O48" s="85">
        <v>965191</v>
      </c>
      <c r="P48" s="84">
        <v>913533</v>
      </c>
      <c r="Q48" s="84">
        <v>888565</v>
      </c>
      <c r="R48" s="84">
        <v>803230</v>
      </c>
      <c r="S48" s="84">
        <v>751048</v>
      </c>
      <c r="T48" s="84">
        <v>655896</v>
      </c>
      <c r="U48" s="84">
        <v>461370</v>
      </c>
      <c r="V48" s="84">
        <v>327681</v>
      </c>
      <c r="W48" s="84">
        <v>288235</v>
      </c>
      <c r="X48" s="84">
        <v>289371</v>
      </c>
      <c r="Y48" s="86">
        <f t="shared" si="3"/>
        <v>-0.12037927130349335</v>
      </c>
      <c r="Z48" s="86">
        <f t="shared" si="4"/>
        <v>5.0474822487428265E-3</v>
      </c>
      <c r="AA48" s="16"/>
      <c r="AD48" s="47"/>
      <c r="AE48" s="47"/>
      <c r="AL48" s="22"/>
      <c r="AM48" s="22"/>
    </row>
    <row r="49" spans="1:39">
      <c r="A49" s="83" t="s">
        <v>15</v>
      </c>
      <c r="B49" s="84">
        <v>1130488</v>
      </c>
      <c r="C49" s="84">
        <v>1000715</v>
      </c>
      <c r="D49" s="84">
        <v>960097</v>
      </c>
      <c r="E49" s="84">
        <v>774048</v>
      </c>
      <c r="F49" s="84">
        <v>781827</v>
      </c>
      <c r="G49" s="84">
        <v>846048</v>
      </c>
      <c r="H49" s="84">
        <v>1097619</v>
      </c>
      <c r="I49" s="84">
        <v>1209097</v>
      </c>
      <c r="J49" s="84">
        <v>1217458</v>
      </c>
      <c r="K49" s="84">
        <v>942876</v>
      </c>
      <c r="L49" s="84">
        <v>1386148</v>
      </c>
      <c r="M49" s="84">
        <v>1657080</v>
      </c>
      <c r="N49" s="84">
        <v>1810007</v>
      </c>
      <c r="O49" s="85">
        <v>1771987</v>
      </c>
      <c r="P49" s="84">
        <v>1915709</v>
      </c>
      <c r="Q49" s="84">
        <v>1968054</v>
      </c>
      <c r="R49" s="84">
        <v>1993178</v>
      </c>
      <c r="S49" s="84">
        <v>1900149</v>
      </c>
      <c r="T49" s="84">
        <v>1581012</v>
      </c>
      <c r="U49" s="84">
        <v>1396812</v>
      </c>
      <c r="V49" s="84">
        <v>967479</v>
      </c>
      <c r="W49" s="84">
        <v>708242</v>
      </c>
      <c r="X49" s="84">
        <v>658001</v>
      </c>
      <c r="Y49" s="86">
        <f t="shared" si="3"/>
        <v>-0.2679510356297139</v>
      </c>
      <c r="Z49" s="86">
        <f t="shared" si="4"/>
        <v>1.240251504090106E-2</v>
      </c>
      <c r="AA49" s="16"/>
      <c r="AD49" s="47"/>
      <c r="AE49" s="47"/>
      <c r="AL49" s="22"/>
      <c r="AM49" s="22"/>
    </row>
    <row r="50" spans="1:39">
      <c r="A50" s="83" t="s">
        <v>16</v>
      </c>
      <c r="B50" s="84">
        <v>5470917</v>
      </c>
      <c r="C50" s="84">
        <v>4808019</v>
      </c>
      <c r="D50" s="84">
        <v>4957377</v>
      </c>
      <c r="E50" s="84">
        <v>4453369</v>
      </c>
      <c r="F50" s="84">
        <v>4165925</v>
      </c>
      <c r="G50" s="84">
        <v>4265872</v>
      </c>
      <c r="H50" s="84">
        <v>4311696</v>
      </c>
      <c r="I50" s="84">
        <v>3867268</v>
      </c>
      <c r="J50" s="87">
        <v>3731383</v>
      </c>
      <c r="K50" s="84">
        <v>2196446</v>
      </c>
      <c r="L50" s="84">
        <v>2731759</v>
      </c>
      <c r="M50" s="84">
        <v>2977711</v>
      </c>
      <c r="N50" s="84">
        <v>4109013</v>
      </c>
      <c r="O50" s="85">
        <v>4368835</v>
      </c>
      <c r="P50" s="84">
        <v>4253098</v>
      </c>
      <c r="Q50" s="84">
        <v>4162808</v>
      </c>
      <c r="R50" s="84">
        <v>3916584</v>
      </c>
      <c r="S50" s="84">
        <v>3033216</v>
      </c>
      <c r="T50" s="84">
        <v>2785164</v>
      </c>
      <c r="U50" s="84">
        <v>2511711</v>
      </c>
      <c r="V50" s="84">
        <v>1924398</v>
      </c>
      <c r="W50" s="84">
        <v>1562717</v>
      </c>
      <c r="X50" s="84">
        <v>1751736</v>
      </c>
      <c r="Y50" s="86">
        <f t="shared" si="3"/>
        <v>-0.18794500929641378</v>
      </c>
      <c r="Z50" s="86">
        <f t="shared" si="4"/>
        <v>2.7365817188435282E-2</v>
      </c>
      <c r="AA50" s="16"/>
      <c r="AD50" s="48"/>
      <c r="AE50" s="47"/>
      <c r="AL50" s="22"/>
      <c r="AM50" s="22"/>
    </row>
    <row r="51" spans="1:39" s="2" customFormat="1">
      <c r="A51" s="57" t="s">
        <v>17</v>
      </c>
      <c r="B51" s="60">
        <f>SUM(B52:B58)</f>
        <v>1596507</v>
      </c>
      <c r="C51" s="60">
        <f>SUM(C52:C58)</f>
        <v>1604425</v>
      </c>
      <c r="D51" s="60">
        <f>SUM(D52:D58)</f>
        <v>1527480</v>
      </c>
      <c r="E51" s="60">
        <f t="shared" ref="E51:R51" si="19">SUM(E52:E58)</f>
        <v>1565899</v>
      </c>
      <c r="F51" s="60">
        <f t="shared" si="19"/>
        <v>2013183</v>
      </c>
      <c r="G51" s="60">
        <f t="shared" si="19"/>
        <v>2260600</v>
      </c>
      <c r="H51" s="60">
        <f t="shared" si="19"/>
        <v>2345974</v>
      </c>
      <c r="I51" s="60">
        <f t="shared" si="19"/>
        <v>2819481</v>
      </c>
      <c r="J51" s="60">
        <f t="shared" si="19"/>
        <v>2966313</v>
      </c>
      <c r="K51" s="60">
        <f t="shared" si="19"/>
        <v>2986798</v>
      </c>
      <c r="L51" s="60">
        <f t="shared" si="19"/>
        <v>3239912</v>
      </c>
      <c r="M51" s="60">
        <f t="shared" si="19"/>
        <v>3248751</v>
      </c>
      <c r="N51" s="60">
        <f t="shared" si="19"/>
        <v>3344354</v>
      </c>
      <c r="O51" s="60">
        <f t="shared" si="19"/>
        <v>3584080</v>
      </c>
      <c r="P51" s="60">
        <f t="shared" si="19"/>
        <v>2969689</v>
      </c>
      <c r="Q51" s="60">
        <f t="shared" si="19"/>
        <v>2418717</v>
      </c>
      <c r="R51" s="60">
        <f t="shared" si="19"/>
        <v>2109194</v>
      </c>
      <c r="S51" s="60">
        <f>SUM(S52:S58)</f>
        <v>2581106</v>
      </c>
      <c r="T51" s="60">
        <f>SUM(T52:T58)</f>
        <v>2660584</v>
      </c>
      <c r="U51" s="60">
        <f>SUM(U52:U58)</f>
        <v>2660432</v>
      </c>
      <c r="V51" s="60">
        <f t="shared" ref="V51:X51" si="20">SUM(V52:V58)</f>
        <v>1760195</v>
      </c>
      <c r="W51" s="60">
        <f t="shared" si="20"/>
        <v>1948258</v>
      </c>
      <c r="X51" s="60">
        <f t="shared" si="20"/>
        <v>2149380</v>
      </c>
      <c r="Y51" s="59">
        <f t="shared" si="3"/>
        <v>0.10684213964930023</v>
      </c>
      <c r="Z51" s="59">
        <f t="shared" si="4"/>
        <v>3.4117292039381762E-2</v>
      </c>
      <c r="AA51" s="15"/>
      <c r="AB51" s="23"/>
      <c r="AC51" s="23"/>
      <c r="AD51" s="45"/>
      <c r="AE51" s="45"/>
      <c r="AF51" s="23"/>
      <c r="AG51" s="23"/>
      <c r="AH51" s="23"/>
      <c r="AI51" s="23"/>
      <c r="AJ51" s="23"/>
      <c r="AK51" s="23"/>
      <c r="AL51" s="23"/>
      <c r="AM51" s="23"/>
    </row>
    <row r="52" spans="1:39">
      <c r="A52" s="83" t="s">
        <v>18</v>
      </c>
      <c r="B52" s="84">
        <v>238706</v>
      </c>
      <c r="C52" s="84">
        <v>169580</v>
      </c>
      <c r="D52" s="84">
        <v>111295</v>
      </c>
      <c r="E52" s="84">
        <v>109784</v>
      </c>
      <c r="F52" s="84">
        <v>171400</v>
      </c>
      <c r="G52" s="84">
        <v>182761</v>
      </c>
      <c r="H52" s="84">
        <v>263120</v>
      </c>
      <c r="I52" s="84">
        <v>350735</v>
      </c>
      <c r="J52" s="84">
        <v>399577</v>
      </c>
      <c r="K52" s="84">
        <v>380815</v>
      </c>
      <c r="L52" s="101">
        <v>506342</v>
      </c>
      <c r="M52" s="84">
        <v>577233</v>
      </c>
      <c r="N52" s="84">
        <v>497376</v>
      </c>
      <c r="O52" s="85">
        <v>506539</v>
      </c>
      <c r="P52" s="84">
        <v>363711</v>
      </c>
      <c r="Q52" s="84">
        <v>308756</v>
      </c>
      <c r="R52" s="84">
        <v>241315</v>
      </c>
      <c r="S52" s="84">
        <v>203694</v>
      </c>
      <c r="T52" s="84">
        <v>208573</v>
      </c>
      <c r="U52" s="84">
        <v>108364</v>
      </c>
      <c r="V52" s="84">
        <v>93001</v>
      </c>
      <c r="W52" s="84">
        <v>184106</v>
      </c>
      <c r="X52" s="84">
        <v>257505</v>
      </c>
      <c r="Y52" s="86">
        <f t="shared" si="3"/>
        <v>0.97961312243954368</v>
      </c>
      <c r="Z52" s="86">
        <f t="shared" si="4"/>
        <v>3.2240073790034064E-3</v>
      </c>
      <c r="AA52" s="16"/>
      <c r="AD52" s="47"/>
      <c r="AE52" s="47"/>
      <c r="AL52" s="22"/>
      <c r="AM52" s="22"/>
    </row>
    <row r="53" spans="1:39">
      <c r="A53" s="83" t="s">
        <v>65</v>
      </c>
      <c r="B53" s="84">
        <v>1298437</v>
      </c>
      <c r="C53" s="84">
        <v>1384368</v>
      </c>
      <c r="D53" s="84">
        <v>1376219</v>
      </c>
      <c r="E53" s="84">
        <v>1428270</v>
      </c>
      <c r="F53" s="84">
        <v>1777642</v>
      </c>
      <c r="G53" s="84">
        <v>1979545</v>
      </c>
      <c r="H53" s="84">
        <v>2027305</v>
      </c>
      <c r="I53" s="84">
        <v>2360739</v>
      </c>
      <c r="J53" s="84">
        <v>2498482</v>
      </c>
      <c r="K53" s="84">
        <v>2568167</v>
      </c>
      <c r="L53" s="84">
        <v>2682924</v>
      </c>
      <c r="M53" s="84">
        <v>2630893</v>
      </c>
      <c r="N53" s="84">
        <v>2764866</v>
      </c>
      <c r="O53" s="85">
        <v>2955356</v>
      </c>
      <c r="P53" s="87">
        <v>2507759</v>
      </c>
      <c r="Q53" s="87">
        <v>2016308</v>
      </c>
      <c r="R53" s="87">
        <v>1798894</v>
      </c>
      <c r="S53" s="87">
        <v>2307897</v>
      </c>
      <c r="T53" s="87">
        <v>2387967</v>
      </c>
      <c r="U53" s="87">
        <v>2448490</v>
      </c>
      <c r="V53" s="87">
        <v>1607175</v>
      </c>
      <c r="W53" s="87">
        <v>1707851</v>
      </c>
      <c r="X53" s="87">
        <v>1824833</v>
      </c>
      <c r="Y53" s="86">
        <f t="shared" si="3"/>
        <v>6.264159161261218E-2</v>
      </c>
      <c r="Z53" s="86">
        <f t="shared" si="4"/>
        <v>2.9907358946684771E-2</v>
      </c>
      <c r="AA53" s="16"/>
      <c r="AD53" s="48"/>
      <c r="AE53" s="47"/>
      <c r="AL53" s="22"/>
      <c r="AM53" s="22"/>
    </row>
    <row r="54" spans="1:39">
      <c r="A54" s="83" t="s">
        <v>42</v>
      </c>
      <c r="B54" s="84">
        <v>22179</v>
      </c>
      <c r="C54" s="84">
        <v>22908</v>
      </c>
      <c r="D54" s="84">
        <v>19536</v>
      </c>
      <c r="E54" s="84">
        <v>17925</v>
      </c>
      <c r="F54" s="84">
        <v>39739</v>
      </c>
      <c r="G54" s="84">
        <v>51905</v>
      </c>
      <c r="H54" s="84">
        <v>45239</v>
      </c>
      <c r="I54" s="84">
        <v>68047</v>
      </c>
      <c r="J54" s="84">
        <v>34138</v>
      </c>
      <c r="K54" s="84">
        <v>24679</v>
      </c>
      <c r="L54" s="84">
        <v>37197</v>
      </c>
      <c r="M54" s="84">
        <v>28030</v>
      </c>
      <c r="N54" s="84">
        <v>70686</v>
      </c>
      <c r="O54" s="85">
        <v>74836</v>
      </c>
      <c r="P54" s="87">
        <v>70149</v>
      </c>
      <c r="Q54" s="87">
        <v>76678</v>
      </c>
      <c r="R54" s="87">
        <v>77946</v>
      </c>
      <c r="S54" s="87">
        <v>74000</v>
      </c>
      <c r="T54" s="87">
        <v>71676</v>
      </c>
      <c r="U54" s="87">
        <v>78020</v>
      </c>
      <c r="V54" s="87">
        <v>47281</v>
      </c>
      <c r="W54" s="87">
        <v>40764</v>
      </c>
      <c r="X54" s="96">
        <v>51455</v>
      </c>
      <c r="Y54" s="86">
        <f t="shared" si="3"/>
        <v>-0.13783549417313512</v>
      </c>
      <c r="Z54" s="86">
        <f t="shared" si="4"/>
        <v>7.1384657098462218E-4</v>
      </c>
      <c r="AA54" s="16"/>
      <c r="AD54" s="48"/>
      <c r="AE54" s="47"/>
      <c r="AL54" s="22"/>
      <c r="AM54" s="22"/>
    </row>
    <row r="55" spans="1:39">
      <c r="A55" s="83" t="s">
        <v>59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124"/>
      <c r="O55" s="85">
        <v>47414</v>
      </c>
      <c r="P55" s="87">
        <v>43577</v>
      </c>
      <c r="Q55" s="87">
        <v>34346</v>
      </c>
      <c r="R55" s="87">
        <v>22839</v>
      </c>
      <c r="S55" s="87">
        <v>30669</v>
      </c>
      <c r="T55" s="87">
        <v>26850</v>
      </c>
      <c r="U55" s="87">
        <v>17112</v>
      </c>
      <c r="V55" s="87">
        <v>8093</v>
      </c>
      <c r="W55" s="87">
        <v>9777</v>
      </c>
      <c r="X55" s="87">
        <v>9464</v>
      </c>
      <c r="Y55" s="86">
        <f t="shared" ref="Y55:Y57" si="21">W55/V55-1</f>
        <v>0.20808105770418872</v>
      </c>
      <c r="Z55" s="86">
        <f t="shared" ref="Z55:Z57" si="22">W55/W$7</f>
        <v>1.712118026816959E-4</v>
      </c>
      <c r="AA55" s="16"/>
      <c r="AD55" s="48"/>
      <c r="AE55" s="47"/>
      <c r="AL55" s="22"/>
      <c r="AM55" s="22"/>
    </row>
    <row r="56" spans="1:39">
      <c r="A56" s="83" t="s">
        <v>43</v>
      </c>
      <c r="B56" s="84">
        <v>20190</v>
      </c>
      <c r="C56" s="84">
        <v>13170</v>
      </c>
      <c r="D56" s="84">
        <v>9570</v>
      </c>
      <c r="E56" s="84">
        <v>8100</v>
      </c>
      <c r="F56" s="84">
        <v>24402</v>
      </c>
      <c r="G56" s="84">
        <v>139166</v>
      </c>
      <c r="H56" s="84">
        <v>120358</v>
      </c>
      <c r="I56" s="84">
        <v>119960</v>
      </c>
      <c r="J56" s="84">
        <v>88116</v>
      </c>
      <c r="K56" s="84">
        <v>71907</v>
      </c>
      <c r="L56" s="84">
        <v>73757</v>
      </c>
      <c r="M56" s="84">
        <v>69115</v>
      </c>
      <c r="N56" s="84">
        <v>67226</v>
      </c>
      <c r="O56" s="85">
        <v>45986</v>
      </c>
      <c r="P56" s="87">
        <v>11039</v>
      </c>
      <c r="Q56" s="87">
        <v>9739</v>
      </c>
      <c r="R56" s="87">
        <v>849</v>
      </c>
      <c r="S56" s="102"/>
      <c r="T56" s="102"/>
      <c r="U56" s="102"/>
      <c r="V56" s="102"/>
      <c r="W56" s="102"/>
      <c r="X56" s="102"/>
      <c r="Y56" s="86"/>
      <c r="Z56" s="86"/>
      <c r="AA56" s="16"/>
      <c r="AD56" s="48"/>
      <c r="AE56" s="47"/>
      <c r="AL56" s="22"/>
      <c r="AM56" s="22"/>
    </row>
    <row r="57" spans="1:39">
      <c r="A57" s="83" t="s">
        <v>55</v>
      </c>
      <c r="B57" s="84">
        <v>16995</v>
      </c>
      <c r="C57" s="84">
        <v>14399</v>
      </c>
      <c r="D57" s="84">
        <v>10860</v>
      </c>
      <c r="E57" s="84">
        <v>1820</v>
      </c>
      <c r="F57" s="84"/>
      <c r="G57" s="84"/>
      <c r="H57" s="84"/>
      <c r="I57" s="84"/>
      <c r="J57" s="84"/>
      <c r="K57" s="84"/>
      <c r="L57" s="84"/>
      <c r="M57" s="84"/>
      <c r="N57" s="124"/>
      <c r="O57" s="85">
        <v>15949</v>
      </c>
      <c r="P57" s="87">
        <v>16454</v>
      </c>
      <c r="Q57" s="87">
        <v>10590</v>
      </c>
      <c r="R57" s="87">
        <v>141</v>
      </c>
      <c r="S57" s="87">
        <v>4846</v>
      </c>
      <c r="T57" s="87">
        <v>7518</v>
      </c>
      <c r="U57" s="87">
        <v>8446</v>
      </c>
      <c r="V57" s="87">
        <v>4645</v>
      </c>
      <c r="W57" s="87">
        <v>5760</v>
      </c>
      <c r="X57" s="87">
        <v>6123</v>
      </c>
      <c r="Y57" s="86">
        <f t="shared" si="21"/>
        <v>0.24004305705059203</v>
      </c>
      <c r="Z57" s="86">
        <f t="shared" si="22"/>
        <v>1.0086734002726484E-4</v>
      </c>
      <c r="AA57" s="16"/>
      <c r="AD57" s="48"/>
      <c r="AE57" s="47"/>
      <c r="AL57" s="22"/>
      <c r="AM57" s="22"/>
    </row>
    <row r="58" spans="1:39">
      <c r="A58" s="90" t="s">
        <v>37</v>
      </c>
      <c r="B58" s="84"/>
      <c r="C58" s="84"/>
      <c r="D58" s="84"/>
      <c r="E58" s="84"/>
      <c r="F58" s="88"/>
      <c r="G58" s="88">
        <v>-92777</v>
      </c>
      <c r="H58" s="88">
        <v>-110048</v>
      </c>
      <c r="I58" s="88">
        <v>-80000</v>
      </c>
      <c r="J58" s="88">
        <v>-54000</v>
      </c>
      <c r="K58" s="88">
        <v>-58770</v>
      </c>
      <c r="L58" s="88">
        <v>-60308</v>
      </c>
      <c r="M58" s="88">
        <v>-56520</v>
      </c>
      <c r="N58" s="84">
        <v>-55800</v>
      </c>
      <c r="O58" s="85">
        <v>-62000</v>
      </c>
      <c r="P58" s="87">
        <v>-43000</v>
      </c>
      <c r="Q58" s="87">
        <v>-37700</v>
      </c>
      <c r="R58" s="87">
        <v>-32790</v>
      </c>
      <c r="S58" s="87">
        <v>-40000</v>
      </c>
      <c r="T58" s="87">
        <v>-42000</v>
      </c>
      <c r="U58" s="95"/>
      <c r="V58" s="95"/>
      <c r="W58" s="95"/>
      <c r="X58" s="95"/>
      <c r="Y58" s="86"/>
      <c r="Z58" s="86"/>
      <c r="AA58" s="16"/>
      <c r="AD58" s="48"/>
      <c r="AE58" s="47"/>
      <c r="AL58" s="22"/>
      <c r="AM58" s="22"/>
    </row>
    <row r="59" spans="1:39" s="2" customFormat="1">
      <c r="A59" s="57" t="s">
        <v>62</v>
      </c>
      <c r="B59" s="60">
        <f>SUM(B60:B75)</f>
        <v>13573073</v>
      </c>
      <c r="C59" s="60">
        <f>SUM(C60:C75)</f>
        <v>13325542</v>
      </c>
      <c r="D59" s="60">
        <f>SUM(D60:D75)</f>
        <v>14852099</v>
      </c>
      <c r="E59" s="60">
        <f>SUM(E60:E75)</f>
        <v>16197676</v>
      </c>
      <c r="F59" s="60">
        <f>SUM(F60:F75)</f>
        <v>17870039</v>
      </c>
      <c r="G59" s="60">
        <f>SUM(G60:G75)</f>
        <v>20049013</v>
      </c>
      <c r="H59" s="60">
        <f>SUM(H60:H75)</f>
        <v>22175957</v>
      </c>
      <c r="I59" s="60">
        <f>SUM(I60:I75)</f>
        <v>24212695</v>
      </c>
      <c r="J59" s="60">
        <f>SUM(J60:J75)</f>
        <v>24874932</v>
      </c>
      <c r="K59" s="60">
        <f>SUM(K60:K75)</f>
        <v>25289717</v>
      </c>
      <c r="L59" s="60">
        <f>SUM(L60:L75)</f>
        <v>32408358</v>
      </c>
      <c r="M59" s="60">
        <f>SUM(M60:M75)</f>
        <v>32491119</v>
      </c>
      <c r="N59" s="60">
        <f>SUM(N60:N75)</f>
        <v>35143916</v>
      </c>
      <c r="O59" s="60">
        <f>SUM(O60:O75)</f>
        <v>37193328</v>
      </c>
      <c r="P59" s="60">
        <f>SUM(P60:P75)</f>
        <v>39245992</v>
      </c>
      <c r="Q59" s="60">
        <f>SUM(Q60:Q75)</f>
        <v>40202453</v>
      </c>
      <c r="R59" s="60">
        <f>SUM(R60:R75)</f>
        <v>43846084</v>
      </c>
      <c r="S59" s="60">
        <f>SUM(S60:S75)</f>
        <v>44921338</v>
      </c>
      <c r="T59" s="60">
        <f>SUM(T60:T75)</f>
        <v>43469157</v>
      </c>
      <c r="U59" s="60">
        <f>SUM(U60:U75)</f>
        <v>40650626</v>
      </c>
      <c r="V59" s="60">
        <f>SUM(V60:V75)</f>
        <v>35822949</v>
      </c>
      <c r="W59" s="60">
        <f>SUM(W60:W75)</f>
        <v>38152172.368000008</v>
      </c>
      <c r="X59" s="60">
        <f>SUM(X60:X75)</f>
        <v>42324446.689999998</v>
      </c>
      <c r="Y59" s="59">
        <f t="shared" si="3"/>
        <v>6.5020424979529423E-2</v>
      </c>
      <c r="Z59" s="59">
        <f t="shared" si="4"/>
        <v>0.66810905260796438</v>
      </c>
      <c r="AA59" s="15"/>
      <c r="AB59" s="23"/>
      <c r="AC59" s="23"/>
      <c r="AD59" s="45"/>
      <c r="AE59" s="45"/>
      <c r="AF59" s="23"/>
      <c r="AG59" s="23"/>
      <c r="AH59" s="23"/>
      <c r="AI59" s="23"/>
      <c r="AJ59" s="23"/>
      <c r="AK59" s="23"/>
      <c r="AL59" s="23"/>
      <c r="AM59" s="23"/>
    </row>
    <row r="60" spans="1:39">
      <c r="A60" s="83" t="s">
        <v>19</v>
      </c>
      <c r="B60" s="101">
        <v>323649</v>
      </c>
      <c r="C60" s="101">
        <v>285870</v>
      </c>
      <c r="D60" s="101">
        <v>306876</v>
      </c>
      <c r="E60" s="101">
        <v>365611</v>
      </c>
      <c r="F60" s="101">
        <v>337510</v>
      </c>
      <c r="G60" s="101">
        <v>316414</v>
      </c>
      <c r="H60" s="101">
        <v>274267</v>
      </c>
      <c r="I60" s="101">
        <v>283348</v>
      </c>
      <c r="J60" s="101">
        <v>285590</v>
      </c>
      <c r="K60" s="101">
        <v>188158</v>
      </c>
      <c r="L60" s="101">
        <v>205334</v>
      </c>
      <c r="M60" s="101">
        <v>189503</v>
      </c>
      <c r="N60" s="101">
        <v>189949</v>
      </c>
      <c r="O60" s="103">
        <v>170808</v>
      </c>
      <c r="P60" s="101">
        <v>166933</v>
      </c>
      <c r="Q60" s="101">
        <v>159872</v>
      </c>
      <c r="R60" s="101">
        <v>149000</v>
      </c>
      <c r="S60" s="102"/>
      <c r="T60" s="102"/>
      <c r="U60" s="102"/>
      <c r="V60" s="102"/>
      <c r="W60" s="102"/>
      <c r="X60" s="102"/>
      <c r="Y60" s="94"/>
      <c r="Z60" s="94"/>
      <c r="AA60" s="16"/>
      <c r="AD60" s="44"/>
      <c r="AE60" s="44"/>
      <c r="AL60" s="22"/>
      <c r="AM60" s="22"/>
    </row>
    <row r="61" spans="1:39">
      <c r="A61" s="83" t="s">
        <v>44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3">
        <v>162</v>
      </c>
      <c r="P61" s="101">
        <v>536</v>
      </c>
      <c r="Q61" s="101">
        <v>540</v>
      </c>
      <c r="R61" s="101">
        <v>580</v>
      </c>
      <c r="S61" s="102"/>
      <c r="T61" s="102"/>
      <c r="U61" s="102"/>
      <c r="V61" s="102"/>
      <c r="W61" s="102"/>
      <c r="X61" s="102"/>
      <c r="Y61" s="94"/>
      <c r="Z61" s="94"/>
      <c r="AA61" s="16"/>
      <c r="AD61" s="44"/>
      <c r="AE61" s="44"/>
    </row>
    <row r="62" spans="1:39">
      <c r="A62" s="83" t="s">
        <v>20</v>
      </c>
      <c r="B62" s="101">
        <v>604677</v>
      </c>
      <c r="C62" s="101">
        <v>703521</v>
      </c>
      <c r="D62" s="101">
        <v>1101696</v>
      </c>
      <c r="E62" s="101">
        <v>2018875</v>
      </c>
      <c r="F62" s="101">
        <v>2480231</v>
      </c>
      <c r="G62" s="101">
        <v>3931807</v>
      </c>
      <c r="H62" s="101">
        <v>5233132</v>
      </c>
      <c r="I62" s="101">
        <v>6381116</v>
      </c>
      <c r="J62" s="101">
        <v>6737745</v>
      </c>
      <c r="K62" s="101">
        <v>10383831</v>
      </c>
      <c r="L62" s="101">
        <v>13897083</v>
      </c>
      <c r="M62" s="101">
        <v>14485326</v>
      </c>
      <c r="N62" s="101">
        <v>15523658</v>
      </c>
      <c r="O62" s="103">
        <v>18084169</v>
      </c>
      <c r="P62" s="101">
        <v>19928505</v>
      </c>
      <c r="Q62" s="101">
        <v>21210339</v>
      </c>
      <c r="R62" s="87">
        <v>24376902</v>
      </c>
      <c r="S62" s="105">
        <v>24806687</v>
      </c>
      <c r="T62" s="87">
        <v>23529423</v>
      </c>
      <c r="U62" s="87">
        <v>21389833</v>
      </c>
      <c r="V62" s="87">
        <v>19994081</v>
      </c>
      <c r="W62" s="87">
        <v>21407962</v>
      </c>
      <c r="X62" s="87">
        <v>23836083</v>
      </c>
      <c r="Y62" s="106">
        <f t="shared" si="3"/>
        <v>7.0714978097768055E-2</v>
      </c>
      <c r="Z62" s="106">
        <f t="shared" si="4"/>
        <v>0.37488961499041051</v>
      </c>
      <c r="AA62" s="16"/>
      <c r="AD62" s="44"/>
      <c r="AE62" s="44"/>
    </row>
    <row r="63" spans="1:39">
      <c r="A63" s="83" t="s">
        <v>73</v>
      </c>
      <c r="B63" s="101">
        <v>15540</v>
      </c>
      <c r="C63" s="101">
        <v>29347</v>
      </c>
      <c r="D63" s="101">
        <v>30000</v>
      </c>
      <c r="E63" s="101">
        <v>38661</v>
      </c>
      <c r="F63" s="101">
        <v>61070</v>
      </c>
      <c r="G63" s="101">
        <v>36236</v>
      </c>
      <c r="H63" s="101">
        <v>33012</v>
      </c>
      <c r="I63" s="101">
        <v>38923</v>
      </c>
      <c r="J63" s="101">
        <v>46458</v>
      </c>
      <c r="K63" s="101">
        <v>43558</v>
      </c>
      <c r="L63" s="101">
        <v>33161</v>
      </c>
      <c r="M63" s="101">
        <v>24591</v>
      </c>
      <c r="N63" s="101">
        <v>26340</v>
      </c>
      <c r="O63" s="103">
        <v>26940</v>
      </c>
      <c r="P63" s="101">
        <v>27070</v>
      </c>
      <c r="Q63" s="101">
        <v>36395</v>
      </c>
      <c r="R63" s="87">
        <v>45853</v>
      </c>
      <c r="S63" s="87">
        <v>55525</v>
      </c>
      <c r="T63" s="105">
        <v>40500</v>
      </c>
      <c r="U63" s="87">
        <v>57238</v>
      </c>
      <c r="V63" s="87">
        <v>37141</v>
      </c>
      <c r="W63" s="87">
        <v>46277.686000000002</v>
      </c>
      <c r="X63" s="87">
        <v>41663</v>
      </c>
      <c r="Y63" s="106">
        <f t="shared" si="3"/>
        <v>0.246</v>
      </c>
      <c r="Z63" s="106">
        <f t="shared" si="4"/>
        <v>8.1040053636058926E-4</v>
      </c>
      <c r="AA63" s="16"/>
      <c r="AD63" s="44"/>
      <c r="AE63" s="44"/>
    </row>
    <row r="64" spans="1:39">
      <c r="A64" s="83" t="s">
        <v>23</v>
      </c>
      <c r="B64" s="101">
        <v>8359434</v>
      </c>
      <c r="C64" s="101">
        <v>8117563</v>
      </c>
      <c r="D64" s="101">
        <v>8618354</v>
      </c>
      <c r="E64" s="101">
        <v>8478328</v>
      </c>
      <c r="F64" s="101">
        <v>8720385</v>
      </c>
      <c r="G64" s="101">
        <v>9016735</v>
      </c>
      <c r="H64" s="101">
        <v>9754903</v>
      </c>
      <c r="I64" s="101">
        <v>9944637</v>
      </c>
      <c r="J64" s="101">
        <v>9928143</v>
      </c>
      <c r="K64" s="101">
        <v>6862161</v>
      </c>
      <c r="L64" s="101">
        <v>8310362</v>
      </c>
      <c r="M64" s="101">
        <v>7158525</v>
      </c>
      <c r="N64" s="101">
        <v>8554503</v>
      </c>
      <c r="O64" s="103">
        <v>8189323</v>
      </c>
      <c r="P64" s="101">
        <v>8277070</v>
      </c>
      <c r="Q64" s="101">
        <v>7830722</v>
      </c>
      <c r="R64" s="87">
        <v>7873886</v>
      </c>
      <c r="S64" s="87">
        <v>8347836</v>
      </c>
      <c r="T64" s="87">
        <v>8359286</v>
      </c>
      <c r="U64" s="87">
        <v>8329130</v>
      </c>
      <c r="V64" s="87">
        <v>6960411</v>
      </c>
      <c r="W64" s="87">
        <v>6619242</v>
      </c>
      <c r="X64" s="87">
        <v>6566356</v>
      </c>
      <c r="Y64" s="106">
        <f t="shared" si="3"/>
        <v>-4.9015640024705487E-2</v>
      </c>
      <c r="Z64" s="106">
        <f t="shared" si="4"/>
        <v>0.11591412040568622</v>
      </c>
      <c r="AA64" s="16"/>
      <c r="AD64" s="44"/>
      <c r="AE64" s="44"/>
    </row>
    <row r="65" spans="1:37">
      <c r="A65" s="83" t="s">
        <v>66</v>
      </c>
      <c r="B65" s="101">
        <v>517957</v>
      </c>
      <c r="C65" s="101">
        <v>654557</v>
      </c>
      <c r="D65" s="101">
        <v>703948</v>
      </c>
      <c r="E65" s="101">
        <v>907968</v>
      </c>
      <c r="F65" s="101">
        <v>1178354</v>
      </c>
      <c r="G65" s="101">
        <v>1264111</v>
      </c>
      <c r="H65" s="101">
        <v>1473235</v>
      </c>
      <c r="I65" s="101">
        <v>1713479</v>
      </c>
      <c r="J65" s="101">
        <v>1846051</v>
      </c>
      <c r="K65" s="101">
        <v>2175220</v>
      </c>
      <c r="L65" s="101">
        <v>2831542</v>
      </c>
      <c r="M65" s="101">
        <v>3040144</v>
      </c>
      <c r="N65" s="101">
        <v>3296240</v>
      </c>
      <c r="O65" s="103">
        <v>3155694</v>
      </c>
      <c r="P65" s="101">
        <v>3162372</v>
      </c>
      <c r="Q65" s="101">
        <v>3412689</v>
      </c>
      <c r="R65" s="87">
        <v>3707348</v>
      </c>
      <c r="S65" s="87">
        <v>3962050</v>
      </c>
      <c r="T65" s="87">
        <v>4064553</v>
      </c>
      <c r="U65" s="87">
        <v>3629008</v>
      </c>
      <c r="V65" s="87">
        <v>2836534</v>
      </c>
      <c r="W65" s="87">
        <v>3631095</v>
      </c>
      <c r="X65" s="96">
        <v>4439039</v>
      </c>
      <c r="Y65" s="106">
        <f t="shared" si="3"/>
        <v>0.280116860929571</v>
      </c>
      <c r="Z65" s="106">
        <f t="shared" si="4"/>
        <v>6.3586613547968962E-2</v>
      </c>
      <c r="AA65" s="16"/>
      <c r="AD65" s="44"/>
      <c r="AE65" s="44"/>
    </row>
    <row r="66" spans="1:37">
      <c r="A66" s="83" t="s">
        <v>21</v>
      </c>
      <c r="B66" s="101">
        <v>257058</v>
      </c>
      <c r="C66" s="101">
        <v>32237</v>
      </c>
      <c r="D66" s="101">
        <v>193492</v>
      </c>
      <c r="E66" s="101">
        <v>203196</v>
      </c>
      <c r="F66" s="101">
        <v>262752</v>
      </c>
      <c r="G66" s="101">
        <v>332590</v>
      </c>
      <c r="H66" s="101">
        <v>256285</v>
      </c>
      <c r="I66" s="101">
        <v>309208</v>
      </c>
      <c r="J66" s="101">
        <v>431423</v>
      </c>
      <c r="K66" s="101">
        <v>352172</v>
      </c>
      <c r="L66" s="101">
        <v>496524</v>
      </c>
      <c r="M66" s="101">
        <v>562250</v>
      </c>
      <c r="N66" s="101">
        <v>745144</v>
      </c>
      <c r="O66" s="103">
        <v>925111</v>
      </c>
      <c r="P66" s="101">
        <v>1013172</v>
      </c>
      <c r="Q66" s="101">
        <v>824445</v>
      </c>
      <c r="R66" s="87">
        <v>968476</v>
      </c>
      <c r="S66" s="87">
        <v>982356</v>
      </c>
      <c r="T66" s="87">
        <v>1055774</v>
      </c>
      <c r="U66" s="87">
        <v>1045666</v>
      </c>
      <c r="V66" s="87">
        <v>551426</v>
      </c>
      <c r="W66" s="87">
        <v>889756</v>
      </c>
      <c r="X66" s="96">
        <v>1214250</v>
      </c>
      <c r="Y66" s="106">
        <f t="shared" si="3"/>
        <v>0.61355467460729085</v>
      </c>
      <c r="Z66" s="106">
        <f t="shared" si="4"/>
        <v>1.5581132116892197E-2</v>
      </c>
      <c r="AA66" s="16"/>
      <c r="AD66" s="44"/>
      <c r="AE66" s="44"/>
    </row>
    <row r="67" spans="1:37">
      <c r="A67" s="83" t="s">
        <v>22</v>
      </c>
      <c r="B67" s="101">
        <v>274985</v>
      </c>
      <c r="C67" s="101">
        <v>316334</v>
      </c>
      <c r="D67" s="101">
        <v>439116</v>
      </c>
      <c r="E67" s="101">
        <v>516930</v>
      </c>
      <c r="F67" s="101">
        <v>707773</v>
      </c>
      <c r="G67" s="101">
        <v>725000</v>
      </c>
      <c r="H67" s="101">
        <v>800000</v>
      </c>
      <c r="I67" s="101">
        <v>882000</v>
      </c>
      <c r="J67" s="101">
        <v>1048307</v>
      </c>
      <c r="K67" s="101">
        <v>1170503</v>
      </c>
      <c r="L67" s="101">
        <v>1367014</v>
      </c>
      <c r="M67" s="101">
        <v>1412803</v>
      </c>
      <c r="N67" s="101">
        <v>856927</v>
      </c>
      <c r="O67" s="103">
        <v>630639</v>
      </c>
      <c r="P67" s="101">
        <v>925975</v>
      </c>
      <c r="Q67" s="101">
        <v>884866</v>
      </c>
      <c r="R67" s="87">
        <v>1188072</v>
      </c>
      <c r="S67" s="87">
        <v>1418550</v>
      </c>
      <c r="T67" s="87">
        <v>1027313</v>
      </c>
      <c r="U67" s="87">
        <v>770000</v>
      </c>
      <c r="V67" s="87">
        <v>826210</v>
      </c>
      <c r="W67" s="87">
        <v>838251</v>
      </c>
      <c r="X67" s="87">
        <v>997518.69</v>
      </c>
      <c r="Y67" s="106">
        <f t="shared" si="3"/>
        <v>1.4573776642742065E-2</v>
      </c>
      <c r="Z67" s="106">
        <f t="shared" si="4"/>
        <v>1.4679192473124094E-2</v>
      </c>
      <c r="AA67" s="16"/>
      <c r="AD67" s="44"/>
      <c r="AE67" s="44"/>
    </row>
    <row r="68" spans="1:37">
      <c r="A68" s="83" t="s">
        <v>70</v>
      </c>
      <c r="B68" s="101">
        <v>280283</v>
      </c>
      <c r="C68" s="101">
        <v>344686</v>
      </c>
      <c r="D68" s="101">
        <v>380000</v>
      </c>
      <c r="E68" s="101">
        <v>324911</v>
      </c>
      <c r="F68" s="101">
        <v>364852</v>
      </c>
      <c r="G68" s="101">
        <v>404571</v>
      </c>
      <c r="H68" s="101">
        <v>377952</v>
      </c>
      <c r="I68" s="101">
        <v>347971</v>
      </c>
      <c r="J68" s="101">
        <v>484512</v>
      </c>
      <c r="K68" s="101">
        <v>447002</v>
      </c>
      <c r="L68" s="101">
        <v>522568</v>
      </c>
      <c r="M68" s="101">
        <v>488441</v>
      </c>
      <c r="N68" s="101">
        <v>509621</v>
      </c>
      <c r="O68" s="103">
        <v>543892</v>
      </c>
      <c r="P68" s="101">
        <v>545122</v>
      </c>
      <c r="Q68" s="101">
        <v>563883</v>
      </c>
      <c r="R68" s="87">
        <v>503691</v>
      </c>
      <c r="S68" s="87">
        <v>459558</v>
      </c>
      <c r="T68" s="87">
        <v>522392</v>
      </c>
      <c r="U68" s="87">
        <v>534115</v>
      </c>
      <c r="V68" s="87">
        <v>457755</v>
      </c>
      <c r="W68" s="87">
        <v>446431</v>
      </c>
      <c r="X68" s="87">
        <v>650190</v>
      </c>
      <c r="Y68" s="106">
        <f t="shared" si="3"/>
        <v>-2.4738124105689763E-2</v>
      </c>
      <c r="Z68" s="106">
        <f t="shared" si="4"/>
        <v>7.8177617145333105E-3</v>
      </c>
      <c r="AA68" s="16"/>
      <c r="AB68" s="44"/>
      <c r="AC68" s="44"/>
      <c r="AD68" s="44"/>
      <c r="AE68" s="44"/>
    </row>
    <row r="69" spans="1:37">
      <c r="A69" s="83" t="s">
        <v>29</v>
      </c>
      <c r="B69" s="101">
        <v>27000</v>
      </c>
      <c r="C69" s="101">
        <v>11580</v>
      </c>
      <c r="D69" s="101">
        <v>16000</v>
      </c>
      <c r="E69" s="101">
        <v>42176</v>
      </c>
      <c r="F69" s="101">
        <v>76456</v>
      </c>
      <c r="G69" s="101">
        <v>133998</v>
      </c>
      <c r="H69" s="101">
        <v>136394</v>
      </c>
      <c r="I69" s="101">
        <v>140614</v>
      </c>
      <c r="J69" s="101">
        <v>126268</v>
      </c>
      <c r="K69" s="101">
        <v>92552</v>
      </c>
      <c r="L69" s="101">
        <v>130625</v>
      </c>
      <c r="M69" s="101">
        <v>139700</v>
      </c>
      <c r="N69" s="101">
        <v>137424</v>
      </c>
      <c r="O69" s="103">
        <v>121244</v>
      </c>
      <c r="P69" s="101">
        <v>126334</v>
      </c>
      <c r="Q69" s="101">
        <v>182548</v>
      </c>
      <c r="R69" s="87">
        <v>177652</v>
      </c>
      <c r="S69" s="87">
        <v>204501</v>
      </c>
      <c r="T69" s="87">
        <v>223481</v>
      </c>
      <c r="U69" s="87">
        <v>156623</v>
      </c>
      <c r="V69" s="87">
        <v>95504</v>
      </c>
      <c r="W69" s="87">
        <v>193991</v>
      </c>
      <c r="X69" s="87">
        <v>190555</v>
      </c>
      <c r="Y69" s="106">
        <f t="shared" si="3"/>
        <v>1.0312342938515666</v>
      </c>
      <c r="Z69" s="106">
        <f t="shared" si="4"/>
        <v>3.3971104443106135E-3</v>
      </c>
      <c r="AA69" s="16"/>
      <c r="AB69" s="44"/>
      <c r="AC69" s="44"/>
      <c r="AD69" s="44"/>
      <c r="AE69" s="44"/>
    </row>
    <row r="70" spans="1:37">
      <c r="A70" s="83" t="s">
        <v>24</v>
      </c>
      <c r="B70" s="101">
        <v>2602008</v>
      </c>
      <c r="C70" s="101">
        <v>2471444</v>
      </c>
      <c r="D70" s="101">
        <v>2651273</v>
      </c>
      <c r="E70" s="101">
        <v>2767716</v>
      </c>
      <c r="F70" s="101">
        <v>3122600</v>
      </c>
      <c r="G70" s="101">
        <v>3357094</v>
      </c>
      <c r="H70" s="101">
        <v>3489136</v>
      </c>
      <c r="I70" s="101">
        <v>3723482</v>
      </c>
      <c r="J70" s="101">
        <v>3450478</v>
      </c>
      <c r="K70" s="101">
        <v>3158417</v>
      </c>
      <c r="L70" s="101">
        <v>3866206</v>
      </c>
      <c r="M70" s="101">
        <v>4221617</v>
      </c>
      <c r="N70" s="101">
        <v>4167089</v>
      </c>
      <c r="O70" s="103">
        <v>4122604</v>
      </c>
      <c r="P70" s="101">
        <v>4124116</v>
      </c>
      <c r="Q70" s="101">
        <v>4135108</v>
      </c>
      <c r="R70" s="87">
        <v>3859991</v>
      </c>
      <c r="S70" s="87">
        <v>3735399</v>
      </c>
      <c r="T70" s="87">
        <v>3661601</v>
      </c>
      <c r="U70" s="87">
        <v>3612587</v>
      </c>
      <c r="V70" s="87">
        <v>3211706</v>
      </c>
      <c r="W70" s="87">
        <v>3162727</v>
      </c>
      <c r="X70" s="87">
        <v>3438355</v>
      </c>
      <c r="Y70" s="106">
        <f t="shared" si="3"/>
        <v>-1.5250150543044683E-2</v>
      </c>
      <c r="Z70" s="106">
        <f t="shared" si="4"/>
        <v>5.5384697868474178E-2</v>
      </c>
      <c r="AA70" s="16"/>
      <c r="AB70" s="44"/>
      <c r="AC70" s="44"/>
      <c r="AD70" s="44"/>
      <c r="AE70" s="44"/>
    </row>
    <row r="71" spans="1:37">
      <c r="A71" s="83" t="s">
        <v>71</v>
      </c>
      <c r="B71" s="84">
        <v>97129</v>
      </c>
      <c r="C71" s="84">
        <v>156066</v>
      </c>
      <c r="D71" s="84">
        <v>169321</v>
      </c>
      <c r="E71" s="84">
        <v>251691</v>
      </c>
      <c r="F71" s="84">
        <v>299439</v>
      </c>
      <c r="G71" s="84">
        <v>277562</v>
      </c>
      <c r="H71" s="84">
        <v>298819</v>
      </c>
      <c r="I71" s="84">
        <v>315444</v>
      </c>
      <c r="J71" s="84">
        <v>401309</v>
      </c>
      <c r="K71" s="84">
        <v>313442</v>
      </c>
      <c r="L71" s="84">
        <v>554387</v>
      </c>
      <c r="M71" s="84">
        <v>537987</v>
      </c>
      <c r="N71" s="84">
        <v>945100</v>
      </c>
      <c r="O71" s="85">
        <v>1071076</v>
      </c>
      <c r="P71" s="84">
        <v>742678</v>
      </c>
      <c r="Q71" s="84">
        <v>768706</v>
      </c>
      <c r="R71" s="87">
        <v>811805</v>
      </c>
      <c r="S71" s="87">
        <v>826787</v>
      </c>
      <c r="T71" s="87">
        <v>877015</v>
      </c>
      <c r="U71" s="101">
        <v>795254</v>
      </c>
      <c r="V71" s="101">
        <v>537633</v>
      </c>
      <c r="W71" s="101">
        <v>594690</v>
      </c>
      <c r="X71" s="101">
        <v>594057</v>
      </c>
      <c r="Y71" s="106">
        <f t="shared" si="3"/>
        <v>0.10612629805090079</v>
      </c>
      <c r="Z71" s="106">
        <f t="shared" si="4"/>
        <v>1.0414027507085786E-2</v>
      </c>
      <c r="AA71" s="16"/>
      <c r="AB71" s="47"/>
      <c r="AC71" s="47"/>
      <c r="AD71" s="47"/>
      <c r="AE71" s="47"/>
    </row>
    <row r="72" spans="1:37">
      <c r="A72" s="83" t="s">
        <v>25</v>
      </c>
      <c r="B72" s="84">
        <v>263013</v>
      </c>
      <c r="C72" s="84">
        <v>195109</v>
      </c>
      <c r="D72" s="84">
        <v>231506</v>
      </c>
      <c r="E72" s="84">
        <v>264837</v>
      </c>
      <c r="F72" s="84">
        <v>299639</v>
      </c>
      <c r="G72" s="84">
        <v>323819</v>
      </c>
      <c r="H72" s="84">
        <v>211306</v>
      </c>
      <c r="I72" s="84">
        <v>212685</v>
      </c>
      <c r="J72" s="84">
        <v>138714</v>
      </c>
      <c r="K72" s="84">
        <v>183986</v>
      </c>
      <c r="L72" s="84">
        <v>251490</v>
      </c>
      <c r="M72" s="84">
        <v>288523</v>
      </c>
      <c r="N72" s="84">
        <v>278043</v>
      </c>
      <c r="O72" s="85">
        <v>291037</v>
      </c>
      <c r="P72" s="84">
        <v>332629</v>
      </c>
      <c r="Q72" s="84">
        <v>298418</v>
      </c>
      <c r="R72" s="87">
        <v>251087</v>
      </c>
      <c r="S72" s="87">
        <v>230356</v>
      </c>
      <c r="T72" s="87">
        <v>188997</v>
      </c>
      <c r="U72" s="101">
        <v>189549</v>
      </c>
      <c r="V72" s="101">
        <v>180967</v>
      </c>
      <c r="W72" s="101">
        <v>196749</v>
      </c>
      <c r="X72" s="101">
        <v>191409</v>
      </c>
      <c r="Y72" s="106">
        <f t="shared" ref="Y72:Y80" si="23">W72/V72-1</f>
        <v>8.7209270198433941E-2</v>
      </c>
      <c r="Z72" s="106">
        <f t="shared" ref="Z72:Z80" si="24">W72/W$7</f>
        <v>3.4454076880250572E-3</v>
      </c>
      <c r="AA72" s="16"/>
      <c r="AB72" s="47"/>
      <c r="AC72" s="47"/>
      <c r="AD72" s="47"/>
      <c r="AE72" s="47"/>
    </row>
    <row r="73" spans="1:37">
      <c r="A73" s="83" t="s">
        <v>67</v>
      </c>
      <c r="B73" s="84">
        <v>5062</v>
      </c>
      <c r="C73" s="84">
        <v>7228</v>
      </c>
      <c r="D73" s="84">
        <v>10517</v>
      </c>
      <c r="E73" s="84">
        <v>16776</v>
      </c>
      <c r="F73" s="84">
        <v>16978</v>
      </c>
      <c r="G73" s="84">
        <v>20076</v>
      </c>
      <c r="H73" s="84">
        <v>17516</v>
      </c>
      <c r="I73" s="84">
        <v>22542</v>
      </c>
      <c r="J73" s="84">
        <v>31684</v>
      </c>
      <c r="K73" s="84">
        <v>32085</v>
      </c>
      <c r="L73" s="84">
        <v>56836</v>
      </c>
      <c r="M73" s="84">
        <v>61379</v>
      </c>
      <c r="N73" s="84">
        <v>41488</v>
      </c>
      <c r="O73" s="85">
        <v>58629</v>
      </c>
      <c r="P73" s="84">
        <v>74480</v>
      </c>
      <c r="Q73" s="84">
        <v>99052</v>
      </c>
      <c r="R73" s="87">
        <v>145571</v>
      </c>
      <c r="S73" s="87">
        <v>112733</v>
      </c>
      <c r="T73" s="87">
        <v>142822</v>
      </c>
      <c r="U73" s="101">
        <v>129006</v>
      </c>
      <c r="V73" s="101">
        <v>125235</v>
      </c>
      <c r="W73" s="101">
        <v>123481.70999999999</v>
      </c>
      <c r="X73" s="104">
        <v>162491</v>
      </c>
      <c r="Y73" s="106">
        <f t="shared" si="23"/>
        <v>-1.4000000000000012E-2</v>
      </c>
      <c r="Z73" s="106">
        <f t="shared" si="24"/>
        <v>2.1623735468260605E-3</v>
      </c>
      <c r="AA73" s="16"/>
      <c r="AB73" s="47"/>
      <c r="AC73" s="47"/>
      <c r="AD73" s="47"/>
      <c r="AE73" s="47"/>
    </row>
    <row r="74" spans="1:37">
      <c r="A74" s="83" t="s">
        <v>79</v>
      </c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5"/>
      <c r="P74" s="84"/>
      <c r="Q74" s="84"/>
      <c r="R74" s="87"/>
      <c r="S74" s="87"/>
      <c r="T74" s="87"/>
      <c r="U74" s="101">
        <v>12617</v>
      </c>
      <c r="V74" s="101">
        <v>8346</v>
      </c>
      <c r="W74" s="101">
        <v>1518.9720000000004</v>
      </c>
      <c r="X74" s="104">
        <v>2480</v>
      </c>
      <c r="Y74" s="106">
        <f t="shared" ref="Y74" si="25">W74/V74-1</f>
        <v>-0.81799999999999995</v>
      </c>
      <c r="Z74" s="106">
        <f t="shared" ref="Z74" si="26">W74/W$7</f>
        <v>2.6599768266648362E-5</v>
      </c>
      <c r="AA74" s="16"/>
      <c r="AB74" s="47"/>
      <c r="AC74" s="47"/>
      <c r="AD74" s="47"/>
      <c r="AE74" s="47"/>
    </row>
    <row r="75" spans="1:37">
      <c r="A75" s="90" t="s">
        <v>37</v>
      </c>
      <c r="B75" s="88">
        <v>-54722</v>
      </c>
      <c r="C75" s="84"/>
      <c r="D75" s="84"/>
      <c r="E75" s="84"/>
      <c r="F75" s="88">
        <v>-58000</v>
      </c>
      <c r="G75" s="88">
        <v>-91000</v>
      </c>
      <c r="H75" s="88">
        <v>-180000</v>
      </c>
      <c r="I75" s="88">
        <v>-102754</v>
      </c>
      <c r="J75" s="88">
        <v>-81750</v>
      </c>
      <c r="K75" s="88">
        <v>-113370</v>
      </c>
      <c r="L75" s="88">
        <v>-114774</v>
      </c>
      <c r="M75" s="88">
        <v>-119670</v>
      </c>
      <c r="N75" s="84">
        <v>-127610</v>
      </c>
      <c r="O75" s="85">
        <v>-198000</v>
      </c>
      <c r="P75" s="84">
        <v>-201000</v>
      </c>
      <c r="Q75" s="84">
        <v>-205130</v>
      </c>
      <c r="R75" s="84">
        <v>-213830</v>
      </c>
      <c r="S75" s="84">
        <v>-221000</v>
      </c>
      <c r="T75" s="84">
        <v>-224000</v>
      </c>
      <c r="U75" s="95"/>
      <c r="V75" s="95"/>
      <c r="W75" s="95"/>
      <c r="X75" s="95"/>
      <c r="Y75" s="106"/>
      <c r="Z75" s="106"/>
      <c r="AA75" s="16"/>
      <c r="AB75" s="47"/>
      <c r="AC75" s="47"/>
      <c r="AD75" s="47"/>
      <c r="AE75" s="47"/>
    </row>
    <row r="76" spans="1:37" s="2" customFormat="1">
      <c r="A76" s="57" t="s">
        <v>26</v>
      </c>
      <c r="B76" s="60">
        <f t="shared" ref="B76:H76" si="27">SUM(B77:B82)</f>
        <v>213444</v>
      </c>
      <c r="C76" s="60">
        <f t="shared" si="27"/>
        <v>250648</v>
      </c>
      <c r="D76" s="60">
        <f t="shared" si="27"/>
        <v>249693</v>
      </c>
      <c r="E76" s="60">
        <f t="shared" si="27"/>
        <v>267344</v>
      </c>
      <c r="F76" s="60">
        <f t="shared" si="27"/>
        <v>287655</v>
      </c>
      <c r="G76" s="60">
        <f t="shared" si="27"/>
        <v>319598</v>
      </c>
      <c r="H76" s="60">
        <f t="shared" si="27"/>
        <v>339772</v>
      </c>
      <c r="I76" s="60">
        <f>+I78+I79+I94+I80+I82</f>
        <v>332544</v>
      </c>
      <c r="J76" s="60">
        <f t="shared" ref="J76:R76" si="28">SUM(J77:J82)</f>
        <v>382095</v>
      </c>
      <c r="K76" s="60">
        <f t="shared" si="28"/>
        <v>281783</v>
      </c>
      <c r="L76" s="60">
        <f t="shared" si="28"/>
        <v>356872</v>
      </c>
      <c r="M76" s="60">
        <f t="shared" si="28"/>
        <v>375585</v>
      </c>
      <c r="N76" s="60">
        <f t="shared" si="28"/>
        <v>381377</v>
      </c>
      <c r="O76" s="60">
        <f t="shared" si="28"/>
        <v>410769</v>
      </c>
      <c r="P76" s="60">
        <f t="shared" si="28"/>
        <v>492452</v>
      </c>
      <c r="Q76" s="60">
        <f t="shared" si="28"/>
        <v>614311</v>
      </c>
      <c r="R76" s="60">
        <f t="shared" si="28"/>
        <v>679980</v>
      </c>
      <c r="S76" s="60">
        <f>SUM(S77:S82)</f>
        <v>676666</v>
      </c>
      <c r="T76" s="60">
        <f t="shared" ref="T76:W76" si="29">SUM(T77:T82)</f>
        <v>751620</v>
      </c>
      <c r="U76" s="60">
        <f t="shared" si="29"/>
        <v>803522</v>
      </c>
      <c r="V76" s="60">
        <f t="shared" si="29"/>
        <v>570202</v>
      </c>
      <c r="W76" s="60">
        <f t="shared" si="29"/>
        <v>592803</v>
      </c>
      <c r="X76" s="60"/>
      <c r="Y76" s="59">
        <f t="shared" si="23"/>
        <v>3.9636830456575067E-2</v>
      </c>
      <c r="Z76" s="59">
        <f t="shared" si="24"/>
        <v>1.038098294621227E-2</v>
      </c>
      <c r="AA76" s="15"/>
      <c r="AB76" s="45"/>
      <c r="AC76" s="45"/>
      <c r="AD76" s="45"/>
      <c r="AE76" s="23"/>
      <c r="AF76" s="23"/>
      <c r="AG76" s="23"/>
      <c r="AH76" s="23"/>
      <c r="AI76" s="23"/>
      <c r="AJ76" s="23"/>
      <c r="AK76" s="23"/>
    </row>
    <row r="77" spans="1:37" s="21" customFormat="1">
      <c r="A77" s="92" t="s">
        <v>45</v>
      </c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8"/>
      <c r="P77" s="87">
        <v>1244</v>
      </c>
      <c r="Q77" s="87">
        <v>19346</v>
      </c>
      <c r="R77" s="87">
        <v>42008</v>
      </c>
      <c r="S77" s="87">
        <v>60606</v>
      </c>
      <c r="T77" s="87">
        <v>70597</v>
      </c>
      <c r="U77" s="87">
        <v>60012</v>
      </c>
      <c r="V77" s="87">
        <v>754</v>
      </c>
      <c r="W77" s="87">
        <v>5208</v>
      </c>
      <c r="X77" s="96">
        <v>2030</v>
      </c>
      <c r="Y77" s="94">
        <f t="shared" si="23"/>
        <v>5.9071618037135281</v>
      </c>
      <c r="Z77" s="109">
        <f t="shared" si="24"/>
        <v>9.1200886607985292E-5</v>
      </c>
      <c r="AA77" s="20"/>
      <c r="AB77" s="49"/>
      <c r="AC77" s="49"/>
      <c r="AD77" s="49"/>
      <c r="AE77" s="37"/>
      <c r="AF77" s="37"/>
      <c r="AG77" s="37"/>
      <c r="AH77" s="37"/>
      <c r="AI77" s="37"/>
      <c r="AJ77" s="37"/>
      <c r="AK77" s="37"/>
    </row>
    <row r="78" spans="1:37" s="21" customFormat="1">
      <c r="A78" s="92" t="s">
        <v>46</v>
      </c>
      <c r="B78" s="87">
        <v>39616</v>
      </c>
      <c r="C78" s="87">
        <v>37006</v>
      </c>
      <c r="D78" s="87">
        <v>27422</v>
      </c>
      <c r="E78" s="87">
        <v>32581</v>
      </c>
      <c r="F78" s="87">
        <v>34591</v>
      </c>
      <c r="G78" s="87">
        <v>43638</v>
      </c>
      <c r="H78" s="87">
        <v>59462</v>
      </c>
      <c r="I78" s="87">
        <v>68934</v>
      </c>
      <c r="J78" s="87">
        <v>77563</v>
      </c>
      <c r="K78" s="87">
        <v>60249</v>
      </c>
      <c r="L78" s="87">
        <v>76412</v>
      </c>
      <c r="M78" s="87">
        <v>53072</v>
      </c>
      <c r="N78" s="87">
        <v>36880</v>
      </c>
      <c r="O78" s="93">
        <v>13777</v>
      </c>
      <c r="P78" s="87">
        <v>17542</v>
      </c>
      <c r="Q78" s="87">
        <v>12000</v>
      </c>
      <c r="R78" s="87">
        <v>10930</v>
      </c>
      <c r="S78" s="87">
        <v>9500</v>
      </c>
      <c r="T78" s="87">
        <v>18500</v>
      </c>
      <c r="U78" s="87">
        <v>18500</v>
      </c>
      <c r="V78" s="87">
        <v>23754</v>
      </c>
      <c r="W78" s="87" t="s">
        <v>82</v>
      </c>
      <c r="X78" s="87" t="s">
        <v>82</v>
      </c>
      <c r="Y78" s="94"/>
      <c r="Z78" s="109"/>
      <c r="AA78" s="20"/>
      <c r="AB78" s="49"/>
      <c r="AC78" s="49"/>
      <c r="AD78" s="49"/>
      <c r="AE78" s="37"/>
      <c r="AF78" s="37"/>
      <c r="AG78" s="37"/>
      <c r="AH78" s="37"/>
      <c r="AI78" s="37"/>
      <c r="AJ78" s="37"/>
      <c r="AK78" s="37"/>
    </row>
    <row r="79" spans="1:37" s="21" customFormat="1">
      <c r="A79" s="92" t="s">
        <v>47</v>
      </c>
      <c r="B79" s="87">
        <v>17359</v>
      </c>
      <c r="C79" s="87">
        <v>12484</v>
      </c>
      <c r="D79" s="87">
        <v>17000</v>
      </c>
      <c r="E79" s="87">
        <v>10784</v>
      </c>
      <c r="F79" s="87">
        <v>2518</v>
      </c>
      <c r="G79" s="87">
        <v>7622</v>
      </c>
      <c r="H79" s="87">
        <v>20194</v>
      </c>
      <c r="I79" s="87">
        <v>27612</v>
      </c>
      <c r="J79" s="87">
        <v>32056</v>
      </c>
      <c r="K79" s="87">
        <v>37573</v>
      </c>
      <c r="L79" s="87">
        <v>35546</v>
      </c>
      <c r="M79" s="87">
        <v>54638</v>
      </c>
      <c r="N79" s="87">
        <v>103364</v>
      </c>
      <c r="O79" s="93">
        <v>146842</v>
      </c>
      <c r="P79" s="87">
        <v>209999</v>
      </c>
      <c r="Q79" s="87">
        <v>260129</v>
      </c>
      <c r="R79" s="87">
        <v>313868</v>
      </c>
      <c r="S79" s="87">
        <v>307318</v>
      </c>
      <c r="T79" s="87">
        <v>366773</v>
      </c>
      <c r="U79" s="87">
        <v>368543</v>
      </c>
      <c r="V79" s="87">
        <v>299753</v>
      </c>
      <c r="W79" s="87">
        <v>338339</v>
      </c>
      <c r="X79" s="96">
        <v>404742</v>
      </c>
      <c r="Y79" s="94">
        <f t="shared" si="23"/>
        <v>0.12872598439381755</v>
      </c>
      <c r="Z79" s="109">
        <f t="shared" si="24"/>
        <v>5.9248880134522147E-3</v>
      </c>
      <c r="AA79" s="20"/>
      <c r="AB79" s="49"/>
      <c r="AC79" s="49"/>
      <c r="AD79" s="49"/>
      <c r="AE79" s="37"/>
      <c r="AF79" s="37"/>
      <c r="AG79" s="37"/>
      <c r="AH79" s="37"/>
      <c r="AI79" s="37"/>
      <c r="AJ79" s="37"/>
      <c r="AK79" s="37"/>
    </row>
    <row r="80" spans="1:37">
      <c r="A80" s="83" t="s">
        <v>27</v>
      </c>
      <c r="B80" s="110">
        <v>230577</v>
      </c>
      <c r="C80" s="110">
        <v>270538</v>
      </c>
      <c r="D80" s="110">
        <v>276499</v>
      </c>
      <c r="E80" s="110">
        <v>291249</v>
      </c>
      <c r="F80" s="110">
        <v>300963</v>
      </c>
      <c r="G80" s="110">
        <v>324875</v>
      </c>
      <c r="H80" s="110">
        <v>334482</v>
      </c>
      <c r="I80" s="110">
        <v>276018</v>
      </c>
      <c r="J80" s="110">
        <v>321124</v>
      </c>
      <c r="K80" s="110">
        <v>222981</v>
      </c>
      <c r="L80" s="110">
        <v>295394</v>
      </c>
      <c r="M80" s="110">
        <v>312265</v>
      </c>
      <c r="N80" s="110">
        <v>274873</v>
      </c>
      <c r="O80" s="111">
        <v>265257</v>
      </c>
      <c r="P80" s="110">
        <v>277491</v>
      </c>
      <c r="Q80" s="110">
        <v>341025</v>
      </c>
      <c r="R80" s="110">
        <v>335539</v>
      </c>
      <c r="S80" s="110">
        <v>321358</v>
      </c>
      <c r="T80" s="110">
        <v>321097</v>
      </c>
      <c r="U80" s="110">
        <v>348665</v>
      </c>
      <c r="V80" s="110">
        <v>238216</v>
      </c>
      <c r="W80" s="110">
        <v>239267</v>
      </c>
      <c r="X80" s="110">
        <v>309423</v>
      </c>
      <c r="Y80" s="94">
        <f t="shared" si="23"/>
        <v>4.4119622527454272E-3</v>
      </c>
      <c r="Z80" s="109">
        <f t="shared" si="24"/>
        <v>4.1899697649832599E-3</v>
      </c>
      <c r="AA80" s="16"/>
      <c r="AB80" s="47"/>
      <c r="AC80" s="47"/>
      <c r="AD80" s="47"/>
    </row>
    <row r="81" spans="1:37">
      <c r="A81" s="83" t="s">
        <v>55</v>
      </c>
      <c r="B81" s="110">
        <f>SUM(B91:B95)</f>
        <v>2328</v>
      </c>
      <c r="C81" s="110">
        <f t="shared" ref="C81:M81" si="30">SUM(C91:C95)</f>
        <v>10416</v>
      </c>
      <c r="D81" s="110">
        <f t="shared" si="30"/>
        <v>5772</v>
      </c>
      <c r="E81" s="110">
        <f t="shared" si="30"/>
        <v>8365</v>
      </c>
      <c r="F81" s="110">
        <f t="shared" si="30"/>
        <v>5292</v>
      </c>
      <c r="G81" s="110">
        <f t="shared" si="30"/>
        <v>4038</v>
      </c>
      <c r="H81" s="110">
        <f t="shared" si="30"/>
        <v>3397</v>
      </c>
      <c r="I81" s="110">
        <f t="shared" si="30"/>
        <v>3072</v>
      </c>
      <c r="J81" s="110">
        <f t="shared" si="30"/>
        <v>2040</v>
      </c>
      <c r="K81" s="110">
        <f t="shared" si="30"/>
        <v>0</v>
      </c>
      <c r="L81" s="110">
        <f t="shared" si="30"/>
        <v>0</v>
      </c>
      <c r="M81" s="110">
        <f t="shared" si="30"/>
        <v>0</v>
      </c>
      <c r="N81" s="110"/>
      <c r="O81" s="110">
        <v>6948</v>
      </c>
      <c r="P81" s="110">
        <v>9246</v>
      </c>
      <c r="Q81" s="110">
        <v>10181</v>
      </c>
      <c r="R81" s="110">
        <v>6295</v>
      </c>
      <c r="S81" s="110">
        <v>4884</v>
      </c>
      <c r="T81" s="110">
        <v>5653</v>
      </c>
      <c r="U81" s="116">
        <v>7802</v>
      </c>
      <c r="V81" s="116">
        <v>7725</v>
      </c>
      <c r="W81" s="116">
        <v>9989</v>
      </c>
      <c r="X81" s="116">
        <v>10005</v>
      </c>
      <c r="Y81" s="106"/>
      <c r="Z81" s="28"/>
      <c r="AA81" s="16"/>
      <c r="AB81" s="47"/>
      <c r="AC81" s="47"/>
      <c r="AD81" s="47"/>
    </row>
    <row r="82" spans="1:37">
      <c r="A82" s="90" t="s">
        <v>37</v>
      </c>
      <c r="B82" s="88">
        <v>-76436</v>
      </c>
      <c r="C82" s="88">
        <v>-79796</v>
      </c>
      <c r="D82" s="88">
        <v>-77000</v>
      </c>
      <c r="E82" s="88">
        <v>-75635</v>
      </c>
      <c r="F82" s="88">
        <v>-55709</v>
      </c>
      <c r="G82" s="88">
        <v>-60575</v>
      </c>
      <c r="H82" s="88">
        <v>-77763</v>
      </c>
      <c r="I82" s="88">
        <v>-43092</v>
      </c>
      <c r="J82" s="88">
        <v>-50688</v>
      </c>
      <c r="K82" s="88">
        <v>-39020</v>
      </c>
      <c r="L82" s="88">
        <v>-50480</v>
      </c>
      <c r="M82" s="88">
        <v>-44390</v>
      </c>
      <c r="N82" s="84">
        <v>-33740</v>
      </c>
      <c r="O82" s="85">
        <v>-22055</v>
      </c>
      <c r="P82" s="84">
        <v>-23070</v>
      </c>
      <c r="Q82" s="84">
        <v>-28370</v>
      </c>
      <c r="R82" s="84">
        <v>-28660</v>
      </c>
      <c r="S82" s="84">
        <v>-27000</v>
      </c>
      <c r="T82" s="84">
        <v>-31000</v>
      </c>
      <c r="U82" s="95"/>
      <c r="V82" s="95"/>
      <c r="W82" s="95"/>
      <c r="X82" s="95"/>
      <c r="Y82" s="106"/>
      <c r="Z82" s="28"/>
      <c r="AA82" s="16"/>
      <c r="AB82" s="47"/>
      <c r="AC82" s="47"/>
      <c r="AD82" s="47"/>
    </row>
    <row r="83" spans="1:37" s="30" customFormat="1" ht="12">
      <c r="A83" s="30" t="s">
        <v>60</v>
      </c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2"/>
      <c r="Z83" s="33" t="s">
        <v>74</v>
      </c>
      <c r="AA83" s="33"/>
      <c r="AB83" s="38"/>
      <c r="AC83" s="38"/>
      <c r="AD83" s="38"/>
      <c r="AE83" s="38"/>
      <c r="AF83" s="38"/>
      <c r="AG83" s="38"/>
      <c r="AH83" s="38"/>
      <c r="AI83" s="38"/>
      <c r="AJ83" s="38"/>
      <c r="AK83" s="38"/>
    </row>
    <row r="84" spans="1:37" s="30" customFormat="1" ht="12"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2"/>
      <c r="Z84" s="33"/>
      <c r="AA84" s="33"/>
      <c r="AB84" s="38"/>
      <c r="AC84" s="38"/>
      <c r="AD84" s="38"/>
      <c r="AE84" s="38"/>
      <c r="AF84" s="38"/>
      <c r="AG84" s="38"/>
      <c r="AH84" s="38"/>
      <c r="AI84" s="38"/>
      <c r="AJ84" s="38"/>
      <c r="AK84" s="38"/>
    </row>
    <row r="85" spans="1:37" s="30" customFormat="1" ht="12">
      <c r="A85" s="30" t="s">
        <v>61</v>
      </c>
      <c r="Y85" s="32"/>
      <c r="Z85" s="32"/>
      <c r="AA85" s="34"/>
      <c r="AB85" s="38"/>
      <c r="AC85" s="38"/>
      <c r="AD85" s="38"/>
      <c r="AE85" s="38"/>
      <c r="AF85" s="38"/>
      <c r="AG85" s="38"/>
      <c r="AH85" s="38"/>
      <c r="AI85" s="38"/>
      <c r="AJ85" s="38"/>
      <c r="AK85" s="38"/>
    </row>
    <row r="86" spans="1:37" s="30" customFormat="1" ht="11.55" customHeight="1">
      <c r="A86" s="30" t="s">
        <v>69</v>
      </c>
      <c r="M86" s="30" t="s">
        <v>76</v>
      </c>
      <c r="Y86" s="32"/>
      <c r="Z86" s="32"/>
      <c r="AA86" s="34"/>
      <c r="AB86" s="38"/>
      <c r="AC86" s="38"/>
      <c r="AD86" s="38"/>
      <c r="AE86" s="38"/>
      <c r="AF86" s="38"/>
      <c r="AG86" s="38"/>
      <c r="AH86" s="38"/>
      <c r="AI86" s="38"/>
      <c r="AJ86" s="38"/>
      <c r="AK86" s="38"/>
    </row>
    <row r="87" spans="1:37" s="38" customFormat="1" ht="12">
      <c r="A87" s="68"/>
      <c r="B87" s="38" t="s">
        <v>63</v>
      </c>
      <c r="Y87" s="69"/>
      <c r="Z87" s="69"/>
      <c r="AA87" s="70"/>
    </row>
    <row r="88" spans="1:37" s="22" customFormat="1">
      <c r="Y88" s="71"/>
      <c r="Z88" s="71"/>
      <c r="AA88" s="72"/>
    </row>
    <row r="89" spans="1:37" s="22" customFormat="1" ht="15.75" customHeight="1">
      <c r="A89" s="38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71"/>
      <c r="Z89" s="71"/>
      <c r="AA89" s="72"/>
    </row>
    <row r="90" spans="1:37" s="22" customFormat="1" hidden="1">
      <c r="Y90" s="71"/>
      <c r="Z90" s="71"/>
      <c r="AA90" s="72"/>
    </row>
    <row r="91" spans="1:37" s="37" customFormat="1" hidden="1">
      <c r="A91" s="73" t="s">
        <v>50</v>
      </c>
      <c r="B91" s="74"/>
      <c r="C91" s="74">
        <v>1608</v>
      </c>
      <c r="D91" s="74">
        <v>1600</v>
      </c>
      <c r="E91" s="74">
        <v>1567</v>
      </c>
      <c r="F91" s="75"/>
      <c r="G91" s="74">
        <v>1566</v>
      </c>
      <c r="H91" s="74">
        <v>397</v>
      </c>
      <c r="I91" s="75"/>
      <c r="J91" s="75"/>
      <c r="K91" s="75"/>
      <c r="L91" s="75"/>
      <c r="M91" s="75"/>
      <c r="N91" s="75"/>
      <c r="O91" s="75"/>
      <c r="P91" s="74"/>
      <c r="Q91" s="74"/>
      <c r="R91" s="74"/>
      <c r="S91" s="74"/>
      <c r="T91" s="74"/>
      <c r="U91" s="74"/>
      <c r="V91" s="74"/>
      <c r="W91" s="74"/>
      <c r="X91" s="74"/>
      <c r="Y91" s="76"/>
      <c r="Z91" s="77"/>
      <c r="AA91" s="78"/>
      <c r="AB91" s="49"/>
      <c r="AC91" s="49"/>
      <c r="AD91" s="49"/>
    </row>
    <row r="92" spans="1:37" s="37" customFormat="1" hidden="1">
      <c r="A92" s="73" t="s">
        <v>56</v>
      </c>
      <c r="B92" s="74">
        <v>2040</v>
      </c>
      <c r="C92" s="74">
        <v>6840</v>
      </c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6"/>
      <c r="Z92" s="77"/>
      <c r="AA92" s="78"/>
      <c r="AB92" s="49"/>
      <c r="AC92" s="49"/>
      <c r="AD92" s="49"/>
    </row>
    <row r="93" spans="1:37" s="37" customFormat="1" hidden="1">
      <c r="A93" s="73" t="s">
        <v>52</v>
      </c>
      <c r="B93" s="74">
        <v>288</v>
      </c>
      <c r="C93" s="74">
        <v>288</v>
      </c>
      <c r="D93" s="74">
        <v>500</v>
      </c>
      <c r="E93" s="74">
        <v>96</v>
      </c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6"/>
      <c r="Z93" s="77"/>
      <c r="AA93" s="78"/>
      <c r="AB93" s="49"/>
      <c r="AC93" s="49"/>
      <c r="AD93" s="49"/>
    </row>
    <row r="94" spans="1:37" s="22" customFormat="1" hidden="1">
      <c r="A94" s="79" t="s">
        <v>49</v>
      </c>
      <c r="B94" s="80"/>
      <c r="C94" s="80"/>
      <c r="D94" s="80">
        <v>3072</v>
      </c>
      <c r="E94" s="80">
        <v>5472</v>
      </c>
      <c r="F94" s="80">
        <v>4272</v>
      </c>
      <c r="G94" s="80">
        <v>2472</v>
      </c>
      <c r="H94" s="80">
        <v>3000</v>
      </c>
      <c r="I94" s="80">
        <v>3072</v>
      </c>
      <c r="J94" s="80">
        <v>2040</v>
      </c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76"/>
      <c r="Z94" s="77"/>
      <c r="AA94" s="81"/>
      <c r="AB94" s="47"/>
      <c r="AC94" s="47"/>
      <c r="AD94" s="47"/>
    </row>
    <row r="95" spans="1:37" s="22" customFormat="1" hidden="1">
      <c r="A95" s="79" t="s">
        <v>51</v>
      </c>
      <c r="B95" s="80"/>
      <c r="C95" s="80">
        <v>1680</v>
      </c>
      <c r="D95" s="80">
        <v>600</v>
      </c>
      <c r="E95" s="80">
        <v>1230</v>
      </c>
      <c r="F95" s="80">
        <v>1020</v>
      </c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76"/>
      <c r="Z95" s="77"/>
      <c r="AA95" s="81"/>
      <c r="AB95" s="47"/>
      <c r="AC95" s="47"/>
      <c r="AD95" s="47"/>
    </row>
    <row r="96" spans="1:37" s="22" customFormat="1" hidden="1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71"/>
      <c r="Z96" s="71"/>
      <c r="AA96" s="72"/>
    </row>
    <row r="97" spans="2:27" s="22" customFormat="1"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71"/>
      <c r="Z97" s="71"/>
      <c r="AA97" s="72"/>
    </row>
    <row r="103" spans="2:27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1"/>
      <c r="Z103" s="1"/>
      <c r="AA103" s="1"/>
    </row>
  </sheetData>
  <phoneticPr fontId="11" type="noConversion"/>
  <pageMargins left="0.39370078740157483" right="0.39370078740157483" top="0.39370078740157483" bottom="0.62992125984251968" header="0" footer="0.15748031496062992"/>
  <pageSetup paperSize="9" scale="74" fitToWidth="0" fitToHeight="0" orientation="landscape" r:id="rId1"/>
  <headerFooter scaleWithDoc="0">
    <oddFooter>&amp;L&amp;"Trebuchet MS,Grassetto"&amp;9Statistiche estere - PRODUZIONE MONDIALE
Automobile in cifre&amp;C&amp;"Trebuchet MS,Normale"&amp;8&amp;P/&amp;N&amp;R&amp;"Trebuchet MS,Grassetto"&amp;9ANFIA - Studi e statistiche</oddFooter>
  </headerFooter>
  <rowBreaks count="1" manualBreakCount="1">
    <brk id="46" max="16383" man="1"/>
  </rowBreaks>
  <ignoredErrors>
    <ignoredError sqref="S8" formula="1"/>
    <ignoredError sqref="L23:X2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4.Autovetture</vt:lpstr>
      <vt:lpstr>'4.Autovetture'!Area_stampa</vt:lpstr>
      <vt:lpstr>'4.Autovetture'!Titoli_stampa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Miriam Sala</cp:lastModifiedBy>
  <cp:lastPrinted>2020-09-23T10:47:03Z</cp:lastPrinted>
  <dcterms:created xsi:type="dcterms:W3CDTF">2012-11-26T14:28:43Z</dcterms:created>
  <dcterms:modified xsi:type="dcterms:W3CDTF">2023-06-29T12:35:50Z</dcterms:modified>
</cp:coreProperties>
</file>