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L:\07.Automobile_in_Cifre\2022\Statistiche estere\ImmatMondo\aggiornati\"/>
    </mc:Choice>
  </mc:AlternateContent>
  <xr:revisionPtr revIDLastSave="0" documentId="13_ncr:1_{1AF5905C-FED4-4484-9A14-FA5CC4684AF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5.Autoveicoli leggeri_mondo" sheetId="1" r:id="rId1"/>
    <sheet name="Grafico1" sheetId="2" r:id="rId2"/>
    <sheet name="DATI" sheetId="3" state="hidden" r:id="rId3"/>
  </sheets>
  <externalReferences>
    <externalReference r:id="rId4"/>
  </externalReferences>
  <definedNames>
    <definedName name="_xlnm.Print_Area" localSheetId="0">'5.Autoveicoli leggeri_mondo'!$A$1:$X$49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fattorediv">'5.Autoveicoli leggeri_mondo'!#REF!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64" i="1" l="1"/>
  <c r="L63" i="1"/>
  <c r="L62" i="1"/>
  <c r="L61" i="1"/>
  <c r="K64" i="1"/>
  <c r="K63" i="1"/>
  <c r="K62" i="1"/>
  <c r="K61" i="1"/>
  <c r="J64" i="1"/>
  <c r="J63" i="1"/>
  <c r="J62" i="1"/>
  <c r="J61" i="1"/>
  <c r="L60" i="1"/>
  <c r="K60" i="1"/>
  <c r="X6" i="1" l="1"/>
  <c r="L49" i="1"/>
  <c r="K49" i="1"/>
  <c r="L45" i="1"/>
  <c r="K45" i="1"/>
  <c r="L43" i="1"/>
  <c r="K43" i="1"/>
  <c r="L42" i="1"/>
  <c r="K42" i="1"/>
  <c r="L41" i="1"/>
  <c r="K41" i="1"/>
  <c r="L40" i="1"/>
  <c r="K40" i="1"/>
  <c r="L39" i="1"/>
  <c r="K39" i="1"/>
  <c r="L37" i="1"/>
  <c r="K37" i="1"/>
  <c r="L36" i="1"/>
  <c r="K36" i="1"/>
  <c r="L35" i="1"/>
  <c r="K35" i="1"/>
  <c r="L32" i="1"/>
  <c r="K32" i="1"/>
  <c r="L31" i="1"/>
  <c r="K31" i="1"/>
  <c r="L30" i="1"/>
  <c r="K30" i="1"/>
  <c r="V6" i="1"/>
  <c r="U15" i="1"/>
  <c r="V25" i="1"/>
  <c r="V21" i="1"/>
  <c r="V19" i="1"/>
  <c r="V18" i="1"/>
  <c r="V17" i="1"/>
  <c r="V16" i="1"/>
  <c r="V13" i="1"/>
  <c r="V12" i="1"/>
  <c r="V11" i="1"/>
  <c r="U10" i="1"/>
  <c r="V10" i="1" s="1"/>
  <c r="V8" i="1"/>
  <c r="V7" i="1"/>
  <c r="U6" i="1"/>
  <c r="X25" i="1"/>
  <c r="X21" i="1"/>
  <c r="X19" i="1"/>
  <c r="X18" i="1"/>
  <c r="X17" i="1"/>
  <c r="W15" i="1"/>
  <c r="X16" i="1"/>
  <c r="X13" i="1"/>
  <c r="X12" i="1"/>
  <c r="X11" i="1"/>
  <c r="W10" i="1"/>
  <c r="X10" i="1" s="1"/>
  <c r="X8" i="1"/>
  <c r="X7" i="1"/>
  <c r="W6" i="1"/>
  <c r="S17" i="1"/>
  <c r="K34" i="1" l="1"/>
  <c r="L34" i="1"/>
  <c r="U24" i="1"/>
  <c r="V15" i="1"/>
  <c r="W24" i="1"/>
  <c r="W23" i="1" s="1"/>
  <c r="X15" i="1"/>
  <c r="Q17" i="1"/>
  <c r="V24" i="1" l="1"/>
  <c r="U23" i="1"/>
  <c r="X24" i="1"/>
  <c r="X23" i="1"/>
  <c r="J49" i="1"/>
  <c r="J45" i="1"/>
  <c r="J43" i="1"/>
  <c r="J42" i="1"/>
  <c r="J41" i="1"/>
  <c r="J40" i="1"/>
  <c r="J37" i="1"/>
  <c r="J36" i="1"/>
  <c r="J35" i="1"/>
  <c r="J32" i="1"/>
  <c r="J31" i="1"/>
  <c r="T25" i="1"/>
  <c r="T21" i="1"/>
  <c r="T19" i="1"/>
  <c r="T18" i="1"/>
  <c r="T17" i="1"/>
  <c r="T16" i="1"/>
  <c r="S15" i="1"/>
  <c r="T13" i="1"/>
  <c r="T12" i="1"/>
  <c r="T11" i="1"/>
  <c r="S10" i="1"/>
  <c r="T8" i="1"/>
  <c r="T7" i="1"/>
  <c r="S6" i="1"/>
  <c r="K47" i="1" l="1"/>
  <c r="L47" i="1"/>
  <c r="V23" i="1"/>
  <c r="T10" i="1"/>
  <c r="T6" i="1"/>
  <c r="S24" i="1"/>
  <c r="T15" i="1"/>
  <c r="H12" i="3"/>
  <c r="I12" i="3"/>
  <c r="J12" i="3"/>
  <c r="K12" i="3"/>
  <c r="L12" i="3"/>
  <c r="M12" i="3"/>
  <c r="C12" i="3"/>
  <c r="D12" i="3"/>
  <c r="E12" i="3"/>
  <c r="F12" i="3"/>
  <c r="G12" i="3"/>
  <c r="B12" i="3"/>
  <c r="J60" i="1" l="1"/>
  <c r="S23" i="1"/>
  <c r="T24" i="1"/>
  <c r="I49" i="1"/>
  <c r="I45" i="1"/>
  <c r="I43" i="1"/>
  <c r="I42" i="1"/>
  <c r="I41" i="1"/>
  <c r="I40" i="1"/>
  <c r="I37" i="1"/>
  <c r="I36" i="1"/>
  <c r="I35" i="1"/>
  <c r="I32" i="1"/>
  <c r="I31" i="1"/>
  <c r="Q15" i="1"/>
  <c r="Q10" i="1"/>
  <c r="J34" i="1" s="1"/>
  <c r="Q6" i="1"/>
  <c r="J30" i="1" s="1"/>
  <c r="B20" i="3"/>
  <c r="C20" i="3"/>
  <c r="D20" i="3"/>
  <c r="E20" i="3"/>
  <c r="F20" i="3"/>
  <c r="G20" i="3"/>
  <c r="H20" i="3"/>
  <c r="I20" i="3"/>
  <c r="J20" i="3"/>
  <c r="K20" i="3"/>
  <c r="L20" i="3"/>
  <c r="M20" i="3"/>
  <c r="B21" i="3"/>
  <c r="C21" i="3"/>
  <c r="D21" i="3"/>
  <c r="E21" i="3"/>
  <c r="F21" i="3"/>
  <c r="G21" i="3"/>
  <c r="H21" i="3"/>
  <c r="I21" i="3"/>
  <c r="J21" i="3"/>
  <c r="K21" i="3"/>
  <c r="L21" i="3"/>
  <c r="M21" i="3"/>
  <c r="C19" i="3"/>
  <c r="D19" i="3"/>
  <c r="E19" i="3"/>
  <c r="F19" i="3"/>
  <c r="G19" i="3"/>
  <c r="H19" i="3"/>
  <c r="I19" i="3"/>
  <c r="J19" i="3"/>
  <c r="K19" i="3"/>
  <c r="L19" i="3"/>
  <c r="M19" i="3"/>
  <c r="B19" i="3"/>
  <c r="J39" i="1" l="1"/>
  <c r="Q24" i="1"/>
  <c r="Q23" i="1" s="1"/>
  <c r="J47" i="1" s="1"/>
  <c r="T23" i="1"/>
  <c r="R25" i="1"/>
  <c r="R21" i="1"/>
  <c r="R19" i="1"/>
  <c r="R18" i="1"/>
  <c r="R17" i="1"/>
  <c r="R16" i="1"/>
  <c r="R15" i="1"/>
  <c r="R13" i="1"/>
  <c r="R12" i="1"/>
  <c r="R11" i="1"/>
  <c r="R8" i="1"/>
  <c r="R7" i="1"/>
  <c r="R6" i="1"/>
  <c r="A64" i="1"/>
  <c r="A63" i="1"/>
  <c r="A62" i="1"/>
  <c r="A61" i="1"/>
  <c r="A60" i="1"/>
  <c r="H49" i="1"/>
  <c r="H45" i="1"/>
  <c r="H42" i="1"/>
  <c r="H43" i="1"/>
  <c r="L25" i="1"/>
  <c r="N25" i="1"/>
  <c r="O15" i="1"/>
  <c r="H41" i="1"/>
  <c r="H40" i="1"/>
  <c r="H35" i="1"/>
  <c r="H36" i="1"/>
  <c r="H37" i="1"/>
  <c r="O10" i="1"/>
  <c r="P10" i="1" s="1"/>
  <c r="H61" i="1" s="1"/>
  <c r="H31" i="1"/>
  <c r="H32" i="1"/>
  <c r="P7" i="1"/>
  <c r="P8" i="1"/>
  <c r="P11" i="1"/>
  <c r="P12" i="1"/>
  <c r="P13" i="1"/>
  <c r="P16" i="1"/>
  <c r="P17" i="1"/>
  <c r="P18" i="1"/>
  <c r="P19" i="1"/>
  <c r="P21" i="1"/>
  <c r="H63" i="1" s="1"/>
  <c r="P25" i="1"/>
  <c r="N21" i="1"/>
  <c r="G63" i="1" s="1"/>
  <c r="N19" i="1"/>
  <c r="N18" i="1"/>
  <c r="N17" i="1"/>
  <c r="N16" i="1"/>
  <c r="N13" i="1"/>
  <c r="N12" i="1"/>
  <c r="N11" i="1"/>
  <c r="N8" i="1"/>
  <c r="N7" i="1"/>
  <c r="O6" i="1"/>
  <c r="I30" i="1" s="1"/>
  <c r="C10" i="1"/>
  <c r="D10" i="1" s="1"/>
  <c r="B61" i="1" s="1"/>
  <c r="E10" i="1"/>
  <c r="G10" i="1"/>
  <c r="H10" i="1" s="1"/>
  <c r="D61" i="1" s="1"/>
  <c r="I10" i="1"/>
  <c r="J10" i="1" s="1"/>
  <c r="E61" i="1" s="1"/>
  <c r="K10" i="1"/>
  <c r="N10" i="1" s="1"/>
  <c r="G61" i="1" s="1"/>
  <c r="M15" i="1"/>
  <c r="J25" i="1"/>
  <c r="H25" i="1"/>
  <c r="F25" i="1"/>
  <c r="D25" i="1"/>
  <c r="L21" i="1"/>
  <c r="F63" i="1" s="1"/>
  <c r="J21" i="1"/>
  <c r="E63" i="1" s="1"/>
  <c r="H21" i="1"/>
  <c r="D63" i="1" s="1"/>
  <c r="F21" i="1"/>
  <c r="C63" i="1" s="1"/>
  <c r="D21" i="1"/>
  <c r="B63" i="1" s="1"/>
  <c r="L19" i="1"/>
  <c r="I19" i="1"/>
  <c r="J19" i="1" s="1"/>
  <c r="H19" i="1"/>
  <c r="F19" i="1"/>
  <c r="D19" i="1"/>
  <c r="L18" i="1"/>
  <c r="J18" i="1"/>
  <c r="H18" i="1"/>
  <c r="F18" i="1"/>
  <c r="D18" i="1"/>
  <c r="L17" i="1"/>
  <c r="J17" i="1"/>
  <c r="H17" i="1"/>
  <c r="F17" i="1"/>
  <c r="D17" i="1"/>
  <c r="L16" i="1"/>
  <c r="J16" i="1"/>
  <c r="H16" i="1"/>
  <c r="F16" i="1"/>
  <c r="D16" i="1"/>
  <c r="K15" i="1"/>
  <c r="N15" i="1" s="1"/>
  <c r="G15" i="1"/>
  <c r="E15" i="1"/>
  <c r="F15" i="1" s="1"/>
  <c r="C62" i="1" s="1"/>
  <c r="C15" i="1"/>
  <c r="G37" i="1"/>
  <c r="J13" i="1"/>
  <c r="H13" i="1"/>
  <c r="F13" i="1"/>
  <c r="D13" i="1"/>
  <c r="L12" i="1"/>
  <c r="J12" i="1"/>
  <c r="H12" i="1"/>
  <c r="F12" i="1"/>
  <c r="D12" i="1"/>
  <c r="G35" i="1"/>
  <c r="L11" i="1"/>
  <c r="J11" i="1"/>
  <c r="H11" i="1"/>
  <c r="F11" i="1"/>
  <c r="D11" i="1"/>
  <c r="L8" i="1"/>
  <c r="J8" i="1"/>
  <c r="H8" i="1"/>
  <c r="F8" i="1"/>
  <c r="D8" i="1"/>
  <c r="L7" i="1"/>
  <c r="J7" i="1"/>
  <c r="H7" i="1"/>
  <c r="F7" i="1"/>
  <c r="D7" i="1"/>
  <c r="M6" i="1"/>
  <c r="N6" i="1" s="1"/>
  <c r="G60" i="1" s="1"/>
  <c r="K6" i="1"/>
  <c r="I6" i="1"/>
  <c r="G6" i="1"/>
  <c r="H6" i="1" s="1"/>
  <c r="D60" i="1" s="1"/>
  <c r="E6" i="1"/>
  <c r="F6" i="1" s="1"/>
  <c r="C60" i="1" s="1"/>
  <c r="C6" i="1"/>
  <c r="D6" i="1" s="1"/>
  <c r="B60" i="1" s="1"/>
  <c r="G49" i="1"/>
  <c r="G45" i="1"/>
  <c r="G42" i="1"/>
  <c r="G41" i="1"/>
  <c r="G40" i="1"/>
  <c r="G36" i="1"/>
  <c r="G32" i="1"/>
  <c r="G31" i="1"/>
  <c r="F49" i="1"/>
  <c r="F45" i="1"/>
  <c r="F42" i="1"/>
  <c r="F41" i="1"/>
  <c r="F40" i="1"/>
  <c r="F36" i="1"/>
  <c r="F35" i="1"/>
  <c r="F32" i="1"/>
  <c r="F31" i="1"/>
  <c r="E49" i="1"/>
  <c r="E45" i="1"/>
  <c r="E42" i="1"/>
  <c r="E41" i="1"/>
  <c r="E40" i="1"/>
  <c r="E37" i="1"/>
  <c r="E36" i="1"/>
  <c r="E35" i="1"/>
  <c r="E31" i="1"/>
  <c r="D49" i="1"/>
  <c r="C49" i="1"/>
  <c r="D45" i="1"/>
  <c r="C45" i="1"/>
  <c r="D43" i="1"/>
  <c r="C43" i="1"/>
  <c r="D42" i="1"/>
  <c r="C42" i="1"/>
  <c r="D41" i="1"/>
  <c r="C41" i="1"/>
  <c r="D40" i="1"/>
  <c r="C40" i="1"/>
  <c r="D37" i="1"/>
  <c r="C37" i="1"/>
  <c r="D36" i="1"/>
  <c r="C36" i="1"/>
  <c r="D35" i="1"/>
  <c r="C35" i="1"/>
  <c r="D31" i="1"/>
  <c r="C31" i="1"/>
  <c r="E32" i="1"/>
  <c r="D32" i="1"/>
  <c r="C32" i="1"/>
  <c r="G43" i="1"/>
  <c r="M10" i="1"/>
  <c r="L13" i="1"/>
  <c r="F37" i="1"/>
  <c r="R10" i="1"/>
  <c r="I60" i="1" l="1"/>
  <c r="I62" i="1"/>
  <c r="I61" i="1"/>
  <c r="I63" i="1"/>
  <c r="L10" i="1"/>
  <c r="F61" i="1" s="1"/>
  <c r="E43" i="1"/>
  <c r="F43" i="1"/>
  <c r="R23" i="1"/>
  <c r="E34" i="1"/>
  <c r="C30" i="1"/>
  <c r="F34" i="1"/>
  <c r="L15" i="1"/>
  <c r="F62" i="1" s="1"/>
  <c r="R24" i="1"/>
  <c r="D39" i="1"/>
  <c r="D34" i="1"/>
  <c r="I15" i="1"/>
  <c r="E39" i="1" s="1"/>
  <c r="E30" i="1"/>
  <c r="C39" i="1"/>
  <c r="I39" i="1"/>
  <c r="O24" i="1"/>
  <c r="O23" i="1" s="1"/>
  <c r="F10" i="1"/>
  <c r="C61" i="1" s="1"/>
  <c r="D15" i="1"/>
  <c r="B62" i="1" s="1"/>
  <c r="C34" i="1"/>
  <c r="D30" i="1"/>
  <c r="E24" i="1"/>
  <c r="E23" i="1" s="1"/>
  <c r="F23" i="1" s="1"/>
  <c r="C64" i="1" s="1"/>
  <c r="G34" i="1"/>
  <c r="G62" i="1"/>
  <c r="G24" i="1"/>
  <c r="G23" i="1" s="1"/>
  <c r="G30" i="1"/>
  <c r="H15" i="1"/>
  <c r="D62" i="1" s="1"/>
  <c r="P15" i="1"/>
  <c r="H62" i="1" s="1"/>
  <c r="K24" i="1"/>
  <c r="K23" i="1" s="1"/>
  <c r="N23" i="1" s="1"/>
  <c r="G64" i="1" s="1"/>
  <c r="C24" i="1"/>
  <c r="C23" i="1" s="1"/>
  <c r="D23" i="1" s="1"/>
  <c r="B64" i="1" s="1"/>
  <c r="H34" i="1"/>
  <c r="G39" i="1"/>
  <c r="F30" i="1"/>
  <c r="I34" i="1"/>
  <c r="M24" i="1"/>
  <c r="M23" i="1" s="1"/>
  <c r="H30" i="1"/>
  <c r="L6" i="1"/>
  <c r="F60" i="1" s="1"/>
  <c r="J6" i="1"/>
  <c r="E60" i="1" s="1"/>
  <c r="P6" i="1"/>
  <c r="H60" i="1" s="1"/>
  <c r="I64" i="1" l="1"/>
  <c r="H39" i="1"/>
  <c r="J15" i="1"/>
  <c r="E62" i="1" s="1"/>
  <c r="I24" i="1"/>
  <c r="I23" i="1" s="1"/>
  <c r="J23" i="1" s="1"/>
  <c r="E64" i="1" s="1"/>
  <c r="D47" i="1"/>
  <c r="H23" i="1"/>
  <c r="D64" i="1" s="1"/>
  <c r="F39" i="1"/>
  <c r="C47" i="1"/>
  <c r="L23" i="1"/>
  <c r="F64" i="1" s="1"/>
  <c r="G47" i="1"/>
  <c r="I47" i="1"/>
  <c r="P24" i="1"/>
  <c r="E47" i="1" l="1"/>
  <c r="F47" i="1"/>
  <c r="H47" i="1"/>
  <c r="P23" i="1"/>
  <c r="H64" i="1" s="1"/>
</calcChain>
</file>

<file path=xl/sharedStrings.xml><?xml version="1.0" encoding="utf-8"?>
<sst xmlns="http://schemas.openxmlformats.org/spreadsheetml/2006/main" count="88" uniqueCount="48">
  <si>
    <t>IMMATRICOLAZIONI AUTOVEICOLI LEGGERI MONDO</t>
  </si>
  <si>
    <t xml:space="preserve">WORLD NEW LIGHT VEHICLE REGISTRATIONS </t>
  </si>
  <si>
    <t>%</t>
  </si>
  <si>
    <t>UE15+EFTA</t>
  </si>
  <si>
    <t xml:space="preserve"> CANADA</t>
  </si>
  <si>
    <t xml:space="preserve"> USA</t>
  </si>
  <si>
    <t xml:space="preserve"> MESSICO</t>
  </si>
  <si>
    <t>BRIC</t>
  </si>
  <si>
    <t xml:space="preserve"> RUSSIA</t>
  </si>
  <si>
    <t xml:space="preserve"> BRASILE </t>
  </si>
  <si>
    <t xml:space="preserve"> CINA</t>
  </si>
  <si>
    <t xml:space="preserve"> INDIA</t>
  </si>
  <si>
    <t>GIAPPONE</t>
  </si>
  <si>
    <t>RESTO DEL MONDO</t>
  </si>
  <si>
    <t>TOTALE MONDO *</t>
  </si>
  <si>
    <t>12/11</t>
  </si>
  <si>
    <t>13/12</t>
  </si>
  <si>
    <t>PARZIALE</t>
  </si>
  <si>
    <t>ACEA</t>
  </si>
  <si>
    <t>WARD'S</t>
  </si>
  <si>
    <t>ANFAVEA</t>
  </si>
  <si>
    <t>FOURIN</t>
  </si>
  <si>
    <t>14/13</t>
  </si>
  <si>
    <t>15/14</t>
  </si>
  <si>
    <t>UE13</t>
  </si>
  <si>
    <t>16/15</t>
  </si>
  <si>
    <t>* Stima ANFIA</t>
  </si>
  <si>
    <t>17/16</t>
  </si>
  <si>
    <t>Var % / % Chg</t>
  </si>
  <si>
    <t>JAMA</t>
  </si>
  <si>
    <t xml:space="preserve">TOTALE MONDO </t>
  </si>
  <si>
    <t>UE 28+EFTA</t>
  </si>
  <si>
    <t>UE 15+EFTA</t>
  </si>
  <si>
    <t>VCL</t>
  </si>
  <si>
    <t>AUTO</t>
  </si>
  <si>
    <t>VL</t>
  </si>
  <si>
    <t>18/17</t>
  </si>
  <si>
    <t>19/18</t>
  </si>
  <si>
    <t>AEB</t>
  </si>
  <si>
    <t>Fonte: ACEA, Associazioni Nazionali, Fourin, Ward's</t>
  </si>
  <si>
    <t>NORD AMERICA</t>
  </si>
  <si>
    <t>2020*</t>
  </si>
  <si>
    <t>20/19</t>
  </si>
  <si>
    <t>* Dal 2020 il dato Europeo si riferisce all' UE27+EFTA+UK / Since 2020 European datas do refer to EU27+EFTA+UK</t>
  </si>
  <si>
    <t>2021*</t>
  </si>
  <si>
    <t>21/20</t>
  </si>
  <si>
    <t>EU27+EFTA+UK</t>
  </si>
  <si>
    <t>UE14+EFTA+UK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</si>
</sst>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3" formatCode="_-* #,##0.00_-;\-* #,##0.00_-;_-* &quot;-&quot;??_-;_-@_-"/>
    <numFmt numFmtId="164" formatCode="_-* #,##0.0_-;\-* #,##0.0_-;_-* &quot;-&quot;??_-;_-@_-"/>
    <numFmt numFmtId="165" formatCode="0.0"/>
    <numFmt numFmtId="166" formatCode="0.000"/>
    <numFmt numFmtId="167" formatCode="#,##0.0_ ;\-#,##0.0\ "/>
    <numFmt numFmtId="168" formatCode="#,##0_ ;[Red]\-#,##0\ "/>
    <numFmt numFmtId="169" formatCode="#,###,##0"/>
    <numFmt numFmtId="170" formatCode="_-* #,##0_-;\-* #,##0_-;_-* \-_-;_-@_-"/>
    <numFmt numFmtId="171" formatCode="&quot;DM&quot;#,##0.00;[Red]\-&quot;DM&quot;#,##0.00"/>
  </numFmts>
  <fonts count="56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b/>
      <sz val="12"/>
      <color indexed="8"/>
      <name val="Trebuchet MS"/>
      <family val="2"/>
    </font>
    <font>
      <sz val="9"/>
      <color indexed="8"/>
      <name val="Trebuchet MS"/>
      <family val="2"/>
    </font>
    <font>
      <i/>
      <sz val="12"/>
      <color indexed="8"/>
      <name val="Trebuchet MS"/>
      <family val="2"/>
    </font>
    <font>
      <b/>
      <sz val="9"/>
      <color indexed="8"/>
      <name val="Trebuchet MS"/>
      <family val="2"/>
    </font>
    <font>
      <b/>
      <i/>
      <sz val="9"/>
      <color indexed="8"/>
      <name val="Trebuchet MS"/>
      <family val="2"/>
    </font>
    <font>
      <i/>
      <sz val="9"/>
      <color indexed="8"/>
      <name val="Trebuchet MS"/>
      <family val="2"/>
    </font>
    <font>
      <sz val="9"/>
      <color indexed="10"/>
      <name val="Trebuchet MS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MS Sans Serif"/>
    </font>
    <font>
      <sz val="10"/>
      <name val="MS Sans Serif"/>
      <family val="2"/>
    </font>
    <font>
      <sz val="10"/>
      <name val="MS Sans"/>
    </font>
    <font>
      <i/>
      <sz val="10"/>
      <color indexed="8"/>
      <name val="Arial"/>
      <family val="2"/>
    </font>
    <font>
      <sz val="9"/>
      <color indexed="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b/>
      <i/>
      <sz val="12"/>
      <color indexed="10"/>
      <name val="Arial"/>
      <family val="2"/>
    </font>
    <font>
      <b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9"/>
      <color rgb="FFFF0000"/>
      <name val="Trebuchet MS"/>
      <family val="2"/>
    </font>
    <font>
      <sz val="9"/>
      <color theme="0"/>
      <name val="Trebuchet MS"/>
      <family val="2"/>
    </font>
    <font>
      <i/>
      <sz val="9"/>
      <color theme="0"/>
      <name val="Trebuchet MS"/>
      <family val="2"/>
    </font>
    <font>
      <b/>
      <sz val="9"/>
      <color theme="0"/>
      <name val="Trebuchet MS"/>
      <family val="2"/>
    </font>
    <font>
      <sz val="8"/>
      <color theme="1"/>
      <name val="Trebuchet MS"/>
      <family val="2"/>
    </font>
    <font>
      <b/>
      <sz val="9"/>
      <color rgb="FFFF0000"/>
      <name val="Trebuchet MS"/>
      <family val="2"/>
    </font>
    <font>
      <b/>
      <i/>
      <sz val="9"/>
      <color theme="0"/>
      <name val="Trebuchet MS"/>
      <family val="2"/>
    </font>
    <font>
      <sz val="9"/>
      <color theme="9"/>
      <name val="Trebuchet MS"/>
      <family val="2"/>
    </font>
    <font>
      <b/>
      <i/>
      <sz val="9"/>
      <color theme="1"/>
      <name val="Trebuchet MS"/>
      <family val="2"/>
    </font>
    <font>
      <i/>
      <sz val="9"/>
      <color theme="1"/>
      <name val="Trebuchet MS"/>
      <family val="2"/>
    </font>
    <font>
      <b/>
      <sz val="9"/>
      <name val="Trebuchet MS"/>
      <family val="2"/>
    </font>
    <font>
      <sz val="8"/>
      <name val="Trebuchet MS"/>
      <family val="2"/>
    </font>
    <font>
      <sz val="8"/>
      <color rgb="FFFF0000"/>
      <name val="Trebuchet MS"/>
      <family val="2"/>
    </font>
    <font>
      <sz val="8"/>
      <color indexed="8"/>
      <name val="Trebuchet MS"/>
      <family val="2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lightGray">
        <fgColor indexed="9"/>
      </patternFill>
    </fill>
    <fill>
      <patternFill patternType="solid">
        <fgColor indexed="9"/>
        <bgColor indexed="9"/>
      </patternFill>
    </fill>
    <fill>
      <patternFill patternType="gray0625">
        <fgColor indexed="9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Gray">
        <fgColor indexed="9"/>
        <bgColor indexed="9"/>
      </patternFill>
    </fill>
    <fill>
      <patternFill patternType="gray0625">
        <fgColor indexed="9"/>
      </patternFill>
    </fill>
    <fill>
      <patternFill patternType="gray0625">
        <fgColor indexed="22"/>
      </patternFill>
    </fill>
    <fill>
      <patternFill patternType="lightGray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9">
    <xf numFmtId="0" fontId="0" fillId="0" borderId="0"/>
    <xf numFmtId="0" fontId="1" fillId="2" borderId="0" applyNumberFormat="0" applyBorder="0" applyAlignment="0" applyProtection="0"/>
    <xf numFmtId="0" fontId="30" fillId="2" borderId="0" applyNumberFormat="0" applyBorder="0" applyAlignment="0" applyProtection="0"/>
    <xf numFmtId="0" fontId="1" fillId="3" borderId="0" applyNumberFormat="0" applyBorder="0" applyAlignment="0" applyProtection="0"/>
    <xf numFmtId="0" fontId="30" fillId="3" borderId="0" applyNumberFormat="0" applyBorder="0" applyAlignment="0" applyProtection="0"/>
    <xf numFmtId="0" fontId="1" fillId="4" borderId="0" applyNumberFormat="0" applyBorder="0" applyAlignment="0" applyProtection="0"/>
    <xf numFmtId="0" fontId="30" fillId="4" borderId="0" applyNumberFormat="0" applyBorder="0" applyAlignment="0" applyProtection="0"/>
    <xf numFmtId="0" fontId="1" fillId="5" borderId="0" applyNumberFormat="0" applyBorder="0" applyAlignment="0" applyProtection="0"/>
    <xf numFmtId="0" fontId="30" fillId="5" borderId="0" applyNumberFormat="0" applyBorder="0" applyAlignment="0" applyProtection="0"/>
    <xf numFmtId="0" fontId="1" fillId="6" borderId="0" applyNumberFormat="0" applyBorder="0" applyAlignment="0" applyProtection="0"/>
    <xf numFmtId="0" fontId="30" fillId="6" borderId="0" applyNumberFormat="0" applyBorder="0" applyAlignment="0" applyProtection="0"/>
    <xf numFmtId="0" fontId="1" fillId="7" borderId="0" applyNumberFormat="0" applyBorder="0" applyAlignment="0" applyProtection="0"/>
    <xf numFmtId="0" fontId="30" fillId="7" borderId="0" applyNumberFormat="0" applyBorder="0" applyAlignment="0" applyProtection="0"/>
    <xf numFmtId="0" fontId="1" fillId="8" borderId="0" applyNumberFormat="0" applyBorder="0" applyAlignment="0" applyProtection="0"/>
    <xf numFmtId="0" fontId="30" fillId="8" borderId="0" applyNumberFormat="0" applyBorder="0" applyAlignment="0" applyProtection="0"/>
    <xf numFmtId="0" fontId="1" fillId="9" borderId="0" applyNumberFormat="0" applyBorder="0" applyAlignment="0" applyProtection="0"/>
    <xf numFmtId="0" fontId="30" fillId="9" borderId="0" applyNumberFormat="0" applyBorder="0" applyAlignment="0" applyProtection="0"/>
    <xf numFmtId="0" fontId="1" fillId="10" borderId="0" applyNumberFormat="0" applyBorder="0" applyAlignment="0" applyProtection="0"/>
    <xf numFmtId="0" fontId="30" fillId="10" borderId="0" applyNumberFormat="0" applyBorder="0" applyAlignment="0" applyProtection="0"/>
    <xf numFmtId="0" fontId="1" fillId="5" borderId="0" applyNumberFormat="0" applyBorder="0" applyAlignment="0" applyProtection="0"/>
    <xf numFmtId="0" fontId="30" fillId="5" borderId="0" applyNumberFormat="0" applyBorder="0" applyAlignment="0" applyProtection="0"/>
    <xf numFmtId="0" fontId="1" fillId="8" borderId="0" applyNumberFormat="0" applyBorder="0" applyAlignment="0" applyProtection="0"/>
    <xf numFmtId="0" fontId="30" fillId="8" borderId="0" applyNumberFormat="0" applyBorder="0" applyAlignment="0" applyProtection="0"/>
    <xf numFmtId="0" fontId="1" fillId="11" borderId="0" applyNumberFormat="0" applyBorder="0" applyAlignment="0" applyProtection="0"/>
    <xf numFmtId="0" fontId="3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5" fillId="17" borderId="3" applyNumberFormat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169" fontId="31" fillId="22" borderId="0" applyNumberFormat="0" applyBorder="0">
      <alignment vertical="top"/>
      <protection locked="0"/>
    </xf>
    <xf numFmtId="4" fontId="34" fillId="0" borderId="0" applyFont="0" applyFill="0" applyBorder="0" applyAlignment="0" applyProtection="0"/>
    <xf numFmtId="0" fontId="7" fillId="7" borderId="1" applyNumberFormat="0" applyAlignment="0" applyProtection="0"/>
    <xf numFmtId="0" fontId="7" fillId="7" borderId="1" applyNumberFormat="0" applyAlignment="0" applyProtection="0"/>
    <xf numFmtId="169" fontId="31" fillId="23" borderId="0" applyNumberFormat="0" applyBorder="0">
      <alignment horizontal="right"/>
      <protection locked="0"/>
    </xf>
    <xf numFmtId="169" fontId="31" fillId="23" borderId="0" applyNumberFormat="0" applyBorder="0">
      <alignment horizontal="right"/>
      <protection locked="0"/>
    </xf>
    <xf numFmtId="169" fontId="31" fillId="24" borderId="0" applyNumberFormat="0" applyBorder="0">
      <alignment horizontal="right"/>
      <protection locked="0"/>
    </xf>
    <xf numFmtId="169" fontId="17" fillId="23" borderId="0" applyNumberFormat="0" applyBorder="0">
      <alignment horizontal="right"/>
      <protection locked="0"/>
    </xf>
    <xf numFmtId="169" fontId="31" fillId="25" borderId="0" applyNumberFormat="0" applyBorder="0">
      <alignment horizontal="right" vertical="center"/>
      <protection locked="0"/>
    </xf>
    <xf numFmtId="169" fontId="35" fillId="26" borderId="0" applyNumberFormat="0" applyBorder="0">
      <alignment horizontal="right" vertical="center"/>
      <protection locked="0"/>
    </xf>
    <xf numFmtId="170" fontId="8" fillId="0" borderId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169" fontId="32" fillId="0" borderId="0" applyBorder="0"/>
    <xf numFmtId="0" fontId="8" fillId="0" borderId="0"/>
    <xf numFmtId="0" fontId="8" fillId="0" borderId="0"/>
    <xf numFmtId="169" fontId="32" fillId="0" borderId="0" applyBorder="0"/>
    <xf numFmtId="0" fontId="1" fillId="0" borderId="0"/>
    <xf numFmtId="0" fontId="30" fillId="0" borderId="0"/>
    <xf numFmtId="0" fontId="8" fillId="0" borderId="0"/>
    <xf numFmtId="0" fontId="1" fillId="0" borderId="0"/>
    <xf numFmtId="0" fontId="30" fillId="0" borderId="0"/>
    <xf numFmtId="0" fontId="41" fillId="0" borderId="0"/>
    <xf numFmtId="0" fontId="30" fillId="0" borderId="0"/>
    <xf numFmtId="0" fontId="1" fillId="28" borderId="4" applyNumberFormat="0" applyFont="0" applyAlignment="0" applyProtection="0"/>
    <xf numFmtId="0" fontId="30" fillId="28" borderId="4" applyNumberFormat="0" applyFont="0" applyAlignment="0" applyProtection="0"/>
    <xf numFmtId="0" fontId="10" fillId="16" borderId="5" applyNumberFormat="0" applyAlignment="0" applyProtection="0"/>
    <xf numFmtId="0" fontId="10" fillId="16" borderId="5" applyNumberFormat="0" applyAlignment="0" applyProtection="0"/>
    <xf numFmtId="9" fontId="30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4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69" fontId="36" fillId="29" borderId="0" applyNumberFormat="0" applyBorder="0">
      <alignment horizontal="left"/>
      <protection locked="0"/>
    </xf>
    <xf numFmtId="169" fontId="31" fillId="23" borderId="0" applyNumberFormat="0" applyBorder="0">
      <alignment horizontal="left"/>
      <protection locked="0"/>
    </xf>
    <xf numFmtId="169" fontId="31" fillId="24" borderId="0" applyNumberFormat="0" applyBorder="0">
      <alignment horizontal="center"/>
      <protection locked="0"/>
    </xf>
    <xf numFmtId="169" fontId="37" fillId="22" borderId="0" applyNumberFormat="0" applyBorder="0">
      <alignment horizontal="center"/>
      <protection locked="0"/>
    </xf>
    <xf numFmtId="169" fontId="37" fillId="23" borderId="0" applyNumberFormat="0" applyBorder="0">
      <alignment horizontal="left" vertical="center"/>
      <protection locked="0"/>
    </xf>
    <xf numFmtId="169" fontId="37" fillId="24" borderId="0" applyNumberFormat="0" applyBorder="0">
      <alignment horizontal="center"/>
      <protection locked="0"/>
    </xf>
    <xf numFmtId="169" fontId="36" fillId="29" borderId="0" applyNumberFormat="0" applyBorder="0">
      <protection locked="0"/>
    </xf>
    <xf numFmtId="169" fontId="31" fillId="23" borderId="0" applyNumberFormat="0" applyBorder="0">
      <alignment horizontal="left"/>
      <protection locked="0"/>
    </xf>
    <xf numFmtId="169" fontId="17" fillId="23" borderId="0" applyNumberFormat="0" applyBorder="0">
      <alignment horizontal="left"/>
      <protection locked="0"/>
    </xf>
    <xf numFmtId="169" fontId="38" fillId="23" borderId="0" applyNumberFormat="0" applyBorder="0">
      <alignment horizontal="left" vertical="center"/>
      <protection locked="0"/>
    </xf>
    <xf numFmtId="169" fontId="39" fillId="22" borderId="0" applyNumberFormat="0" applyBorder="0">
      <protection locked="0"/>
    </xf>
    <xf numFmtId="169" fontId="17" fillId="23" borderId="0" applyNumberFormat="0" applyBorder="0">
      <alignment horizontal="right"/>
      <protection locked="0"/>
    </xf>
    <xf numFmtId="169" fontId="17" fillId="30" borderId="0" applyNumberFormat="0" applyBorder="0">
      <protection locked="0"/>
    </xf>
    <xf numFmtId="169" fontId="17" fillId="24" borderId="0" applyNumberFormat="0" applyBorder="0">
      <protection locked="0"/>
    </xf>
    <xf numFmtId="169" fontId="40" fillId="23" borderId="0" applyNumberFormat="0" applyBorder="0">
      <protection locked="0"/>
    </xf>
    <xf numFmtId="169" fontId="17" fillId="31" borderId="0" applyNumberFormat="0" applyBorder="0">
      <alignment vertical="top"/>
      <protection locked="0"/>
    </xf>
    <xf numFmtId="169" fontId="18" fillId="32" borderId="0" applyNumberFormat="0" applyBorder="0">
      <protection locked="0"/>
    </xf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171" fontId="3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</cellStyleXfs>
  <cellXfs count="91">
    <xf numFmtId="0" fontId="0" fillId="0" borderId="0" xfId="0"/>
    <xf numFmtId="0" fontId="23" fillId="0" borderId="0" xfId="0" applyFont="1"/>
    <xf numFmtId="0" fontId="24" fillId="0" borderId="0" xfId="0" applyFont="1"/>
    <xf numFmtId="0" fontId="42" fillId="0" borderId="0" xfId="0" applyFont="1"/>
    <xf numFmtId="0" fontId="25" fillId="0" borderId="0" xfId="0" applyFont="1"/>
    <xf numFmtId="0" fontId="26" fillId="34" borderId="10" xfId="0" applyFont="1" applyFill="1" applyBorder="1" applyAlignment="1">
      <alignment horizontal="center"/>
    </xf>
    <xf numFmtId="0" fontId="27" fillId="34" borderId="10" xfId="0" applyFont="1" applyFill="1" applyBorder="1" applyAlignment="1">
      <alignment horizontal="center"/>
    </xf>
    <xf numFmtId="0" fontId="26" fillId="34" borderId="10" xfId="0" quotePrefix="1" applyFont="1" applyFill="1" applyBorder="1" applyAlignment="1">
      <alignment horizontal="center"/>
    </xf>
    <xf numFmtId="16" fontId="26" fillId="34" borderId="10" xfId="0" quotePrefix="1" applyNumberFormat="1" applyFont="1" applyFill="1" applyBorder="1" applyAlignment="1">
      <alignment horizontal="center"/>
    </xf>
    <xf numFmtId="0" fontId="26" fillId="0" borderId="11" xfId="0" applyFont="1" applyBorder="1"/>
    <xf numFmtId="166" fontId="24" fillId="0" borderId="12" xfId="0" applyNumberFormat="1" applyFont="1" applyBorder="1"/>
    <xf numFmtId="164" fontId="27" fillId="33" borderId="13" xfId="67" applyNumberFormat="1" applyFont="1" applyFill="1" applyBorder="1" applyAlignment="1"/>
    <xf numFmtId="166" fontId="24" fillId="0" borderId="14" xfId="0" applyNumberFormat="1" applyFont="1" applyBorder="1"/>
    <xf numFmtId="166" fontId="24" fillId="35" borderId="14" xfId="0" applyNumberFormat="1" applyFont="1" applyFill="1" applyBorder="1"/>
    <xf numFmtId="0" fontId="24" fillId="0" borderId="15" xfId="0" applyFont="1" applyBorder="1" applyAlignment="1">
      <alignment horizontal="left" indent="1"/>
    </xf>
    <xf numFmtId="166" fontId="24" fillId="0" borderId="16" xfId="0" applyNumberFormat="1" applyFont="1" applyBorder="1"/>
    <xf numFmtId="164" fontId="28" fillId="33" borderId="17" xfId="67" applyNumberFormat="1" applyFont="1" applyFill="1" applyBorder="1" applyAlignment="1"/>
    <xf numFmtId="166" fontId="24" fillId="0" borderId="18" xfId="0" applyNumberFormat="1" applyFont="1" applyBorder="1"/>
    <xf numFmtId="166" fontId="24" fillId="35" borderId="18" xfId="0" applyNumberFormat="1" applyFont="1" applyFill="1" applyBorder="1"/>
    <xf numFmtId="0" fontId="26" fillId="0" borderId="0" xfId="0" applyFont="1"/>
    <xf numFmtId="0" fontId="26" fillId="0" borderId="19" xfId="0" applyFont="1" applyBorder="1"/>
    <xf numFmtId="0" fontId="24" fillId="0" borderId="20" xfId="0" applyFont="1" applyBorder="1"/>
    <xf numFmtId="0" fontId="24" fillId="0" borderId="15" xfId="0" applyFont="1" applyBorder="1"/>
    <xf numFmtId="0" fontId="26" fillId="0" borderId="15" xfId="0" applyFont="1" applyBorder="1"/>
    <xf numFmtId="164" fontId="27" fillId="33" borderId="17" xfId="67" applyNumberFormat="1" applyFont="1" applyFill="1" applyBorder="1" applyAlignment="1"/>
    <xf numFmtId="0" fontId="26" fillId="0" borderId="20" xfId="0" applyFont="1" applyBorder="1"/>
    <xf numFmtId="0" fontId="43" fillId="0" borderId="15" xfId="0" applyFont="1" applyBorder="1"/>
    <xf numFmtId="166" fontId="43" fillId="0" borderId="16" xfId="0" applyNumberFormat="1" applyFont="1" applyBorder="1"/>
    <xf numFmtId="164" fontId="44" fillId="33" borderId="17" xfId="67" applyNumberFormat="1" applyFont="1" applyFill="1" applyBorder="1" applyAlignment="1"/>
    <xf numFmtId="166" fontId="43" fillId="0" borderId="18" xfId="0" applyNumberFormat="1" applyFont="1" applyBorder="1"/>
    <xf numFmtId="166" fontId="43" fillId="35" borderId="18" xfId="0" applyNumberFormat="1" applyFont="1" applyFill="1" applyBorder="1"/>
    <xf numFmtId="0" fontId="45" fillId="0" borderId="0" xfId="0" applyFont="1"/>
    <xf numFmtId="0" fontId="45" fillId="0" borderId="20" xfId="0" applyFont="1" applyBorder="1"/>
    <xf numFmtId="0" fontId="26" fillId="0" borderId="21" xfId="0" applyFont="1" applyBorder="1"/>
    <xf numFmtId="164" fontId="27" fillId="33" borderId="22" xfId="67" applyNumberFormat="1" applyFont="1" applyFill="1" applyBorder="1" applyAlignment="1"/>
    <xf numFmtId="0" fontId="24" fillId="0" borderId="23" xfId="0" applyFont="1" applyBorder="1"/>
    <xf numFmtId="0" fontId="29" fillId="0" borderId="0" xfId="0" applyFont="1"/>
    <xf numFmtId="164" fontId="27" fillId="35" borderId="13" xfId="67" applyNumberFormat="1" applyFont="1" applyFill="1" applyBorder="1" applyAlignment="1"/>
    <xf numFmtId="164" fontId="28" fillId="35" borderId="17" xfId="67" applyNumberFormat="1" applyFont="1" applyFill="1" applyBorder="1" applyAlignment="1"/>
    <xf numFmtId="164" fontId="27" fillId="35" borderId="17" xfId="67" applyNumberFormat="1" applyFont="1" applyFill="1" applyBorder="1" applyAlignment="1"/>
    <xf numFmtId="164" fontId="44" fillId="35" borderId="17" xfId="67" applyNumberFormat="1" applyFont="1" applyFill="1" applyBorder="1" applyAlignment="1"/>
    <xf numFmtId="164" fontId="27" fillId="35" borderId="22" xfId="67" applyNumberFormat="1" applyFont="1" applyFill="1" applyBorder="1" applyAlignment="1"/>
    <xf numFmtId="0" fontId="46" fillId="0" borderId="0" xfId="0" applyFont="1" applyAlignment="1">
      <alignment horizontal="right"/>
    </xf>
    <xf numFmtId="166" fontId="28" fillId="0" borderId="24" xfId="0" applyNumberFormat="1" applyFont="1" applyBorder="1"/>
    <xf numFmtId="166" fontId="28" fillId="0" borderId="25" xfId="0" applyNumberFormat="1" applyFont="1" applyBorder="1"/>
    <xf numFmtId="166" fontId="28" fillId="35" borderId="25" xfId="0" applyNumberFormat="1" applyFont="1" applyFill="1" applyBorder="1"/>
    <xf numFmtId="166" fontId="24" fillId="35" borderId="26" xfId="0" applyNumberFormat="1" applyFont="1" applyFill="1" applyBorder="1"/>
    <xf numFmtId="166" fontId="24" fillId="35" borderId="20" xfId="0" applyNumberFormat="1" applyFont="1" applyFill="1" applyBorder="1"/>
    <xf numFmtId="166" fontId="43" fillId="35" borderId="20" xfId="0" applyNumberFormat="1" applyFont="1" applyFill="1" applyBorder="1"/>
    <xf numFmtId="166" fontId="28" fillId="35" borderId="27" xfId="0" applyNumberFormat="1" applyFont="1" applyFill="1" applyBorder="1"/>
    <xf numFmtId="0" fontId="47" fillId="0" borderId="0" xfId="0" applyFont="1"/>
    <xf numFmtId="0" fontId="42" fillId="0" borderId="15" xfId="0" applyFont="1" applyBorder="1"/>
    <xf numFmtId="164" fontId="48" fillId="35" borderId="17" xfId="67" applyNumberFormat="1" applyFont="1" applyFill="1" applyBorder="1" applyAlignment="1"/>
    <xf numFmtId="0" fontId="49" fillId="0" borderId="0" xfId="0" applyFont="1"/>
    <xf numFmtId="0" fontId="43" fillId="0" borderId="0" xfId="0" applyFont="1"/>
    <xf numFmtId="166" fontId="0" fillId="0" borderId="0" xfId="0" applyNumberFormat="1"/>
    <xf numFmtId="167" fontId="27" fillId="0" borderId="11" xfId="0" applyNumberFormat="1" applyFont="1" applyBorder="1"/>
    <xf numFmtId="167" fontId="50" fillId="35" borderId="11" xfId="0" applyNumberFormat="1" applyFont="1" applyFill="1" applyBorder="1"/>
    <xf numFmtId="167" fontId="28" fillId="0" borderId="15" xfId="0" applyNumberFormat="1" applyFont="1" applyBorder="1"/>
    <xf numFmtId="167" fontId="51" fillId="35" borderId="15" xfId="0" applyNumberFormat="1" applyFont="1" applyFill="1" applyBorder="1"/>
    <xf numFmtId="167" fontId="50" fillId="35" borderId="15" xfId="0" applyNumberFormat="1" applyFont="1" applyFill="1" applyBorder="1"/>
    <xf numFmtId="167" fontId="50" fillId="35" borderId="28" xfId="0" applyNumberFormat="1" applyFont="1" applyFill="1" applyBorder="1"/>
    <xf numFmtId="167" fontId="27" fillId="0" borderId="15" xfId="0" applyNumberFormat="1" applyFont="1" applyBorder="1"/>
    <xf numFmtId="167" fontId="44" fillId="0" borderId="15" xfId="0" applyNumberFormat="1" applyFont="1" applyBorder="1"/>
    <xf numFmtId="167" fontId="44" fillId="0" borderId="29" xfId="0" applyNumberFormat="1" applyFont="1" applyBorder="1"/>
    <xf numFmtId="167" fontId="51" fillId="35" borderId="29" xfId="0" applyNumberFormat="1" applyFont="1" applyFill="1" applyBorder="1"/>
    <xf numFmtId="167" fontId="27" fillId="0" borderId="10" xfId="0" applyNumberFormat="1" applyFont="1" applyBorder="1"/>
    <xf numFmtId="167" fontId="50" fillId="35" borderId="10" xfId="0" applyNumberFormat="1" applyFont="1" applyFill="1" applyBorder="1"/>
    <xf numFmtId="0" fontId="24" fillId="0" borderId="10" xfId="0" applyFont="1" applyBorder="1"/>
    <xf numFmtId="41" fontId="24" fillId="0" borderId="10" xfId="0" applyNumberFormat="1" applyFont="1" applyBorder="1"/>
    <xf numFmtId="0" fontId="24" fillId="37" borderId="10" xfId="0" applyFont="1" applyFill="1" applyBorder="1"/>
    <xf numFmtId="41" fontId="24" fillId="37" borderId="10" xfId="0" applyNumberFormat="1" applyFont="1" applyFill="1" applyBorder="1"/>
    <xf numFmtId="168" fontId="26" fillId="0" borderId="32" xfId="0" applyNumberFormat="1" applyFont="1" applyBorder="1" applyAlignment="1">
      <alignment horizontal="left" indent="1"/>
    </xf>
    <xf numFmtId="168" fontId="26" fillId="36" borderId="32" xfId="0" applyNumberFormat="1" applyFont="1" applyFill="1" applyBorder="1"/>
    <xf numFmtId="0" fontId="26" fillId="0" borderId="30" xfId="0" applyFont="1" applyBorder="1" applyAlignment="1">
      <alignment horizontal="left" indent="1"/>
    </xf>
    <xf numFmtId="168" fontId="26" fillId="36" borderId="10" xfId="0" applyNumberFormat="1" applyFont="1" applyFill="1" applyBorder="1"/>
    <xf numFmtId="41" fontId="52" fillId="36" borderId="10" xfId="0" applyNumberFormat="1" applyFont="1" applyFill="1" applyBorder="1" applyAlignment="1">
      <alignment horizontal="right"/>
    </xf>
    <xf numFmtId="168" fontId="26" fillId="0" borderId="10" xfId="0" applyNumberFormat="1" applyFont="1" applyBorder="1" applyAlignment="1">
      <alignment horizontal="left" indent="1"/>
    </xf>
    <xf numFmtId="41" fontId="52" fillId="0" borderId="10" xfId="0" applyNumberFormat="1" applyFont="1" applyBorder="1"/>
    <xf numFmtId="41" fontId="52" fillId="0" borderId="31" xfId="0" applyNumberFormat="1" applyFont="1" applyBorder="1"/>
    <xf numFmtId="166" fontId="24" fillId="0" borderId="0" xfId="0" applyNumberFormat="1" applyFont="1"/>
    <xf numFmtId="164" fontId="42" fillId="0" borderId="0" xfId="0" applyNumberFormat="1" applyFont="1"/>
    <xf numFmtId="0" fontId="53" fillId="0" borderId="0" xfId="0" applyFont="1"/>
    <xf numFmtId="0" fontId="54" fillId="0" borderId="0" xfId="0" applyFont="1"/>
    <xf numFmtId="0" fontId="55" fillId="0" borderId="0" xfId="0" applyFont="1"/>
    <xf numFmtId="164" fontId="45" fillId="0" borderId="0" xfId="0" applyNumberFormat="1" applyFont="1"/>
    <xf numFmtId="165" fontId="43" fillId="0" borderId="0" xfId="0" applyNumberFormat="1" applyFont="1"/>
    <xf numFmtId="164" fontId="45" fillId="35" borderId="0" xfId="0" applyNumberFormat="1" applyFont="1" applyFill="1"/>
    <xf numFmtId="0" fontId="26" fillId="34" borderId="32" xfId="0" quotePrefix="1" applyFont="1" applyFill="1" applyBorder="1" applyAlignment="1">
      <alignment horizontal="center"/>
    </xf>
    <xf numFmtId="0" fontId="26" fillId="34" borderId="33" xfId="0" quotePrefix="1" applyFont="1" applyFill="1" applyBorder="1" applyAlignment="1">
      <alignment horizontal="center"/>
    </xf>
    <xf numFmtId="0" fontId="26" fillId="34" borderId="31" xfId="0" quotePrefix="1" applyFont="1" applyFill="1" applyBorder="1" applyAlignment="1">
      <alignment horizontal="center"/>
    </xf>
  </cellXfs>
  <cellStyles count="139">
    <cellStyle name="20% - Colore 1" xfId="1" builtinId="30" customBuiltin="1"/>
    <cellStyle name="20% - Colore 1 2" xfId="2" xr:uid="{00000000-0005-0000-0000-000001000000}"/>
    <cellStyle name="20% - Colore 2" xfId="3" builtinId="34" customBuiltin="1"/>
    <cellStyle name="20% - Colore 2 2" xfId="4" xr:uid="{00000000-0005-0000-0000-000003000000}"/>
    <cellStyle name="20% - Colore 3" xfId="5" builtinId="38" customBuiltin="1"/>
    <cellStyle name="20% - Colore 3 2" xfId="6" xr:uid="{00000000-0005-0000-0000-000005000000}"/>
    <cellStyle name="20% - Colore 4" xfId="7" builtinId="42" customBuiltin="1"/>
    <cellStyle name="20% - Colore 4 2" xfId="8" xr:uid="{00000000-0005-0000-0000-000007000000}"/>
    <cellStyle name="20% - Colore 5" xfId="9" builtinId="46" customBuiltin="1"/>
    <cellStyle name="20% - Colore 5 2" xfId="10" xr:uid="{00000000-0005-0000-0000-000009000000}"/>
    <cellStyle name="20% - Colore 6" xfId="11" builtinId="50" customBuiltin="1"/>
    <cellStyle name="20% - Colore 6 2" xfId="12" xr:uid="{00000000-0005-0000-0000-00000B000000}"/>
    <cellStyle name="40% - Colore 1" xfId="13" builtinId="31" customBuiltin="1"/>
    <cellStyle name="40% - Colore 1 2" xfId="14" xr:uid="{00000000-0005-0000-0000-00000D000000}"/>
    <cellStyle name="40% - Colore 2" xfId="15" builtinId="35" customBuiltin="1"/>
    <cellStyle name="40% - Colore 2 2" xfId="16" xr:uid="{00000000-0005-0000-0000-00000F000000}"/>
    <cellStyle name="40% - Colore 3" xfId="17" builtinId="39" customBuiltin="1"/>
    <cellStyle name="40% - Colore 3 2" xfId="18" xr:uid="{00000000-0005-0000-0000-000011000000}"/>
    <cellStyle name="40% - Colore 4" xfId="19" builtinId="43" customBuiltin="1"/>
    <cellStyle name="40% - Colore 4 2" xfId="20" xr:uid="{00000000-0005-0000-0000-000013000000}"/>
    <cellStyle name="40% - Colore 5" xfId="21" builtinId="47" customBuiltin="1"/>
    <cellStyle name="40% - Colore 5 2" xfId="22" xr:uid="{00000000-0005-0000-0000-000015000000}"/>
    <cellStyle name="40% - Colore 6" xfId="23" builtinId="51" customBuiltin="1"/>
    <cellStyle name="40% - Colore 6 2" xfId="24" xr:uid="{00000000-0005-0000-0000-000017000000}"/>
    <cellStyle name="60% - Colore 1" xfId="25" builtinId="32" customBuiltin="1"/>
    <cellStyle name="60% - Colore 1 2" xfId="26" xr:uid="{00000000-0005-0000-0000-000019000000}"/>
    <cellStyle name="60% - Colore 2" xfId="27" builtinId="36" customBuiltin="1"/>
    <cellStyle name="60% - Colore 2 2" xfId="28" xr:uid="{00000000-0005-0000-0000-00001B000000}"/>
    <cellStyle name="60% - Colore 3" xfId="29" builtinId="40" customBuiltin="1"/>
    <cellStyle name="60% - Colore 3 2" xfId="30" xr:uid="{00000000-0005-0000-0000-00001D000000}"/>
    <cellStyle name="60% - Colore 4" xfId="31" builtinId="44" customBuiltin="1"/>
    <cellStyle name="60% - Colore 4 2" xfId="32" xr:uid="{00000000-0005-0000-0000-00001F000000}"/>
    <cellStyle name="60% - Colore 5" xfId="33" builtinId="48" customBuiltin="1"/>
    <cellStyle name="60% - Colore 5 2" xfId="34" xr:uid="{00000000-0005-0000-0000-000021000000}"/>
    <cellStyle name="60% - Colore 6" xfId="35" builtinId="52" customBuiltin="1"/>
    <cellStyle name="60% - Colore 6 2" xfId="36" xr:uid="{00000000-0005-0000-0000-000023000000}"/>
    <cellStyle name="Calcolo" xfId="37" builtinId="22" customBuiltin="1"/>
    <cellStyle name="Calcolo 2" xfId="38" xr:uid="{00000000-0005-0000-0000-000025000000}"/>
    <cellStyle name="Cella collegata" xfId="39" builtinId="24" customBuiltin="1"/>
    <cellStyle name="Cella collegata 2" xfId="40" xr:uid="{00000000-0005-0000-0000-000027000000}"/>
    <cellStyle name="Cella da controllare" xfId="41" builtinId="23" customBuiltin="1"/>
    <cellStyle name="Cella da controllare 2" xfId="42" xr:uid="{00000000-0005-0000-0000-000029000000}"/>
    <cellStyle name="Collegamento ipertestuale 2" xfId="43" xr:uid="{00000000-0005-0000-0000-00002A000000}"/>
    <cellStyle name="Colore 1" xfId="44" builtinId="29" customBuiltin="1"/>
    <cellStyle name="Colore 1 2" xfId="45" xr:uid="{00000000-0005-0000-0000-00002C000000}"/>
    <cellStyle name="Colore 2" xfId="46" builtinId="33" customBuiltin="1"/>
    <cellStyle name="Colore 2 2" xfId="47" xr:uid="{00000000-0005-0000-0000-00002E000000}"/>
    <cellStyle name="Colore 3" xfId="48" builtinId="37" customBuiltin="1"/>
    <cellStyle name="Colore 3 2" xfId="49" xr:uid="{00000000-0005-0000-0000-000030000000}"/>
    <cellStyle name="Colore 4" xfId="50" builtinId="41" customBuiltin="1"/>
    <cellStyle name="Colore 4 2" xfId="51" xr:uid="{00000000-0005-0000-0000-000032000000}"/>
    <cellStyle name="Colore 5" xfId="52" builtinId="45" customBuiltin="1"/>
    <cellStyle name="Colore 5 2" xfId="53" xr:uid="{00000000-0005-0000-0000-000034000000}"/>
    <cellStyle name="Colore 6" xfId="54" builtinId="49" customBuiltin="1"/>
    <cellStyle name="Colore 6 2" xfId="55" xr:uid="{00000000-0005-0000-0000-000036000000}"/>
    <cellStyle name="Detail ligne" xfId="56" xr:uid="{00000000-0005-0000-0000-000037000000}"/>
    <cellStyle name="Dezimal_ACEA" xfId="57" xr:uid="{00000000-0005-0000-0000-000038000000}"/>
    <cellStyle name="Input" xfId="58" builtinId="20" customBuiltin="1"/>
    <cellStyle name="Input 2" xfId="59" xr:uid="{00000000-0005-0000-0000-00003A000000}"/>
    <cellStyle name="Ligne détail" xfId="60" xr:uid="{00000000-0005-0000-0000-00003B000000}"/>
    <cellStyle name="Ligne détail 2" xfId="61" xr:uid="{00000000-0005-0000-0000-00003C000000}"/>
    <cellStyle name="Ligne détail 3" xfId="62" xr:uid="{00000000-0005-0000-0000-00003D000000}"/>
    <cellStyle name="MEV1" xfId="63" xr:uid="{00000000-0005-0000-0000-00003E000000}"/>
    <cellStyle name="MEV2" xfId="64" xr:uid="{00000000-0005-0000-0000-00003F000000}"/>
    <cellStyle name="MEV3" xfId="65" xr:uid="{00000000-0005-0000-0000-000040000000}"/>
    <cellStyle name="Migliaia [0] 2" xfId="66" xr:uid="{00000000-0005-0000-0000-000041000000}"/>
    <cellStyle name="Migliaia 2" xfId="67" xr:uid="{00000000-0005-0000-0000-000042000000}"/>
    <cellStyle name="Migliaia 2 2" xfId="68" xr:uid="{00000000-0005-0000-0000-000043000000}"/>
    <cellStyle name="Migliaia 2 2 2" xfId="135" xr:uid="{00000000-0005-0000-0000-000044000000}"/>
    <cellStyle name="Migliaia 2 3" xfId="134" xr:uid="{00000000-0005-0000-0000-000045000000}"/>
    <cellStyle name="Migliaia 3" xfId="69" xr:uid="{00000000-0005-0000-0000-000046000000}"/>
    <cellStyle name="Migliaia 3 2" xfId="70" xr:uid="{00000000-0005-0000-0000-000047000000}"/>
    <cellStyle name="Migliaia 3 2 2" xfId="137" xr:uid="{00000000-0005-0000-0000-000048000000}"/>
    <cellStyle name="Migliaia 3 3" xfId="136" xr:uid="{00000000-0005-0000-0000-000049000000}"/>
    <cellStyle name="Migliaia 4" xfId="71" xr:uid="{00000000-0005-0000-0000-00004A000000}"/>
    <cellStyle name="Migliaia 4 2" xfId="138" xr:uid="{00000000-0005-0000-0000-00004B000000}"/>
    <cellStyle name="Migliaia 5" xfId="72" xr:uid="{00000000-0005-0000-0000-00004C000000}"/>
    <cellStyle name="Migliaia 6" xfId="73" xr:uid="{00000000-0005-0000-0000-00004D000000}"/>
    <cellStyle name="Migliaia 7" xfId="133" xr:uid="{00000000-0005-0000-0000-00004E000000}"/>
    <cellStyle name="Migliaia 8" xfId="132" xr:uid="{00000000-0005-0000-0000-00004F000000}"/>
    <cellStyle name="Neutrale" xfId="74" builtinId="28" customBuiltin="1"/>
    <cellStyle name="Neutrale 2" xfId="75" xr:uid="{00000000-0005-0000-0000-000051000000}"/>
    <cellStyle name="Normal 2" xfId="76" xr:uid="{00000000-0005-0000-0000-000052000000}"/>
    <cellStyle name="Normal 2 2" xfId="77" xr:uid="{00000000-0005-0000-0000-000053000000}"/>
    <cellStyle name="Normal 3" xfId="78" xr:uid="{00000000-0005-0000-0000-000054000000}"/>
    <cellStyle name="Normal 4" xfId="79" xr:uid="{00000000-0005-0000-0000-000055000000}"/>
    <cellStyle name="Normale" xfId="0" builtinId="0"/>
    <cellStyle name="Normale 2" xfId="80" xr:uid="{00000000-0005-0000-0000-000057000000}"/>
    <cellStyle name="Normale 2 2" xfId="81" xr:uid="{00000000-0005-0000-0000-000058000000}"/>
    <cellStyle name="Normale 2 2 2" xfId="82" xr:uid="{00000000-0005-0000-0000-000059000000}"/>
    <cellStyle name="Normale 3" xfId="83" xr:uid="{00000000-0005-0000-0000-00005A000000}"/>
    <cellStyle name="Normale 3 2" xfId="84" xr:uid="{00000000-0005-0000-0000-00005B000000}"/>
    <cellStyle name="Normale 4" xfId="85" xr:uid="{00000000-0005-0000-0000-00005C000000}"/>
    <cellStyle name="Normale 4 2" xfId="86" xr:uid="{00000000-0005-0000-0000-00005D000000}"/>
    <cellStyle name="Nota" xfId="87" builtinId="10" customBuiltin="1"/>
    <cellStyle name="Nota 2" xfId="88" xr:uid="{00000000-0005-0000-0000-00005F000000}"/>
    <cellStyle name="Output" xfId="89" builtinId="21" customBuiltin="1"/>
    <cellStyle name="Output 2" xfId="90" xr:uid="{00000000-0005-0000-0000-000061000000}"/>
    <cellStyle name="Percentuale 2" xfId="91" xr:uid="{00000000-0005-0000-0000-000062000000}"/>
    <cellStyle name="Pourcentage 2" xfId="92" xr:uid="{00000000-0005-0000-0000-000063000000}"/>
    <cellStyle name="Standard_ACEA" xfId="93" xr:uid="{00000000-0005-0000-0000-000064000000}"/>
    <cellStyle name="Testo avviso" xfId="94" builtinId="11" customBuiltin="1"/>
    <cellStyle name="Testo avviso 2" xfId="95" xr:uid="{00000000-0005-0000-0000-000066000000}"/>
    <cellStyle name="Testo descrittivo" xfId="96" builtinId="53" customBuiltin="1"/>
    <cellStyle name="Testo descrittivo 2" xfId="97" xr:uid="{00000000-0005-0000-0000-000068000000}"/>
    <cellStyle name="Titolo" xfId="98" builtinId="15" customBuiltin="1"/>
    <cellStyle name="Titolo 1" xfId="99" builtinId="16" customBuiltin="1"/>
    <cellStyle name="Titolo 1 2" xfId="100" xr:uid="{00000000-0005-0000-0000-00006B000000}"/>
    <cellStyle name="Titolo 2" xfId="101" builtinId="17" customBuiltin="1"/>
    <cellStyle name="Titolo 2 2" xfId="102" xr:uid="{00000000-0005-0000-0000-00006D000000}"/>
    <cellStyle name="Titolo 3" xfId="103" builtinId="18" customBuiltin="1"/>
    <cellStyle name="Titolo 3 2" xfId="104" xr:uid="{00000000-0005-0000-0000-00006F000000}"/>
    <cellStyle name="Titolo 4" xfId="105" builtinId="19" customBuiltin="1"/>
    <cellStyle name="Titolo 4 2" xfId="106" xr:uid="{00000000-0005-0000-0000-000071000000}"/>
    <cellStyle name="Titolo 5" xfId="107" xr:uid="{00000000-0005-0000-0000-000072000000}"/>
    <cellStyle name="Titre colonne" xfId="108" xr:uid="{00000000-0005-0000-0000-000073000000}"/>
    <cellStyle name="Titre colonnes" xfId="109" xr:uid="{00000000-0005-0000-0000-000074000000}"/>
    <cellStyle name="Titre colonnes 2" xfId="110" xr:uid="{00000000-0005-0000-0000-000075000000}"/>
    <cellStyle name="Titre general" xfId="111" xr:uid="{00000000-0005-0000-0000-000076000000}"/>
    <cellStyle name="Titre général" xfId="112" xr:uid="{00000000-0005-0000-0000-000077000000}"/>
    <cellStyle name="Titre général 2" xfId="113" xr:uid="{00000000-0005-0000-0000-000078000000}"/>
    <cellStyle name="Titre ligne" xfId="114" xr:uid="{00000000-0005-0000-0000-000079000000}"/>
    <cellStyle name="Titre lignes" xfId="115" xr:uid="{00000000-0005-0000-0000-00007A000000}"/>
    <cellStyle name="Titre lignes 2" xfId="116" xr:uid="{00000000-0005-0000-0000-00007B000000}"/>
    <cellStyle name="Titre page" xfId="117" xr:uid="{00000000-0005-0000-0000-00007C000000}"/>
    <cellStyle name="Titre tableau" xfId="118" xr:uid="{00000000-0005-0000-0000-00007D000000}"/>
    <cellStyle name="Total 2" xfId="119" xr:uid="{00000000-0005-0000-0000-00007E000000}"/>
    <cellStyle name="Total intermediaire" xfId="120" xr:uid="{00000000-0005-0000-0000-00007F000000}"/>
    <cellStyle name="Total intermediaire 0" xfId="121" xr:uid="{00000000-0005-0000-0000-000080000000}"/>
    <cellStyle name="Total intermediaire 1" xfId="122" xr:uid="{00000000-0005-0000-0000-000081000000}"/>
    <cellStyle name="Total intermediaire 2" xfId="123" xr:uid="{00000000-0005-0000-0000-000082000000}"/>
    <cellStyle name="Total tableau" xfId="124" xr:uid="{00000000-0005-0000-0000-000083000000}"/>
    <cellStyle name="Totale" xfId="125" builtinId="25" customBuiltin="1"/>
    <cellStyle name="Totale 2" xfId="126" xr:uid="{00000000-0005-0000-0000-000085000000}"/>
    <cellStyle name="Valore non valido" xfId="127" builtinId="27" customBuiltin="1"/>
    <cellStyle name="Valore non valido 2" xfId="128" xr:uid="{00000000-0005-0000-0000-000087000000}"/>
    <cellStyle name="Valore valido" xfId="129" builtinId="26" customBuiltin="1"/>
    <cellStyle name="Valore valido 2" xfId="130" xr:uid="{00000000-0005-0000-0000-000089000000}"/>
    <cellStyle name="Währung_ACEA" xfId="131" xr:uid="{00000000-0005-0000-0000-00008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 algn="l">
              <a:defRPr sz="1400">
                <a:solidFill>
                  <a:schemeClr val="tx1"/>
                </a:solidFill>
              </a:defRPr>
            </a:pPr>
            <a:r>
              <a:rPr lang="en-US" sz="1400">
                <a:solidFill>
                  <a:schemeClr val="tx1"/>
                </a:solidFill>
              </a:rPr>
              <a:t>VENDITE MONDIALI AUTOVEICOLI LEGGERI - Trend 2011-2021 - peso in % sul totale </a:t>
            </a:r>
            <a:r>
              <a:rPr lang="en-US" sz="1400" i="1">
                <a:solidFill>
                  <a:schemeClr val="tx1"/>
                </a:solidFill>
              </a:rPr>
              <a:t>World</a:t>
            </a:r>
            <a:r>
              <a:rPr lang="en-US" sz="1400" i="1" baseline="0">
                <a:solidFill>
                  <a:schemeClr val="tx1"/>
                </a:solidFill>
              </a:rPr>
              <a:t> sales of Light Vehicles </a:t>
            </a:r>
            <a:r>
              <a:rPr lang="en-US" sz="1400" i="1">
                <a:solidFill>
                  <a:schemeClr val="tx1"/>
                </a:solidFill>
              </a:rPr>
              <a:t>- Trend 2011-2019 - in % on total</a:t>
            </a:r>
          </a:p>
        </c:rich>
      </c:tx>
      <c:layout>
        <c:manualLayout>
          <c:xMode val="edge"/>
          <c:yMode val="edge"/>
          <c:x val="2.0940283201343803E-2"/>
          <c:y val="2.7265232726063165E-2"/>
        </c:manualLayout>
      </c:layout>
      <c:overlay val="1"/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accent2"/>
        </a:solidFill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gradFill flip="none" rotWithShape="1">
          <a:gsLst>
            <a:gs pos="0">
              <a:schemeClr val="accent2">
                <a:lumMod val="5000"/>
                <a:lumOff val="95000"/>
              </a:schemeClr>
            </a:gs>
            <a:gs pos="74000">
              <a:schemeClr val="accent2">
                <a:lumMod val="45000"/>
                <a:lumOff val="55000"/>
              </a:schemeClr>
            </a:gs>
            <a:gs pos="83000">
              <a:schemeClr val="accent2">
                <a:lumMod val="45000"/>
                <a:lumOff val="55000"/>
              </a:schemeClr>
            </a:gs>
            <a:gs pos="100000">
              <a:schemeClr val="accent2">
                <a:lumMod val="30000"/>
                <a:lumOff val="70000"/>
              </a:schemeClr>
            </a:gs>
          </a:gsLst>
          <a:lin ang="5400000" scaled="1"/>
          <a:tileRect/>
        </a:gradFill>
      </c:spPr>
    </c:backWall>
    <c:plotArea>
      <c:layout>
        <c:manualLayout>
          <c:layoutTarget val="inner"/>
          <c:xMode val="edge"/>
          <c:yMode val="edge"/>
          <c:x val="2.3310893842187069E-2"/>
          <c:y val="0.19974420497496168"/>
          <c:w val="0.9690452354733835"/>
          <c:h val="0.5629895249156866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'5.Autoveicoli leggeri_mondo'!$A$60</c:f>
              <c:strCache>
                <c:ptCount val="1"/>
                <c:pt idx="0">
                  <c:v>EU27+EFTA+UK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'5.Autoveicoli leggeri_mondo'!$B$59:$L$59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'5.Autoveicoli leggeri_mondo'!$B$60:$L$60</c:f>
              <c:numCache>
                <c:formatCode>_-* #,##0.0_-;\-* #,##0.0_-;_-* "-"??_-;_-@_-</c:formatCode>
                <c:ptCount val="11"/>
                <c:pt idx="0">
                  <c:v>20.206997720847582</c:v>
                </c:pt>
                <c:pt idx="1">
                  <c:v>17.610760881169931</c:v>
                </c:pt>
                <c:pt idx="2">
                  <c:v>16.517015568862277</c:v>
                </c:pt>
                <c:pt idx="3">
                  <c:v>16.955376465548166</c:v>
                </c:pt>
                <c:pt idx="4">
                  <c:v>18.183742338251989</c:v>
                </c:pt>
                <c:pt idx="5">
                  <c:v>18.651527173913042</c:v>
                </c:pt>
                <c:pt idx="6">
                  <c:v>18.918803418803424</c:v>
                </c:pt>
                <c:pt idx="7" formatCode="0.0">
                  <c:v>19.08438299061002</c:v>
                </c:pt>
                <c:pt idx="8" formatCode="0.0">
                  <c:v>24.579118903124296</c:v>
                </c:pt>
                <c:pt idx="9">
                  <c:v>23.177720299672231</c:v>
                </c:pt>
                <c:pt idx="10">
                  <c:v>22.123241130638029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45-4F3C-9DE2-9C0CE25BF79C}"/>
            </c:ext>
          </c:extLst>
        </c:ser>
        <c:ser>
          <c:idx val="1"/>
          <c:order val="1"/>
          <c:tx>
            <c:strRef>
              <c:f>'5.Autoveicoli leggeri_mondo'!$A$61</c:f>
              <c:strCache>
                <c:ptCount val="1"/>
                <c:pt idx="0">
                  <c:v>NORD AMERICA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'5.Autoveicoli leggeri_mondo'!$B$59:$L$59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'5.Autoveicoli leggeri_mondo'!$B$61:$L$61</c:f>
              <c:numCache>
                <c:formatCode>_-* #,##0.0_-;\-* #,##0.0_-;_-* "-"??_-;_-@_-</c:formatCode>
                <c:ptCount val="11"/>
                <c:pt idx="0">
                  <c:v>20.103738690575447</c:v>
                </c:pt>
                <c:pt idx="1">
                  <c:v>21.489098811157369</c:v>
                </c:pt>
                <c:pt idx="2">
                  <c:v>21.95831616766467</c:v>
                </c:pt>
                <c:pt idx="3">
                  <c:v>22.505168718960828</c:v>
                </c:pt>
                <c:pt idx="4">
                  <c:v>23.429793416572078</c:v>
                </c:pt>
                <c:pt idx="5">
                  <c:v>23.429793416572078</c:v>
                </c:pt>
                <c:pt idx="6">
                  <c:v>22.115384615384617</c:v>
                </c:pt>
                <c:pt idx="7" formatCode="0.0">
                  <c:v>22.157520574142119</c:v>
                </c:pt>
                <c:pt idx="8" formatCode="0.0">
                  <c:v>22.693718813216456</c:v>
                </c:pt>
                <c:pt idx="9">
                  <c:v>21.9296111641012</c:v>
                </c:pt>
                <c:pt idx="10">
                  <c:v>21.710319886592412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45-4F3C-9DE2-9C0CE25BF79C}"/>
            </c:ext>
          </c:extLst>
        </c:ser>
        <c:ser>
          <c:idx val="2"/>
          <c:order val="2"/>
          <c:tx>
            <c:strRef>
              <c:f>'5.Autoveicoli leggeri_mondo'!$A$62</c:f>
              <c:strCache>
                <c:ptCount val="1"/>
                <c:pt idx="0">
                  <c:v>BRIC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'5.Autoveicoli leggeri_mondo'!$B$59:$L$59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'5.Autoveicoli leggeri_mondo'!$B$62:$L$62</c:f>
              <c:numCache>
                <c:formatCode>_-* #,##0.0_-;\-* #,##0.0_-;_-* "-"??_-;_-@_-</c:formatCode>
                <c:ptCount val="11"/>
                <c:pt idx="0">
                  <c:v>34.636145039872687</c:v>
                </c:pt>
                <c:pt idx="1">
                  <c:v>35.264340185600361</c:v>
                </c:pt>
                <c:pt idx="2">
                  <c:v>36.099216766467066</c:v>
                </c:pt>
                <c:pt idx="3">
                  <c:v>36.075289516985677</c:v>
                </c:pt>
                <c:pt idx="4">
                  <c:v>35.046646992054484</c:v>
                </c:pt>
                <c:pt idx="5">
                  <c:v>35.046646992054484</c:v>
                </c:pt>
                <c:pt idx="6">
                  <c:v>37.262798076923076</c:v>
                </c:pt>
                <c:pt idx="7" formatCode="0.0">
                  <c:v>37.433695395259889</c:v>
                </c:pt>
                <c:pt idx="8" formatCode="0.0">
                  <c:v>36.249307709597659</c:v>
                </c:pt>
                <c:pt idx="9">
                  <c:v>38.303369156175101</c:v>
                </c:pt>
                <c:pt idx="10">
                  <c:v>38.766673097550935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45-4F3C-9DE2-9C0CE25BF79C}"/>
            </c:ext>
          </c:extLst>
        </c:ser>
        <c:ser>
          <c:idx val="3"/>
          <c:order val="3"/>
          <c:tx>
            <c:strRef>
              <c:f>'5.Autoveicoli leggeri_mondo'!$A$63</c:f>
              <c:strCache>
                <c:ptCount val="1"/>
                <c:pt idx="0">
                  <c:v>GIAPPONE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'5.Autoveicoli leggeri_mondo'!$B$59:$L$59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'5.Autoveicoli leggeri_mondo'!$B$63:$L$63</c:f>
              <c:numCache>
                <c:formatCode>_-* #,##0.0_-;\-* #,##0.0_-;_-* "-"??_-;_-@_-</c:formatCode>
                <c:ptCount val="11"/>
                <c:pt idx="0">
                  <c:v>5.4142752875604456</c:v>
                </c:pt>
                <c:pt idx="1">
                  <c:v>6.5702695521393712</c:v>
                </c:pt>
                <c:pt idx="2">
                  <c:v>6.2611497005988035</c:v>
                </c:pt>
                <c:pt idx="3">
                  <c:v>6.2507120106080905</c:v>
                </c:pt>
                <c:pt idx="4">
                  <c:v>5.5263881952326903</c:v>
                </c:pt>
                <c:pt idx="5">
                  <c:v>5.5263881952326903</c:v>
                </c:pt>
                <c:pt idx="6">
                  <c:v>5.3965576923076926</c:v>
                </c:pt>
                <c:pt idx="7" formatCode="0.0">
                  <c:v>5.4649541244977327</c:v>
                </c:pt>
                <c:pt idx="8" formatCode="0.0">
                  <c:v>5.6281737469094182</c:v>
                </c:pt>
                <c:pt idx="9">
                  <c:v>5.7316719156949905</c:v>
                </c:pt>
                <c:pt idx="10">
                  <c:v>5.2908943822925947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45-4F3C-9DE2-9C0CE25BF7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3"/>
        <c:shape val="cylinder"/>
        <c:axId val="472678408"/>
        <c:axId val="1"/>
        <c:axId val="0"/>
      </c:bar3DChart>
      <c:catAx>
        <c:axId val="472678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>
                <a:solidFill>
                  <a:schemeClr val="tx1"/>
                </a:solidFill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_-* #,##0.0_-;\-* #,##0.0_-;_-* &quot;-&quot;??_-;_-@_-" sourceLinked="1"/>
        <c:majorTickMark val="out"/>
        <c:minorTickMark val="none"/>
        <c:tickLblPos val="nextTo"/>
        <c:crossAx val="47267840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9041149261885365E-2"/>
          <c:y val="0.8206750779997305"/>
          <c:w val="0.93150679165613492"/>
          <c:h val="8.7552811329787539E-2"/>
        </c:manualLayout>
      </c:layout>
      <c:overlay val="0"/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600" b="1">
          <a:solidFill>
            <a:schemeClr val="accent1"/>
          </a:solidFill>
          <a:latin typeface="Trebuchet MS" panose="020B0603020202020204" pitchFamily="34" charset="0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71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3</xdr:row>
      <xdr:rowOff>17416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C0D2F37D-E2EA-4EAA-AFE4-893B72CC5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7730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56690" cy="6050387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326B1AE-C220-4F9C-8E4E-0A54BA3FE6D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0.29901</cdr:x>
      <cdr:y>0.92772</cdr:y>
    </cdr:from>
    <cdr:to>
      <cdr:x>0.94704</cdr:x>
      <cdr:y>0.98487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2737845" y="5616163"/>
          <a:ext cx="6009055" cy="3392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it-IT" sz="1050">
              <a:solidFill>
                <a:schemeClr val="accent1">
                  <a:lumMod val="50000"/>
                </a:schemeClr>
              </a:solidFill>
              <a:latin typeface="Trebuchet MS" panose="020B0603020202020204" pitchFamily="34" charset="0"/>
            </a:rPr>
            <a:t>ELABORAZIONI</a:t>
          </a:r>
          <a:r>
            <a:rPr lang="it-IT" sz="1050" baseline="0">
              <a:solidFill>
                <a:schemeClr val="accent1">
                  <a:lumMod val="50000"/>
                </a:schemeClr>
              </a:solidFill>
              <a:latin typeface="Trebuchet MS" panose="020B0603020202020204" pitchFamily="34" charset="0"/>
            </a:rPr>
            <a:t> ANFIA - AREA STUDI E STATISTICHE</a:t>
          </a:r>
          <a:endParaRPr lang="it-IT" sz="1050">
            <a:solidFill>
              <a:schemeClr val="accent1">
                <a:lumMod val="50000"/>
              </a:schemeClr>
            </a:solidFill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0.87531</cdr:x>
      <cdr:y>0.02242</cdr:y>
    </cdr:from>
    <cdr:to>
      <cdr:x>0.9756</cdr:x>
      <cdr:y>0.1088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6214CC05-2CED-4FD3-8FC1-A1C2FCB836F4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067898" y="158124"/>
          <a:ext cx="960120" cy="6019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  <sheetName val="4.Veicoli industrial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</sheetDataSet>
  </externalBook>
</externalLink>
</file>

<file path=xl/theme/theme1.xml><?xml version="1.0" encoding="utf-8"?>
<a:theme xmlns:a="http://schemas.openxmlformats.org/drawingml/2006/main" name="Tema di Office">
  <a:themeElements>
    <a:clrScheme name="Elica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H71"/>
  <sheetViews>
    <sheetView showGridLines="0" tabSelected="1" zoomScaleNormal="100" workbookViewId="0">
      <selection activeCell="B1" sqref="B1"/>
    </sheetView>
  </sheetViews>
  <sheetFormatPr defaultColWidth="17.5703125" defaultRowHeight="15"/>
  <cols>
    <col min="1" max="1" width="20.42578125" style="2" customWidth="1"/>
    <col min="2" max="2" width="10.85546875" style="2" customWidth="1"/>
    <col min="3" max="16" width="7.140625" style="2" customWidth="1"/>
    <col min="17" max="18" width="7.42578125" style="2" customWidth="1"/>
    <col min="19" max="19" width="7.85546875" style="2" bestFit="1" customWidth="1"/>
    <col min="20" max="20" width="7.28515625" style="2" bestFit="1" customWidth="1"/>
    <col min="21" max="21" width="7.85546875" style="2" bestFit="1" customWidth="1"/>
    <col min="22" max="22" width="7.28515625" style="2" bestFit="1" customWidth="1"/>
    <col min="23" max="23" width="7.85546875" style="2" bestFit="1" customWidth="1"/>
    <col min="24" max="24" width="7.42578125" style="2" customWidth="1"/>
    <col min="25" max="25" width="7.42578125" style="3" customWidth="1"/>
    <col min="26" max="26" width="7" style="3" bestFit="1" customWidth="1"/>
    <col min="27" max="27" width="6.140625" style="3" bestFit="1" customWidth="1"/>
    <col min="28" max="16384" width="17.5703125" style="2"/>
  </cols>
  <sheetData>
    <row r="1" spans="1:268" ht="29.45" customHeight="1">
      <c r="B1" s="1" t="s">
        <v>0</v>
      </c>
    </row>
    <row r="2" spans="1:268" ht="18">
      <c r="B2" s="4" t="s">
        <v>1</v>
      </c>
    </row>
    <row r="3" spans="1:268" ht="16.5"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</row>
    <row r="4" spans="1:268" ht="15.6" customHeight="1"/>
    <row r="5" spans="1:268" ht="21" customHeight="1">
      <c r="C5" s="5">
        <v>2011</v>
      </c>
      <c r="D5" s="6" t="s">
        <v>2</v>
      </c>
      <c r="E5" s="5">
        <v>2012</v>
      </c>
      <c r="F5" s="6" t="s">
        <v>2</v>
      </c>
      <c r="G5" s="5">
        <v>2013</v>
      </c>
      <c r="H5" s="6" t="s">
        <v>2</v>
      </c>
      <c r="I5" s="5">
        <v>2014</v>
      </c>
      <c r="J5" s="6" t="s">
        <v>2</v>
      </c>
      <c r="K5" s="5">
        <v>2015</v>
      </c>
      <c r="L5" s="6" t="s">
        <v>2</v>
      </c>
      <c r="M5" s="5">
        <v>2016</v>
      </c>
      <c r="N5" s="6" t="s">
        <v>2</v>
      </c>
      <c r="O5" s="5">
        <v>2017</v>
      </c>
      <c r="P5" s="6" t="s">
        <v>2</v>
      </c>
      <c r="Q5" s="5">
        <v>2018</v>
      </c>
      <c r="R5" s="6" t="s">
        <v>2</v>
      </c>
      <c r="S5" s="5">
        <v>2019</v>
      </c>
      <c r="T5" s="6" t="s">
        <v>2</v>
      </c>
      <c r="U5" s="5" t="s">
        <v>41</v>
      </c>
      <c r="V5" s="6" t="s">
        <v>2</v>
      </c>
      <c r="W5" s="5" t="s">
        <v>44</v>
      </c>
      <c r="X5" s="6" t="s">
        <v>2</v>
      </c>
    </row>
    <row r="6" spans="1:268">
      <c r="A6" s="9" t="s">
        <v>46</v>
      </c>
      <c r="B6" s="9" t="s">
        <v>18</v>
      </c>
      <c r="C6" s="10">
        <f>+C8+C7</f>
        <v>15.300790000000001</v>
      </c>
      <c r="D6" s="11">
        <f>C6/C$25*100</f>
        <v>20.206997720847582</v>
      </c>
      <c r="E6" s="10">
        <f>+E7+E8</f>
        <v>14.015917999999999</v>
      </c>
      <c r="F6" s="11">
        <f>E6/E$25*100</f>
        <v>17.610760881169931</v>
      </c>
      <c r="G6" s="12">
        <f>SUM(G7:G8)</f>
        <v>13.791708</v>
      </c>
      <c r="H6" s="11">
        <f>G6/G$25*100</f>
        <v>16.517015568862277</v>
      </c>
      <c r="I6" s="12">
        <f>SUM(I7:I8)</f>
        <v>14.630343</v>
      </c>
      <c r="J6" s="11">
        <f>I6/I$25*100</f>
        <v>16.955376465548166</v>
      </c>
      <c r="K6" s="13">
        <f>SUM(K7:K8)</f>
        <v>16.019877000000001</v>
      </c>
      <c r="L6" s="11">
        <f>K6/K$25*100</f>
        <v>18.183742338251989</v>
      </c>
      <c r="M6" s="13">
        <f>SUM(M7:M8)</f>
        <v>17.159405</v>
      </c>
      <c r="N6" s="37">
        <f>M6/M$25*100</f>
        <v>18.651527173913042</v>
      </c>
      <c r="O6" s="46">
        <f>SUM(O7:O8)</f>
        <v>17.708000000000002</v>
      </c>
      <c r="P6" s="37">
        <f>O6/O$25*100</f>
        <v>18.918803418803424</v>
      </c>
      <c r="Q6" s="46">
        <f>+Q7+Q8</f>
        <v>17.763361999999997</v>
      </c>
      <c r="R6" s="37">
        <f>Q6/Q$25*100</f>
        <v>19.08438299061002</v>
      </c>
      <c r="S6" s="46">
        <f>+S7+S8</f>
        <v>21.8705</v>
      </c>
      <c r="T6" s="37">
        <f>S6/S$25*100</f>
        <v>24.579118903124296</v>
      </c>
      <c r="U6" s="46">
        <f>+U7+U8</f>
        <v>17.933530000000001</v>
      </c>
      <c r="V6" s="37">
        <f>U6/U$25*100</f>
        <v>23.177720299672231</v>
      </c>
      <c r="W6" s="46">
        <f>+W7+W8</f>
        <v>17.933530000000001</v>
      </c>
      <c r="X6" s="37">
        <f>W6/W$25*100</f>
        <v>22.123241130638029</v>
      </c>
    </row>
    <row r="7" spans="1:268" s="20" customFormat="1">
      <c r="A7" s="14" t="s">
        <v>47</v>
      </c>
      <c r="B7" s="14" t="s">
        <v>18</v>
      </c>
      <c r="C7" s="15">
        <v>14.374024</v>
      </c>
      <c r="D7" s="16">
        <f t="shared" ref="D7:F8" si="0">C7/C$25*100</f>
        <v>18.983063633146294</v>
      </c>
      <c r="E7" s="15">
        <v>13.123918</v>
      </c>
      <c r="F7" s="16">
        <f t="shared" si="0"/>
        <v>16.489978160694282</v>
      </c>
      <c r="G7" s="17">
        <v>12.897708</v>
      </c>
      <c r="H7" s="16">
        <f>G7/G$25*100</f>
        <v>15.446356886227544</v>
      </c>
      <c r="I7" s="17">
        <v>13.599342999999999</v>
      </c>
      <c r="J7" s="16">
        <f>I7/I$25*100</f>
        <v>15.760531400331296</v>
      </c>
      <c r="K7" s="18">
        <v>14.853877000000001</v>
      </c>
      <c r="L7" s="16">
        <f>K7/K$25*100</f>
        <v>16.860246311010219</v>
      </c>
      <c r="M7" s="18">
        <v>15.812405</v>
      </c>
      <c r="N7" s="38">
        <f>K7/K$25*100</f>
        <v>16.860246311010219</v>
      </c>
      <c r="O7" s="47">
        <v>16.225000000000001</v>
      </c>
      <c r="P7" s="39">
        <f t="shared" ref="P7:P25" si="1">O7/O$25*100</f>
        <v>17.33440170940171</v>
      </c>
      <c r="Q7" s="47">
        <v>16.162486999999999</v>
      </c>
      <c r="R7" s="39">
        <f t="shared" ref="R7:R25" si="2">Q7/Q$25*100</f>
        <v>17.364454543501147</v>
      </c>
      <c r="S7" s="47">
        <v>20.05312</v>
      </c>
      <c r="T7" s="39">
        <f t="shared" ref="T7:T25" si="3">S7/S$25*100</f>
        <v>22.53665992357833</v>
      </c>
      <c r="U7" s="47">
        <v>16.446840000000002</v>
      </c>
      <c r="V7" s="39">
        <f t="shared" ref="V7:V8" si="4">U7/U$25*100</f>
        <v>21.25628681767958</v>
      </c>
      <c r="W7" s="47">
        <v>16.446840000000002</v>
      </c>
      <c r="X7" s="39">
        <f t="shared" ref="X7:X8" si="5">W7/W$25*100</f>
        <v>20.28922399310246</v>
      </c>
      <c r="Y7" s="50"/>
      <c r="Z7" s="50"/>
      <c r="AA7" s="50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</row>
    <row r="8" spans="1:268" s="21" customFormat="1">
      <c r="A8" s="14" t="s">
        <v>24</v>
      </c>
      <c r="B8" s="14" t="s">
        <v>18</v>
      </c>
      <c r="C8" s="15">
        <v>0.92676599999999998</v>
      </c>
      <c r="D8" s="16">
        <f t="shared" si="0"/>
        <v>1.2239340877012905</v>
      </c>
      <c r="E8" s="15">
        <v>0.89200000000000002</v>
      </c>
      <c r="F8" s="16">
        <f t="shared" si="0"/>
        <v>1.1207827204756462</v>
      </c>
      <c r="G8" s="17">
        <v>0.89400000000000002</v>
      </c>
      <c r="H8" s="16">
        <f>G8/G$25*100</f>
        <v>1.0706586826347306</v>
      </c>
      <c r="I8" s="17">
        <v>1.0309999999999999</v>
      </c>
      <c r="J8" s="16">
        <f>I8/I$25*100</f>
        <v>1.1948450652168687</v>
      </c>
      <c r="K8" s="18">
        <v>1.1659999999999999</v>
      </c>
      <c r="L8" s="16">
        <f>K8/K$25*100</f>
        <v>1.3234960272417706</v>
      </c>
      <c r="M8" s="18">
        <v>1.347</v>
      </c>
      <c r="N8" s="38">
        <f>K8/K$25*100</f>
        <v>1.3234960272417706</v>
      </c>
      <c r="O8" s="47">
        <v>1.4830000000000001</v>
      </c>
      <c r="P8" s="39">
        <f t="shared" si="1"/>
        <v>1.5844017094017095</v>
      </c>
      <c r="Q8" s="47">
        <v>1.600875</v>
      </c>
      <c r="R8" s="39">
        <f t="shared" si="2"/>
        <v>1.7199284471088765</v>
      </c>
      <c r="S8" s="47">
        <v>1.81738</v>
      </c>
      <c r="T8" s="39">
        <f t="shared" si="3"/>
        <v>2.0424589795459651</v>
      </c>
      <c r="U8" s="47">
        <v>1.4866900000000001</v>
      </c>
      <c r="V8" s="39">
        <f t="shared" si="4"/>
        <v>1.9214334819926533</v>
      </c>
      <c r="W8" s="47">
        <v>1.4866900000000001</v>
      </c>
      <c r="X8" s="39">
        <f t="shared" si="5"/>
        <v>1.8340171375355689</v>
      </c>
      <c r="Y8" s="50"/>
      <c r="Z8" s="3"/>
      <c r="AA8" s="3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</row>
    <row r="9" spans="1:268" s="21" customFormat="1">
      <c r="A9" s="22"/>
      <c r="B9" s="22"/>
      <c r="C9" s="15"/>
      <c r="D9" s="16"/>
      <c r="E9" s="15"/>
      <c r="F9" s="16"/>
      <c r="G9" s="17"/>
      <c r="H9" s="16"/>
      <c r="I9" s="17"/>
      <c r="J9" s="16"/>
      <c r="K9" s="18"/>
      <c r="L9" s="16"/>
      <c r="M9" s="18"/>
      <c r="N9" s="38"/>
      <c r="O9" s="47"/>
      <c r="P9" s="39"/>
      <c r="Q9" s="47"/>
      <c r="R9" s="39"/>
      <c r="S9" s="47"/>
      <c r="T9" s="39"/>
      <c r="U9" s="47"/>
      <c r="V9" s="39"/>
      <c r="W9" s="47"/>
      <c r="X9" s="39"/>
      <c r="Y9" s="3"/>
      <c r="Z9" s="3"/>
      <c r="AA9" s="3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</row>
    <row r="10" spans="1:268" s="21" customFormat="1">
      <c r="A10" s="23" t="s">
        <v>40</v>
      </c>
      <c r="B10" s="23" t="s">
        <v>19</v>
      </c>
      <c r="C10" s="18">
        <f>SUM(C11:C13)</f>
        <v>15.222602</v>
      </c>
      <c r="D10" s="24">
        <f t="shared" ref="D10:F13" si="6">C10/C$25*100</f>
        <v>20.103738690575447</v>
      </c>
      <c r="E10" s="18">
        <f>SUM(E11:E13)</f>
        <v>17.10258</v>
      </c>
      <c r="F10" s="24">
        <f t="shared" si="6"/>
        <v>21.489098811157369</v>
      </c>
      <c r="G10" s="18">
        <f>SUM(G11:G13)</f>
        <v>18.335193999999998</v>
      </c>
      <c r="H10" s="24">
        <f>G10/G$25*100</f>
        <v>21.95831616766467</v>
      </c>
      <c r="I10" s="18">
        <f>SUM(I11:I13)</f>
        <v>19.419111000000001</v>
      </c>
      <c r="J10" s="24">
        <f>I10/I$25*100</f>
        <v>22.505168718960828</v>
      </c>
      <c r="K10" s="18">
        <f>SUM(K11:K13)</f>
        <v>20.641648</v>
      </c>
      <c r="L10" s="24">
        <f>K10/K$25*100</f>
        <v>23.429793416572078</v>
      </c>
      <c r="M10" s="18">
        <f>SUM(M11:M13)</f>
        <v>21.016123</v>
      </c>
      <c r="N10" s="39">
        <f>K10/K$25*100</f>
        <v>23.429793416572078</v>
      </c>
      <c r="O10" s="47">
        <f>SUM(O11:O13)</f>
        <v>20.7</v>
      </c>
      <c r="P10" s="39">
        <f t="shared" si="1"/>
        <v>22.115384615384617</v>
      </c>
      <c r="Q10" s="47">
        <f>SUM(Q11:Q13)</f>
        <v>20.623777</v>
      </c>
      <c r="R10" s="39">
        <f t="shared" si="2"/>
        <v>22.157520574142119</v>
      </c>
      <c r="S10" s="47">
        <f>SUM(S11:S13)</f>
        <v>20.192871000000004</v>
      </c>
      <c r="T10" s="39">
        <f t="shared" si="3"/>
        <v>22.693718813216456</v>
      </c>
      <c r="U10" s="47">
        <f>SUM(U11:U13)</f>
        <v>16.967817999999998</v>
      </c>
      <c r="V10" s="39">
        <f t="shared" ref="V10:V13" si="7">U10/U$25*100</f>
        <v>21.9296111641012</v>
      </c>
      <c r="W10" s="47">
        <f>SUM(W11:W13)</f>
        <v>17.598808000000002</v>
      </c>
      <c r="X10" s="39">
        <f t="shared" ref="X10:X13" si="8">W10/W$25*100</f>
        <v>21.710319886592412</v>
      </c>
      <c r="Y10" s="3"/>
      <c r="Z10" s="3"/>
      <c r="AA10" s="3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</row>
    <row r="11" spans="1:268" s="25" customFormat="1">
      <c r="A11" s="14" t="s">
        <v>4</v>
      </c>
      <c r="B11" s="23" t="s">
        <v>19</v>
      </c>
      <c r="C11" s="15">
        <v>1.581987</v>
      </c>
      <c r="D11" s="16">
        <f t="shared" si="6"/>
        <v>2.089252104199228</v>
      </c>
      <c r="E11" s="15">
        <v>1.672234</v>
      </c>
      <c r="F11" s="16">
        <f t="shared" si="6"/>
        <v>2.1011333764482867</v>
      </c>
      <c r="G11" s="17">
        <v>1.7401249999999999</v>
      </c>
      <c r="H11" s="16">
        <f>G11/G$25*100</f>
        <v>2.0839820359281438</v>
      </c>
      <c r="I11" s="17">
        <v>1.8469850000000001</v>
      </c>
      <c r="J11" s="16">
        <f>I11/I$25*100</f>
        <v>2.140505250028689</v>
      </c>
      <c r="K11" s="18">
        <v>1.8939999999999999</v>
      </c>
      <c r="L11" s="16">
        <f>K11/K$25*100</f>
        <v>2.1498297389330308</v>
      </c>
      <c r="M11" s="18">
        <v>1.9476739999999999</v>
      </c>
      <c r="N11" s="38">
        <f>K11/K$25*100</f>
        <v>2.1498297389330308</v>
      </c>
      <c r="O11" s="47">
        <v>2.0350000000000001</v>
      </c>
      <c r="P11" s="39">
        <f t="shared" si="1"/>
        <v>2.1741452991452994</v>
      </c>
      <c r="Q11" s="47">
        <v>1.987581</v>
      </c>
      <c r="R11" s="39">
        <f t="shared" si="2"/>
        <v>2.1353928962805391</v>
      </c>
      <c r="S11" s="47">
        <v>1.9239010000000001</v>
      </c>
      <c r="T11" s="39">
        <f t="shared" si="3"/>
        <v>2.1621723982917511</v>
      </c>
      <c r="U11" s="47">
        <v>1.548055</v>
      </c>
      <c r="V11" s="39">
        <f t="shared" si="7"/>
        <v>2.0007430661174399</v>
      </c>
      <c r="W11" s="47">
        <v>1.6638500000000001</v>
      </c>
      <c r="X11" s="39">
        <f t="shared" si="8"/>
        <v>2.0525660455700625</v>
      </c>
      <c r="Y11" s="50"/>
      <c r="Z11" s="50"/>
      <c r="AA11" s="50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  <c r="IX11" s="19"/>
      <c r="IY11" s="19"/>
      <c r="IZ11" s="19"/>
      <c r="JA11" s="19"/>
      <c r="JB11" s="19"/>
      <c r="JC11" s="19"/>
      <c r="JD11" s="19"/>
      <c r="JE11" s="19"/>
      <c r="JF11" s="19"/>
      <c r="JG11" s="19"/>
      <c r="JH11" s="19"/>
    </row>
    <row r="12" spans="1:268" s="21" customFormat="1">
      <c r="A12" s="14" t="s">
        <v>5</v>
      </c>
      <c r="B12" s="23" t="s">
        <v>19</v>
      </c>
      <c r="C12" s="15">
        <v>12.734729</v>
      </c>
      <c r="D12" s="16">
        <f t="shared" si="6"/>
        <v>16.818127683512525</v>
      </c>
      <c r="E12" s="15">
        <v>14.442599</v>
      </c>
      <c r="F12" s="16">
        <f t="shared" si="6"/>
        <v>18.146878248832788</v>
      </c>
      <c r="G12" s="17">
        <v>15.531706</v>
      </c>
      <c r="H12" s="16">
        <f>G12/G$25*100</f>
        <v>18.600845508982037</v>
      </c>
      <c r="I12" s="17">
        <v>16.436717000000002</v>
      </c>
      <c r="J12" s="16">
        <f>I12/I$25*100</f>
        <v>19.048816872760639</v>
      </c>
      <c r="K12" s="18">
        <v>17.396000000000001</v>
      </c>
      <c r="L12" s="16">
        <f>K12/K$25*100</f>
        <v>19.745743473325771</v>
      </c>
      <c r="M12" s="18">
        <v>17.464777000000002</v>
      </c>
      <c r="N12" s="38">
        <f>K12/K$25*100</f>
        <v>19.745743473325771</v>
      </c>
      <c r="O12" s="47">
        <v>17.135999999999999</v>
      </c>
      <c r="P12" s="39">
        <f t="shared" si="1"/>
        <v>18.307692307692307</v>
      </c>
      <c r="Q12" s="47">
        <v>17.213546000000001</v>
      </c>
      <c r="R12" s="39">
        <f t="shared" si="2"/>
        <v>18.493678420249683</v>
      </c>
      <c r="S12" s="47">
        <v>16.952912000000001</v>
      </c>
      <c r="T12" s="39">
        <f t="shared" si="3"/>
        <v>19.05249719037986</v>
      </c>
      <c r="U12" s="47">
        <v>14.471848</v>
      </c>
      <c r="V12" s="39">
        <f t="shared" si="7"/>
        <v>18.70376022809625</v>
      </c>
      <c r="W12" s="47">
        <v>14.926933</v>
      </c>
      <c r="X12" s="39">
        <f t="shared" si="8"/>
        <v>18.414229552122649</v>
      </c>
      <c r="Y12" s="3"/>
      <c r="Z12" s="3"/>
      <c r="AA12" s="3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</row>
    <row r="13" spans="1:268" s="21" customFormat="1">
      <c r="A13" s="14" t="s">
        <v>6</v>
      </c>
      <c r="B13" s="23" t="s">
        <v>19</v>
      </c>
      <c r="C13" s="15">
        <v>0.90588599999999997</v>
      </c>
      <c r="D13" s="16">
        <f t="shared" si="6"/>
        <v>1.196358902863691</v>
      </c>
      <c r="E13" s="15">
        <v>0.98774700000000004</v>
      </c>
      <c r="F13" s="16">
        <f t="shared" si="6"/>
        <v>1.2410871858762984</v>
      </c>
      <c r="G13" s="17">
        <v>1.0633630000000001</v>
      </c>
      <c r="H13" s="16">
        <f>G13/G$25*100</f>
        <v>1.273488622754491</v>
      </c>
      <c r="I13" s="17">
        <v>1.1354089999999999</v>
      </c>
      <c r="J13" s="16">
        <f>I13/I$25*100</f>
        <v>1.3158465961715029</v>
      </c>
      <c r="K13" s="18">
        <v>1.351648</v>
      </c>
      <c r="L13" s="16">
        <f>K13/K$25*100</f>
        <v>1.5342202043132804</v>
      </c>
      <c r="M13" s="18">
        <v>1.603672</v>
      </c>
      <c r="N13" s="38">
        <f>K13/K$25*100</f>
        <v>1.5342202043132804</v>
      </c>
      <c r="O13" s="47">
        <v>1.5289999999999999</v>
      </c>
      <c r="P13" s="39">
        <f t="shared" si="1"/>
        <v>1.6335470085470087</v>
      </c>
      <c r="Q13" s="47">
        <v>1.42265</v>
      </c>
      <c r="R13" s="39">
        <f t="shared" si="2"/>
        <v>1.5284492576118953</v>
      </c>
      <c r="S13" s="47">
        <v>1.316058</v>
      </c>
      <c r="T13" s="39">
        <f t="shared" si="3"/>
        <v>1.4790492245448414</v>
      </c>
      <c r="U13" s="47">
        <v>0.94791499999999995</v>
      </c>
      <c r="V13" s="39">
        <f t="shared" si="7"/>
        <v>1.2251078698875122</v>
      </c>
      <c r="W13" s="47">
        <v>1.0080249999999999</v>
      </c>
      <c r="X13" s="39">
        <f t="shared" si="8"/>
        <v>1.2435242888996978</v>
      </c>
      <c r="Y13" s="3"/>
      <c r="Z13" s="3"/>
      <c r="AA13" s="3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</row>
    <row r="14" spans="1:268" s="21" customFormat="1">
      <c r="A14" s="22"/>
      <c r="B14" s="22"/>
      <c r="C14" s="15"/>
      <c r="D14" s="16"/>
      <c r="E14" s="15"/>
      <c r="F14" s="16"/>
      <c r="G14" s="17"/>
      <c r="H14" s="16"/>
      <c r="I14" s="17"/>
      <c r="J14" s="16"/>
      <c r="K14" s="18"/>
      <c r="L14" s="16"/>
      <c r="M14" s="18"/>
      <c r="N14" s="38"/>
      <c r="O14" s="47"/>
      <c r="P14" s="39"/>
      <c r="Q14" s="47"/>
      <c r="R14" s="39"/>
      <c r="S14" s="47"/>
      <c r="T14" s="39"/>
      <c r="U14" s="47"/>
      <c r="V14" s="39"/>
      <c r="W14" s="47"/>
      <c r="X14" s="39"/>
      <c r="Y14" s="3"/>
      <c r="Z14" s="3"/>
      <c r="AA14" s="3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</row>
    <row r="15" spans="1:268" s="21" customFormat="1">
      <c r="A15" s="23" t="s">
        <v>7</v>
      </c>
      <c r="B15" s="23"/>
      <c r="C15" s="15">
        <f>SUM(C16:C19)</f>
        <v>26.226576999999999</v>
      </c>
      <c r="D15" s="24">
        <f t="shared" ref="D15:F19" si="9">C15/C$25*100</f>
        <v>34.636145039872687</v>
      </c>
      <c r="E15" s="15">
        <f>SUM(E16:E19)</f>
        <v>28.065913999999999</v>
      </c>
      <c r="F15" s="24">
        <f t="shared" si="9"/>
        <v>35.264340185600361</v>
      </c>
      <c r="G15" s="17">
        <f>SUM(G16:G19)</f>
        <v>30.142845999999999</v>
      </c>
      <c r="H15" s="24">
        <f>G15/G$25*100</f>
        <v>36.099216766467066</v>
      </c>
      <c r="I15" s="17">
        <f>SUM(I16:I19)</f>
        <v>31.128406999999999</v>
      </c>
      <c r="J15" s="24">
        <f>I15/I$25*100</f>
        <v>36.075289516985677</v>
      </c>
      <c r="K15" s="18">
        <f>SUM(K16:K19)</f>
        <v>30.876096</v>
      </c>
      <c r="L15" s="24">
        <f>K15/K$25*100</f>
        <v>35.046646992054484</v>
      </c>
      <c r="M15" s="18">
        <f>SUM(M16:M19)</f>
        <v>33.582262</v>
      </c>
      <c r="N15" s="39">
        <f>K15/K$25*100</f>
        <v>35.046646992054484</v>
      </c>
      <c r="O15" s="18">
        <f>SUM(O16:O19)</f>
        <v>34.877978999999996</v>
      </c>
      <c r="P15" s="39">
        <f t="shared" si="1"/>
        <v>37.262798076923076</v>
      </c>
      <c r="Q15" s="18">
        <f>SUM(Q16:Q19)</f>
        <v>34.842534999999998</v>
      </c>
      <c r="R15" s="39">
        <f t="shared" si="2"/>
        <v>37.433695395259889</v>
      </c>
      <c r="S15" s="18">
        <f>SUM(S16:S19)</f>
        <v>32.254633999999996</v>
      </c>
      <c r="T15" s="39">
        <f t="shared" si="3"/>
        <v>36.249307709597659</v>
      </c>
      <c r="U15" s="18">
        <f>SUM(U16:U19)</f>
        <v>29.636850000000003</v>
      </c>
      <c r="V15" s="39">
        <f t="shared" ref="V15:V19" si="10">U15/U$25*100</f>
        <v>38.303369156175101</v>
      </c>
      <c r="W15" s="18">
        <f>SUM(W16:W19)</f>
        <v>31.42502</v>
      </c>
      <c r="X15" s="39">
        <f t="shared" ref="X15:X19" si="11">W15/W$25*100</f>
        <v>38.766673097550935</v>
      </c>
      <c r="Y15" s="50"/>
      <c r="Z15" s="3"/>
      <c r="AA15" s="3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</row>
    <row r="16" spans="1:268" s="25" customFormat="1">
      <c r="A16" s="14" t="s">
        <v>8</v>
      </c>
      <c r="B16" s="14" t="s">
        <v>38</v>
      </c>
      <c r="C16" s="15">
        <v>2.6538029999999999</v>
      </c>
      <c r="D16" s="16">
        <f t="shared" si="9"/>
        <v>3.5047465635812576</v>
      </c>
      <c r="E16" s="15">
        <v>2.9387889999999999</v>
      </c>
      <c r="F16" s="16">
        <f t="shared" si="9"/>
        <v>3.6925380384797126</v>
      </c>
      <c r="G16" s="17">
        <v>2.7775470000000002</v>
      </c>
      <c r="H16" s="16">
        <f>G16/G$25*100</f>
        <v>3.3264035928143714</v>
      </c>
      <c r="I16" s="17">
        <v>2.491403</v>
      </c>
      <c r="J16" s="16">
        <f>I16/I$25*100</f>
        <v>2.8873332492885573</v>
      </c>
      <c r="K16" s="18">
        <v>1.6021099999999999</v>
      </c>
      <c r="L16" s="16">
        <f>K16/K$25*100</f>
        <v>1.8185130533484677</v>
      </c>
      <c r="M16" s="18">
        <v>1.425791</v>
      </c>
      <c r="N16" s="38">
        <f>K16/K$25*100</f>
        <v>1.8185130533484677</v>
      </c>
      <c r="O16" s="47">
        <v>1.595737</v>
      </c>
      <c r="P16" s="39">
        <f t="shared" si="1"/>
        <v>1.7048472222222222</v>
      </c>
      <c r="Q16" s="47">
        <v>1.8005910000000001</v>
      </c>
      <c r="R16" s="39">
        <f t="shared" si="2"/>
        <v>1.9344968735898922</v>
      </c>
      <c r="S16" s="47">
        <v>1.7595320000000001</v>
      </c>
      <c r="T16" s="39">
        <f t="shared" si="3"/>
        <v>1.9774466172173524</v>
      </c>
      <c r="U16" s="47">
        <v>1.5988249999999999</v>
      </c>
      <c r="V16" s="39">
        <f t="shared" si="10"/>
        <v>2.0663594204890754</v>
      </c>
      <c r="W16" s="47">
        <v>1.6667799999999999</v>
      </c>
      <c r="X16" s="39">
        <f t="shared" si="11"/>
        <v>2.0561805652163772</v>
      </c>
      <c r="Y16" s="50"/>
      <c r="Z16" s="50"/>
      <c r="AA16" s="50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  <c r="IX16" s="19"/>
      <c r="IY16" s="19"/>
      <c r="IZ16" s="19"/>
      <c r="JA16" s="19"/>
      <c r="JB16" s="19"/>
      <c r="JC16" s="19"/>
      <c r="JD16" s="19"/>
      <c r="JE16" s="19"/>
      <c r="JF16" s="19"/>
      <c r="JG16" s="19"/>
      <c r="JH16" s="19"/>
    </row>
    <row r="17" spans="1:268" s="21" customFormat="1">
      <c r="A17" s="14" t="s">
        <v>9</v>
      </c>
      <c r="B17" s="14" t="s">
        <v>20</v>
      </c>
      <c r="C17" s="15">
        <v>3.4258310000000001</v>
      </c>
      <c r="D17" s="16">
        <f t="shared" si="9"/>
        <v>4.5243258164453595</v>
      </c>
      <c r="E17" s="15">
        <v>3.6341830000000002</v>
      </c>
      <c r="F17" s="16">
        <f t="shared" si="9"/>
        <v>4.5662886877201183</v>
      </c>
      <c r="G17" s="17">
        <v>3.5798960000000002</v>
      </c>
      <c r="H17" s="16">
        <f>G17/G$25*100</f>
        <v>4.2873005988023953</v>
      </c>
      <c r="I17" s="17">
        <v>3.3334830000000002</v>
      </c>
      <c r="J17" s="16">
        <f>I17/I$25*100</f>
        <v>3.863235414679266</v>
      </c>
      <c r="K17" s="18">
        <v>2.4805329999999999</v>
      </c>
      <c r="L17" s="16">
        <f>K17/K$25*100</f>
        <v>2.8155879682179341</v>
      </c>
      <c r="M17" s="18">
        <v>1.9885969999999999</v>
      </c>
      <c r="N17" s="38">
        <f>K17/K$25*100</f>
        <v>2.8155879682179341</v>
      </c>
      <c r="O17" s="47">
        <v>2.175986</v>
      </c>
      <c r="P17" s="39">
        <f t="shared" si="1"/>
        <v>2.3247713675213677</v>
      </c>
      <c r="Q17" s="47">
        <f>2.102114+0.373224</f>
        <v>2.4753379999999998</v>
      </c>
      <c r="R17" s="39">
        <f t="shared" si="2"/>
        <v>2.6594232794000727</v>
      </c>
      <c r="S17" s="47">
        <f>2.262069+0.403514</f>
        <v>2.6655829999999998</v>
      </c>
      <c r="T17" s="39">
        <f t="shared" si="3"/>
        <v>2.9957102719712294</v>
      </c>
      <c r="U17" s="47">
        <v>1.9548190000000001</v>
      </c>
      <c r="V17" s="39">
        <f t="shared" si="10"/>
        <v>2.5264545250424746</v>
      </c>
      <c r="W17" s="47">
        <v>1.9771099999999999</v>
      </c>
      <c r="X17" s="39">
        <f t="shared" si="11"/>
        <v>2.4390112416125409</v>
      </c>
      <c r="Y17" s="50"/>
      <c r="Z17" s="3"/>
      <c r="AA17" s="3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</row>
    <row r="18" spans="1:268" s="21" customFormat="1">
      <c r="A18" s="14" t="s">
        <v>10</v>
      </c>
      <c r="B18" s="14" t="s">
        <v>21</v>
      </c>
      <c r="C18" s="15">
        <v>17.197800999999998</v>
      </c>
      <c r="D18" s="16">
        <f t="shared" si="9"/>
        <v>22.712286464332248</v>
      </c>
      <c r="E18" s="15">
        <v>18.211304999999999</v>
      </c>
      <c r="F18" s="16">
        <f t="shared" si="9"/>
        <v>22.882192781739612</v>
      </c>
      <c r="G18" s="17">
        <v>20.761818999999999</v>
      </c>
      <c r="H18" s="16">
        <f>G18/G$25*100</f>
        <v>24.864453892215568</v>
      </c>
      <c r="I18" s="17">
        <v>22.336905999999999</v>
      </c>
      <c r="J18" s="16">
        <f>I18/I$25*100</f>
        <v>25.886655583232848</v>
      </c>
      <c r="K18" s="18">
        <v>23.650143</v>
      </c>
      <c r="L18" s="16">
        <f>K18/K$25*100</f>
        <v>26.844657207718502</v>
      </c>
      <c r="M18" s="18">
        <v>26.796873999999999</v>
      </c>
      <c r="N18" s="38">
        <f>K18/K$25*100</f>
        <v>26.844657207718502</v>
      </c>
      <c r="O18" s="47">
        <v>27.408702999999999</v>
      </c>
      <c r="P18" s="39">
        <f t="shared" si="1"/>
        <v>29.28280235042735</v>
      </c>
      <c r="Q18" s="47">
        <v>26.562251</v>
      </c>
      <c r="R18" s="39">
        <f t="shared" si="2"/>
        <v>28.537625432433011</v>
      </c>
      <c r="S18" s="47">
        <v>24.301310999999998</v>
      </c>
      <c r="T18" s="39">
        <f t="shared" si="3"/>
        <v>27.310981119352661</v>
      </c>
      <c r="U18" s="47">
        <v>23.385555</v>
      </c>
      <c r="V18" s="39">
        <f t="shared" si="10"/>
        <v>30.224046957994403</v>
      </c>
      <c r="W18" s="47">
        <v>24.582826000000001</v>
      </c>
      <c r="X18" s="39">
        <f t="shared" si="11"/>
        <v>30.325975269259196</v>
      </c>
      <c r="Y18" s="50"/>
      <c r="Z18" s="3"/>
      <c r="AA18" s="3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</row>
    <row r="19" spans="1:268" s="21" customFormat="1">
      <c r="A19" s="14" t="s">
        <v>11</v>
      </c>
      <c r="B19" s="14" t="s">
        <v>21</v>
      </c>
      <c r="C19" s="15">
        <v>2.9491420000000002</v>
      </c>
      <c r="D19" s="16">
        <f t="shared" si="9"/>
        <v>3.8947861955138192</v>
      </c>
      <c r="E19" s="15">
        <v>3.2816369999999999</v>
      </c>
      <c r="F19" s="16">
        <f t="shared" si="9"/>
        <v>4.1233206776609164</v>
      </c>
      <c r="G19" s="17">
        <v>3.023584</v>
      </c>
      <c r="H19" s="16">
        <f>G19/G$25*100</f>
        <v>3.6210586826347306</v>
      </c>
      <c r="I19" s="17">
        <f>2.570592+0.396023</f>
        <v>2.966615</v>
      </c>
      <c r="J19" s="16">
        <f>I19/I$25*100</f>
        <v>3.4380652697850058</v>
      </c>
      <c r="K19" s="18">
        <v>3.14331</v>
      </c>
      <c r="L19" s="16">
        <f>K19/K$25*100</f>
        <v>3.5678887627695803</v>
      </c>
      <c r="M19" s="18">
        <v>3.371</v>
      </c>
      <c r="N19" s="38">
        <f>K19/K$25*100</f>
        <v>3.5678887627695803</v>
      </c>
      <c r="O19" s="47">
        <v>3.6975530000000001</v>
      </c>
      <c r="P19" s="39">
        <f t="shared" si="1"/>
        <v>3.9503771367521368</v>
      </c>
      <c r="Q19" s="47">
        <v>4.0043550000000003</v>
      </c>
      <c r="R19" s="39">
        <f t="shared" si="2"/>
        <v>4.3021498098369113</v>
      </c>
      <c r="S19" s="47">
        <v>3.5282079999999998</v>
      </c>
      <c r="T19" s="39">
        <f t="shared" si="3"/>
        <v>3.9651697010564169</v>
      </c>
      <c r="U19" s="47">
        <v>2.697651</v>
      </c>
      <c r="V19" s="39">
        <f t="shared" si="10"/>
        <v>3.4865082526491489</v>
      </c>
      <c r="W19" s="47">
        <v>3.1983039999999998</v>
      </c>
      <c r="X19" s="39">
        <f t="shared" si="11"/>
        <v>3.9455060214628199</v>
      </c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</row>
    <row r="20" spans="1:268" s="21" customFormat="1">
      <c r="A20" s="22"/>
      <c r="B20" s="22"/>
      <c r="C20" s="15"/>
      <c r="D20" s="16"/>
      <c r="E20" s="15"/>
      <c r="F20" s="16"/>
      <c r="G20" s="17"/>
      <c r="H20" s="16"/>
      <c r="I20" s="17"/>
      <c r="J20" s="16"/>
      <c r="K20" s="18"/>
      <c r="L20" s="16"/>
      <c r="M20" s="18"/>
      <c r="N20" s="38"/>
      <c r="O20" s="47"/>
      <c r="P20" s="39"/>
      <c r="Q20" s="47"/>
      <c r="R20" s="39"/>
      <c r="S20" s="47"/>
      <c r="T20" s="39"/>
      <c r="U20" s="47"/>
      <c r="V20" s="39"/>
      <c r="W20" s="47"/>
      <c r="X20" s="39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</row>
    <row r="21" spans="1:268" s="21" customFormat="1">
      <c r="A21" s="23" t="s">
        <v>12</v>
      </c>
      <c r="B21" s="23" t="s">
        <v>29</v>
      </c>
      <c r="C21" s="15">
        <v>4.0997029999999999</v>
      </c>
      <c r="D21" s="24">
        <f>C21/C$25*100</f>
        <v>5.4142752875604456</v>
      </c>
      <c r="E21" s="15">
        <v>5.2290960000000002</v>
      </c>
      <c r="F21" s="24">
        <f>E21/E$25*100</f>
        <v>6.5702695521393712</v>
      </c>
      <c r="G21" s="17">
        <v>5.2280600000000002</v>
      </c>
      <c r="H21" s="24">
        <f>G21/G$25*100</f>
        <v>6.2611497005988035</v>
      </c>
      <c r="I21" s="17">
        <v>5.393573</v>
      </c>
      <c r="J21" s="24">
        <f>I21/I$25*100</f>
        <v>6.2507120106080905</v>
      </c>
      <c r="K21" s="18">
        <v>4.8687480000000001</v>
      </c>
      <c r="L21" s="24">
        <f>K21/K$25*100</f>
        <v>5.5263881952326903</v>
      </c>
      <c r="M21" s="18">
        <v>4.7904660000000003</v>
      </c>
      <c r="N21" s="39">
        <f>K21/K$25*100</f>
        <v>5.5263881952326903</v>
      </c>
      <c r="O21" s="47">
        <v>5.0511780000000002</v>
      </c>
      <c r="P21" s="39">
        <f t="shared" si="1"/>
        <v>5.3965576923076926</v>
      </c>
      <c r="Q21" s="47">
        <v>5.0866699999999998</v>
      </c>
      <c r="R21" s="39">
        <f t="shared" si="2"/>
        <v>5.4649541244977327</v>
      </c>
      <c r="S21" s="47">
        <v>5.007949</v>
      </c>
      <c r="T21" s="39">
        <f t="shared" si="3"/>
        <v>5.6281737469094182</v>
      </c>
      <c r="U21" s="47">
        <v>4.4348239999999999</v>
      </c>
      <c r="V21" s="39">
        <f t="shared" ref="V21" si="12">U21/U$25*100</f>
        <v>5.7316719156949905</v>
      </c>
      <c r="W21" s="47">
        <v>4.2889020000000002</v>
      </c>
      <c r="X21" s="39">
        <f t="shared" ref="X21" si="13">W21/W$25*100</f>
        <v>5.2908943822925947</v>
      </c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</row>
    <row r="22" spans="1:268" s="25" customFormat="1">
      <c r="A22" s="26" t="s">
        <v>17</v>
      </c>
      <c r="B22" s="26"/>
      <c r="C22" s="27"/>
      <c r="D22" s="28"/>
      <c r="E22" s="27"/>
      <c r="F22" s="28"/>
      <c r="G22" s="29"/>
      <c r="H22" s="28"/>
      <c r="I22" s="29"/>
      <c r="J22" s="28"/>
      <c r="K22" s="30"/>
      <c r="L22" s="28"/>
      <c r="M22" s="30"/>
      <c r="N22" s="40"/>
      <c r="O22" s="48"/>
      <c r="P22" s="39"/>
      <c r="Q22" s="48"/>
      <c r="R22" s="39"/>
      <c r="S22" s="48"/>
      <c r="T22" s="39"/>
      <c r="U22" s="48"/>
      <c r="V22" s="39"/>
      <c r="W22" s="48"/>
      <c r="X22" s="39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  <c r="IX22" s="19"/>
      <c r="IY22" s="19"/>
      <c r="IZ22" s="19"/>
      <c r="JA22" s="19"/>
      <c r="JB22" s="19"/>
      <c r="JC22" s="19"/>
      <c r="JD22" s="19"/>
      <c r="JE22" s="19"/>
      <c r="JF22" s="19"/>
      <c r="JG22" s="19"/>
      <c r="JH22" s="19"/>
    </row>
    <row r="23" spans="1:268" s="21" customFormat="1">
      <c r="A23" s="23" t="s">
        <v>13</v>
      </c>
      <c r="B23" s="23"/>
      <c r="C23" s="15">
        <f>+C25-C24</f>
        <v>14.870581999999999</v>
      </c>
      <c r="D23" s="24">
        <f>C23/C$25*100</f>
        <v>19.63884326114384</v>
      </c>
      <c r="E23" s="15">
        <f>+E25-E24</f>
        <v>15.173729000000009</v>
      </c>
      <c r="F23" s="24">
        <f>E23/E$25*100</f>
        <v>19.065530569932974</v>
      </c>
      <c r="G23" s="15">
        <f>+G25-G24</f>
        <v>16.002192000000008</v>
      </c>
      <c r="H23" s="24">
        <f>G23/G$25*100</f>
        <v>19.164301796407194</v>
      </c>
      <c r="I23" s="15">
        <f>+I25-I24</f>
        <v>15.715904000000009</v>
      </c>
      <c r="J23" s="24">
        <f>I23/I$25*100</f>
        <v>18.213453287897245</v>
      </c>
      <c r="K23" s="15">
        <f>+K25-K24</f>
        <v>15.693630999999982</v>
      </c>
      <c r="L23" s="24">
        <f>K23/K$25*100</f>
        <v>17.813429057888744</v>
      </c>
      <c r="M23" s="15">
        <f>+M25-M24</f>
        <v>15.451743999999991</v>
      </c>
      <c r="N23" s="39">
        <f>K23/K$25*100</f>
        <v>17.813429057888744</v>
      </c>
      <c r="O23" s="15">
        <f>+O25-O24</f>
        <v>15.262843000000004</v>
      </c>
      <c r="P23" s="39">
        <f t="shared" si="1"/>
        <v>16.306456196581202</v>
      </c>
      <c r="Q23" s="15">
        <f>+Q25-Q24</f>
        <v>14.761656000000002</v>
      </c>
      <c r="R23" s="39">
        <f t="shared" si="2"/>
        <v>15.859446915490235</v>
      </c>
      <c r="S23" s="15">
        <f>+S25-S24</f>
        <v>9.6540460000000081</v>
      </c>
      <c r="T23" s="39">
        <f t="shared" si="3"/>
        <v>10.849680827152177</v>
      </c>
      <c r="U23" s="15">
        <f>+U25-U24</f>
        <v>8.4009810000000016</v>
      </c>
      <c r="V23" s="39">
        <f t="shared" ref="V23:V25" si="14">U23/U$25*100</f>
        <v>10.857627464356472</v>
      </c>
      <c r="W23" s="15">
        <f>+W25-W24</f>
        <v>9.8156869999999969</v>
      </c>
      <c r="X23" s="39">
        <f t="shared" ref="X23:X25" si="15">W23/W$25*100</f>
        <v>12.108871502926023</v>
      </c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</row>
    <row r="24" spans="1:268" s="32" customFormat="1">
      <c r="A24" s="26"/>
      <c r="B24" s="51"/>
      <c r="C24" s="30">
        <f>+C21+C15+C10+C6</f>
        <v>60.849671999999998</v>
      </c>
      <c r="D24" s="28"/>
      <c r="E24" s="30">
        <f>+E21+E15+E10+E6</f>
        <v>64.413507999999993</v>
      </c>
      <c r="F24" s="28"/>
      <c r="G24" s="30">
        <f>+G21+G15+G10+G6</f>
        <v>67.497807999999992</v>
      </c>
      <c r="H24" s="28"/>
      <c r="I24" s="30">
        <f>+I21+I15+I10+I6</f>
        <v>70.571433999999996</v>
      </c>
      <c r="J24" s="28"/>
      <c r="K24" s="30">
        <f>+K21+K15+K10+K6</f>
        <v>72.406369000000012</v>
      </c>
      <c r="L24" s="28"/>
      <c r="M24" s="30">
        <f>+M21+M15+M10+M6</f>
        <v>76.548256000000009</v>
      </c>
      <c r="N24" s="40"/>
      <c r="O24" s="30">
        <f>+O21+O15+O10+O6</f>
        <v>78.337156999999991</v>
      </c>
      <c r="P24" s="52">
        <f t="shared" si="1"/>
        <v>83.693543803418805</v>
      </c>
      <c r="Q24" s="30">
        <f>+Q21+Q15+Q10+Q6</f>
        <v>78.316344000000001</v>
      </c>
      <c r="R24" s="52">
        <f t="shared" si="2"/>
        <v>84.140553084509762</v>
      </c>
      <c r="S24" s="30">
        <f>+S21+S15+S10+S6</f>
        <v>79.325953999999996</v>
      </c>
      <c r="T24" s="52">
        <f t="shared" si="3"/>
        <v>89.15031917284783</v>
      </c>
      <c r="U24" s="30">
        <f>+U21+U15+U10+U6</f>
        <v>68.973022</v>
      </c>
      <c r="V24" s="52">
        <f t="shared" si="14"/>
        <v>89.142372535643517</v>
      </c>
      <c r="W24" s="30">
        <f>+W21+W15+W10+W6</f>
        <v>71.246260000000007</v>
      </c>
      <c r="X24" s="52">
        <f t="shared" si="15"/>
        <v>87.891128497073979</v>
      </c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1"/>
      <c r="ES24" s="31"/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1"/>
      <c r="FF24" s="31"/>
      <c r="FG24" s="31"/>
      <c r="FH24" s="31"/>
      <c r="FI24" s="31"/>
      <c r="FJ24" s="31"/>
      <c r="FK24" s="31"/>
      <c r="FL24" s="31"/>
      <c r="FM24" s="31"/>
      <c r="FN24" s="31"/>
      <c r="FO24" s="31"/>
      <c r="FP24" s="31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/>
      <c r="GD24" s="31"/>
      <c r="GE24" s="31"/>
      <c r="GF24" s="31"/>
      <c r="GG24" s="31"/>
      <c r="GH24" s="31"/>
      <c r="GI24" s="31"/>
      <c r="GJ24" s="31"/>
      <c r="GK24" s="31"/>
      <c r="GL24" s="31"/>
      <c r="GM24" s="31"/>
      <c r="GN24" s="31"/>
      <c r="GO24" s="31"/>
      <c r="GP24" s="31"/>
      <c r="GQ24" s="31"/>
      <c r="GR24" s="31"/>
      <c r="GS24" s="31"/>
      <c r="GT24" s="31"/>
      <c r="GU24" s="31"/>
      <c r="GV24" s="31"/>
      <c r="GW24" s="31"/>
      <c r="GX24" s="31"/>
      <c r="GY24" s="31"/>
      <c r="GZ24" s="31"/>
      <c r="HA24" s="31"/>
      <c r="HB24" s="31"/>
      <c r="HC24" s="31"/>
      <c r="HD24" s="31"/>
      <c r="HE24" s="31"/>
      <c r="HF24" s="31"/>
      <c r="HG24" s="31"/>
      <c r="HH24" s="31"/>
      <c r="HI24" s="31"/>
      <c r="HJ24" s="31"/>
      <c r="HK24" s="31"/>
      <c r="HL24" s="31"/>
      <c r="HM24" s="31"/>
      <c r="HN24" s="31"/>
      <c r="HO24" s="31"/>
      <c r="HP24" s="31"/>
      <c r="HQ24" s="31"/>
      <c r="HR24" s="31"/>
      <c r="HS24" s="31"/>
      <c r="HT24" s="31"/>
      <c r="HU24" s="31"/>
      <c r="HV24" s="31"/>
      <c r="HW24" s="31"/>
      <c r="HX24" s="31"/>
      <c r="HY24" s="31"/>
      <c r="HZ24" s="31"/>
      <c r="IA24" s="31"/>
      <c r="IB24" s="31"/>
      <c r="IC24" s="31"/>
      <c r="ID24" s="31"/>
      <c r="IE24" s="31"/>
      <c r="IF24" s="31"/>
      <c r="IG24" s="31"/>
      <c r="IH24" s="31"/>
      <c r="II24" s="31"/>
      <c r="IJ24" s="31"/>
      <c r="IK24" s="31"/>
      <c r="IL24" s="31"/>
      <c r="IM24" s="31"/>
      <c r="IN24" s="31"/>
      <c r="IO24" s="31"/>
      <c r="IP24" s="31"/>
      <c r="IQ24" s="31"/>
      <c r="IR24" s="31"/>
      <c r="IS24" s="31"/>
      <c r="IT24" s="31"/>
      <c r="IU24" s="31"/>
      <c r="IV24" s="31"/>
      <c r="IW24" s="31"/>
      <c r="IX24" s="31"/>
      <c r="IY24" s="31"/>
      <c r="IZ24" s="31"/>
      <c r="JA24" s="31"/>
      <c r="JB24" s="31"/>
      <c r="JC24" s="31"/>
      <c r="JD24" s="31"/>
      <c r="JE24" s="31"/>
      <c r="JF24" s="31"/>
      <c r="JG24" s="31"/>
      <c r="JH24" s="31"/>
    </row>
    <row r="25" spans="1:268" s="35" customFormat="1">
      <c r="A25" s="33" t="s">
        <v>14</v>
      </c>
      <c r="B25" s="33"/>
      <c r="C25" s="43">
        <v>75.720253999999997</v>
      </c>
      <c r="D25" s="34">
        <f>C25/C$25*100</f>
        <v>100</v>
      </c>
      <c r="E25" s="43">
        <v>79.587237000000002</v>
      </c>
      <c r="F25" s="34">
        <f>E25/E$25*100</f>
        <v>100</v>
      </c>
      <c r="G25" s="44">
        <v>83.5</v>
      </c>
      <c r="H25" s="34">
        <f>G25/G$25*100</f>
        <v>100</v>
      </c>
      <c r="I25" s="44">
        <v>86.287338000000005</v>
      </c>
      <c r="J25" s="34">
        <f>I25/I$25*100</f>
        <v>100</v>
      </c>
      <c r="K25" s="45">
        <v>88.1</v>
      </c>
      <c r="L25" s="34">
        <f>K25/K$25*100</f>
        <v>100</v>
      </c>
      <c r="M25" s="45">
        <v>92</v>
      </c>
      <c r="N25" s="41">
        <f>K25/K$25*100</f>
        <v>100</v>
      </c>
      <c r="O25" s="49">
        <v>93.6</v>
      </c>
      <c r="P25" s="41">
        <f t="shared" si="1"/>
        <v>100</v>
      </c>
      <c r="Q25" s="49">
        <v>93.078000000000003</v>
      </c>
      <c r="R25" s="41">
        <f t="shared" si="2"/>
        <v>100</v>
      </c>
      <c r="S25" s="49">
        <v>88.98</v>
      </c>
      <c r="T25" s="41">
        <f t="shared" si="3"/>
        <v>100</v>
      </c>
      <c r="U25" s="49">
        <v>77.374003000000002</v>
      </c>
      <c r="V25" s="41">
        <f t="shared" si="14"/>
        <v>100</v>
      </c>
      <c r="W25" s="49">
        <v>81.061947000000004</v>
      </c>
      <c r="X25" s="41">
        <f t="shared" si="15"/>
        <v>100</v>
      </c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</row>
    <row r="26" spans="1:268" ht="14.45" customHeight="1">
      <c r="A26" s="2" t="s">
        <v>26</v>
      </c>
      <c r="P26" s="42"/>
      <c r="T26" s="42"/>
      <c r="V26" s="42"/>
      <c r="X26" s="42" t="s">
        <v>39</v>
      </c>
      <c r="AB26" s="3"/>
      <c r="AC26" s="3"/>
      <c r="AD26" s="3"/>
      <c r="AE26" s="3"/>
      <c r="AF26" s="3"/>
      <c r="AG26" s="3"/>
      <c r="AH26" s="3"/>
    </row>
    <row r="27" spans="1:268"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AA27" s="53"/>
      <c r="AB27" s="3"/>
      <c r="AC27" s="3"/>
      <c r="AD27" s="3"/>
      <c r="AE27" s="3"/>
      <c r="AF27" s="3"/>
      <c r="AG27" s="3"/>
      <c r="AH27" s="3"/>
    </row>
    <row r="28" spans="1:268">
      <c r="C28" s="88" t="s">
        <v>28</v>
      </c>
      <c r="D28" s="89"/>
      <c r="E28" s="89"/>
      <c r="F28" s="89"/>
      <c r="G28" s="89"/>
      <c r="H28" s="89"/>
      <c r="I28" s="89"/>
      <c r="J28" s="89"/>
      <c r="K28" s="89"/>
      <c r="L28" s="90"/>
      <c r="M28" s="53"/>
      <c r="N28" s="53"/>
      <c r="O28" s="53"/>
      <c r="Q28" s="53"/>
      <c r="AA28" s="53"/>
      <c r="AB28" s="3"/>
      <c r="AC28" s="3"/>
      <c r="AD28" s="3"/>
      <c r="AE28" s="3"/>
      <c r="AF28" s="3"/>
      <c r="AG28" s="3"/>
      <c r="AH28" s="3"/>
    </row>
    <row r="29" spans="1:268">
      <c r="B29" s="36"/>
      <c r="C29" s="7" t="s">
        <v>15</v>
      </c>
      <c r="D29" s="8" t="s">
        <v>16</v>
      </c>
      <c r="E29" s="8" t="s">
        <v>22</v>
      </c>
      <c r="F29" s="8" t="s">
        <v>23</v>
      </c>
      <c r="G29" s="8" t="s">
        <v>25</v>
      </c>
      <c r="H29" s="8" t="s">
        <v>27</v>
      </c>
      <c r="I29" s="8" t="s">
        <v>36</v>
      </c>
      <c r="J29" s="8" t="s">
        <v>37</v>
      </c>
      <c r="K29" s="8" t="s">
        <v>42</v>
      </c>
      <c r="L29" s="8" t="s">
        <v>45</v>
      </c>
      <c r="M29" s="53"/>
      <c r="N29" s="53"/>
      <c r="O29" s="53"/>
      <c r="Q29" s="53"/>
      <c r="S29" s="84"/>
      <c r="T29" s="84"/>
      <c r="U29" s="84"/>
      <c r="V29" s="84"/>
      <c r="W29" s="84"/>
      <c r="AA29" s="53"/>
      <c r="AB29" s="3"/>
      <c r="AC29" s="3"/>
      <c r="AD29" s="3"/>
      <c r="AE29" s="3"/>
      <c r="AF29" s="3"/>
      <c r="AG29" s="3"/>
      <c r="AH29" s="3"/>
    </row>
    <row r="30" spans="1:268">
      <c r="A30" s="9" t="s">
        <v>46</v>
      </c>
      <c r="C30" s="56">
        <f>(E6-C6)/C6*100</f>
        <v>-8.397422616740716</v>
      </c>
      <c r="D30" s="56">
        <f>(G6-E6)/E6*100</f>
        <v>-1.5996811625182121</v>
      </c>
      <c r="E30" s="56">
        <f>(I6-G6)/G6*100</f>
        <v>6.0807189363347893</v>
      </c>
      <c r="F30" s="56">
        <f>(K6-I6)/I6*100</f>
        <v>9.4976173832698318</v>
      </c>
      <c r="G30" s="57">
        <f>(M6-K6)/K6*100</f>
        <v>7.1132131663682472</v>
      </c>
      <c r="H30" s="57">
        <f>(O6-M6)/M6*100</f>
        <v>3.1970514129132237</v>
      </c>
      <c r="I30" s="57">
        <f>(Q6-O6)/O6*100</f>
        <v>0.3126383555454893</v>
      </c>
      <c r="J30" s="57">
        <f>(S6-Q6)/Q6*100</f>
        <v>23.121400104327115</v>
      </c>
      <c r="K30" s="57">
        <f>(U6-S6)/S6*100</f>
        <v>-18.001280263368457</v>
      </c>
      <c r="L30" s="57">
        <f>(W6-U6)/U6*100</f>
        <v>0</v>
      </c>
      <c r="M30" s="53"/>
      <c r="N30" s="53"/>
      <c r="O30" s="53"/>
      <c r="Q30" s="53"/>
      <c r="AA30" s="53"/>
      <c r="AB30" s="3"/>
      <c r="AC30" s="3"/>
      <c r="AD30" s="3"/>
      <c r="AE30" s="3"/>
      <c r="AF30" s="3"/>
      <c r="AG30" s="3"/>
      <c r="AH30" s="3"/>
    </row>
    <row r="31" spans="1:268">
      <c r="A31" s="14" t="s">
        <v>3</v>
      </c>
      <c r="C31" s="58">
        <f>(E7-C7)/C7*100</f>
        <v>-8.6969800523499945</v>
      </c>
      <c r="D31" s="58">
        <f>(G7-E7)/E7*100</f>
        <v>-1.7236468560684397</v>
      </c>
      <c r="E31" s="58">
        <f>(I7-G7)/G7*100</f>
        <v>5.4399975561549354</v>
      </c>
      <c r="F31" s="58">
        <f>(K7-I7)/I7*100</f>
        <v>9.224960352864116</v>
      </c>
      <c r="G31" s="59">
        <f>(M7-K7)/K7*100</f>
        <v>6.4530492611457557</v>
      </c>
      <c r="H31" s="60">
        <f>(O7-M7)/M7*100</f>
        <v>2.609312119187444</v>
      </c>
      <c r="I31" s="60">
        <f t="shared" ref="I31:I32" si="16">(Q7-O7)/O7*100</f>
        <v>-0.38528813559323699</v>
      </c>
      <c r="J31" s="60">
        <f t="shared" ref="J31:J32" si="17">(S7-Q7)/Q7*100</f>
        <v>24.071994613205266</v>
      </c>
      <c r="K31" s="60">
        <f t="shared" ref="K31:K49" si="18">(U7-S7)/S7*100</f>
        <v>-17.983635464207058</v>
      </c>
      <c r="L31" s="60">
        <f t="shared" ref="L31:L49" si="19">(W7-U7)/U7*100</f>
        <v>0</v>
      </c>
      <c r="M31" s="53"/>
      <c r="N31" s="53"/>
      <c r="O31" s="53"/>
      <c r="Q31" s="53"/>
      <c r="AA31" s="53"/>
      <c r="AB31" s="3"/>
      <c r="AC31" s="3"/>
      <c r="AD31" s="3"/>
      <c r="AE31" s="3"/>
      <c r="AF31" s="3"/>
      <c r="AG31" s="3"/>
      <c r="AH31" s="3"/>
    </row>
    <row r="32" spans="1:268">
      <c r="A32" s="14" t="s">
        <v>24</v>
      </c>
      <c r="C32" s="58">
        <f>(E8-C8)/C8*100</f>
        <v>-3.7513244983091698</v>
      </c>
      <c r="D32" s="58">
        <f>(G8-E8)/E8*100</f>
        <v>0.2242152466367715</v>
      </c>
      <c r="E32" s="58">
        <f>(I8-G8)/G8*100</f>
        <v>15.324384787472024</v>
      </c>
      <c r="F32" s="58">
        <f>(K8-I8)/I8*100</f>
        <v>13.094083414161013</v>
      </c>
      <c r="G32" s="59">
        <f>(M8-K8)/K8*100</f>
        <v>15.523156089193829</v>
      </c>
      <c r="H32" s="61">
        <f>(O8-M8)/M8*100</f>
        <v>10.096510764662222</v>
      </c>
      <c r="I32" s="61">
        <f t="shared" si="16"/>
        <v>7.9484153742413994</v>
      </c>
      <c r="J32" s="61">
        <f t="shared" si="17"/>
        <v>13.524166471460916</v>
      </c>
      <c r="K32" s="61">
        <f t="shared" si="18"/>
        <v>-18.1959744247213</v>
      </c>
      <c r="L32" s="61">
        <f t="shared" si="19"/>
        <v>0</v>
      </c>
      <c r="M32" s="53"/>
      <c r="N32" s="53"/>
      <c r="O32" s="53"/>
      <c r="Q32" s="53"/>
      <c r="AA32" s="53"/>
      <c r="AB32" s="3"/>
      <c r="AC32" s="3"/>
      <c r="AD32" s="3"/>
      <c r="AE32" s="3"/>
      <c r="AF32" s="3"/>
      <c r="AG32" s="3"/>
      <c r="AH32" s="3"/>
    </row>
    <row r="33" spans="1:34">
      <c r="A33" s="22"/>
      <c r="C33" s="58"/>
      <c r="D33" s="58"/>
      <c r="E33" s="58"/>
      <c r="F33" s="58"/>
      <c r="G33" s="59"/>
      <c r="H33" s="59"/>
      <c r="I33" s="59"/>
      <c r="J33" s="59"/>
      <c r="K33" s="59"/>
      <c r="L33" s="59"/>
      <c r="M33" s="53"/>
      <c r="N33" s="53"/>
      <c r="O33" s="53"/>
      <c r="Q33" s="53"/>
      <c r="S33" s="80"/>
      <c r="U33" s="80"/>
      <c r="W33" s="80"/>
      <c r="AA33" s="53"/>
      <c r="AB33" s="3"/>
      <c r="AC33" s="3"/>
      <c r="AD33" s="3"/>
      <c r="AE33" s="3"/>
      <c r="AF33" s="3"/>
      <c r="AG33" s="3"/>
      <c r="AH33" s="3"/>
    </row>
    <row r="34" spans="1:34">
      <c r="A34" s="23" t="s">
        <v>40</v>
      </c>
      <c r="C34" s="62">
        <f>(E10-C10)/C10*100</f>
        <v>12.349912321165588</v>
      </c>
      <c r="D34" s="62">
        <f>(G10-E10)/E10*100</f>
        <v>7.2071816065178362</v>
      </c>
      <c r="E34" s="62">
        <f>(I10-G10)/G10*100</f>
        <v>5.9116745642287905</v>
      </c>
      <c r="F34" s="62">
        <f>(K10-I10)/I10*100</f>
        <v>6.2955353620461771</v>
      </c>
      <c r="G34" s="60">
        <f>(M10-K10)/K10*100</f>
        <v>1.8141720079714583</v>
      </c>
      <c r="H34" s="60">
        <f>(O10-M10)/M10*100</f>
        <v>-1.5041927571512645</v>
      </c>
      <c r="I34" s="60">
        <f t="shared" ref="I34:I37" si="20">(Q10-O10)/O10*100</f>
        <v>-0.36822705314009097</v>
      </c>
      <c r="J34" s="60">
        <f t="shared" ref="J34:J37" si="21">(S10-Q10)/Q10*100</f>
        <v>-2.0893651051405211</v>
      </c>
      <c r="K34" s="60">
        <f t="shared" si="18"/>
        <v>-15.971245495501881</v>
      </c>
      <c r="L34" s="60">
        <f t="shared" si="19"/>
        <v>3.7187456866876119</v>
      </c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81"/>
      <c r="AA34" s="53"/>
      <c r="AB34" s="3"/>
      <c r="AC34" s="3"/>
      <c r="AD34" s="3"/>
      <c r="AE34" s="3"/>
      <c r="AF34" s="3"/>
      <c r="AG34" s="3"/>
      <c r="AH34" s="3"/>
    </row>
    <row r="35" spans="1:34">
      <c r="A35" s="14" t="s">
        <v>4</v>
      </c>
      <c r="C35" s="58">
        <f>(E11-C11)/C11*100</f>
        <v>5.7046612898841751</v>
      </c>
      <c r="D35" s="58">
        <f>(G11-E11)/E11*100</f>
        <v>4.0598983156663433</v>
      </c>
      <c r="E35" s="58">
        <f>(I11-G11)/G11*100</f>
        <v>6.1409381509949101</v>
      </c>
      <c r="F35" s="58">
        <f>(K11-I11)/I11*100</f>
        <v>2.5454998280982144</v>
      </c>
      <c r="G35" s="59">
        <f>(M11-K11)/K11*100</f>
        <v>2.8338965153115101</v>
      </c>
      <c r="H35" s="59">
        <f>(O11-M11)/M11*100</f>
        <v>4.4836045457299445</v>
      </c>
      <c r="I35" s="59">
        <f t="shared" si="20"/>
        <v>-2.3301719901719951</v>
      </c>
      <c r="J35" s="59">
        <f t="shared" si="21"/>
        <v>-3.203894583415718</v>
      </c>
      <c r="K35" s="59">
        <f t="shared" si="18"/>
        <v>-19.535620595862266</v>
      </c>
      <c r="L35" s="59">
        <f t="shared" si="19"/>
        <v>7.4800313942334151</v>
      </c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AA35" s="53"/>
      <c r="AB35" s="3"/>
      <c r="AC35" s="3"/>
      <c r="AD35" s="3"/>
      <c r="AE35" s="3"/>
      <c r="AF35" s="3"/>
      <c r="AG35" s="3"/>
      <c r="AH35" s="3"/>
    </row>
    <row r="36" spans="1:34">
      <c r="A36" s="14" t="s">
        <v>5</v>
      </c>
      <c r="C36" s="58">
        <f>(E12-C12)/C12*100</f>
        <v>13.41112166580066</v>
      </c>
      <c r="D36" s="58">
        <f>(G12-E12)/E12*100</f>
        <v>7.5409349799160124</v>
      </c>
      <c r="E36" s="58">
        <f>(I12-G12)/G12*100</f>
        <v>5.8268615179813592</v>
      </c>
      <c r="F36" s="58">
        <f>(K12-I12)/I12*100</f>
        <v>5.8362202135621075</v>
      </c>
      <c r="G36" s="59">
        <f>(M12-K12)/K12*100</f>
        <v>0.39536100252932144</v>
      </c>
      <c r="H36" s="59">
        <f>(O12-M12)/M12*100</f>
        <v>-1.8825147323667648</v>
      </c>
      <c r="I36" s="59">
        <f t="shared" si="20"/>
        <v>0.45253267973857186</v>
      </c>
      <c r="J36" s="59">
        <f t="shared" si="21"/>
        <v>-1.5141214947809103</v>
      </c>
      <c r="K36" s="59">
        <f t="shared" si="18"/>
        <v>-14.635031432947928</v>
      </c>
      <c r="L36" s="59">
        <f t="shared" si="19"/>
        <v>3.1446225803366672</v>
      </c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AA36" s="53"/>
    </row>
    <row r="37" spans="1:34">
      <c r="A37" s="14" t="s">
        <v>6</v>
      </c>
      <c r="C37" s="58">
        <f>(E13-C13)/C13*100</f>
        <v>9.0365675151178042</v>
      </c>
      <c r="D37" s="58">
        <f>(G13-E13)/E13*100</f>
        <v>7.6554016362489596</v>
      </c>
      <c r="E37" s="58">
        <f>(I13-G13)/G13*100</f>
        <v>6.7752968647583023</v>
      </c>
      <c r="F37" s="58">
        <f>(K13-I13)/I13*100</f>
        <v>19.045031349936462</v>
      </c>
      <c r="G37" s="59">
        <f>(M13-K13)/K13*100</f>
        <v>18.645682899689863</v>
      </c>
      <c r="H37" s="59">
        <f>(O13-M13)/M13*100</f>
        <v>-4.6563137599209856</v>
      </c>
      <c r="I37" s="59">
        <f t="shared" si="20"/>
        <v>-6.9555264879005856</v>
      </c>
      <c r="J37" s="59">
        <f t="shared" si="21"/>
        <v>-7.49249639756792</v>
      </c>
      <c r="K37" s="59">
        <f t="shared" si="18"/>
        <v>-27.973159237662781</v>
      </c>
      <c r="L37" s="59">
        <f t="shared" si="19"/>
        <v>6.3412858747883512</v>
      </c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AA37" s="53"/>
    </row>
    <row r="38" spans="1:34">
      <c r="A38" s="22"/>
      <c r="C38" s="58"/>
      <c r="D38" s="58"/>
      <c r="E38" s="58"/>
      <c r="F38" s="58"/>
      <c r="G38" s="59"/>
      <c r="H38" s="59"/>
      <c r="I38" s="59"/>
      <c r="J38" s="59"/>
      <c r="K38" s="59"/>
      <c r="L38" s="59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AA38" s="53"/>
    </row>
    <row r="39" spans="1:34">
      <c r="A39" s="23" t="s">
        <v>7</v>
      </c>
      <c r="C39" s="62">
        <f>(E15-C15)/C15*100</f>
        <v>7.0132560570142291</v>
      </c>
      <c r="D39" s="62">
        <f>(G15-E15)/E15*100</f>
        <v>7.4001937011564962</v>
      </c>
      <c r="E39" s="62">
        <f>(I15-G15)/G15*100</f>
        <v>3.2696348579692862</v>
      </c>
      <c r="F39" s="62">
        <f>(K15-I15)/I15*100</f>
        <v>-0.81054902681013796</v>
      </c>
      <c r="G39" s="60">
        <f>(M15-K15)/K15*100</f>
        <v>8.7645989959352359</v>
      </c>
      <c r="H39" s="60">
        <f>(N15-L15)/L15*100</f>
        <v>0</v>
      </c>
      <c r="I39" s="60">
        <f t="shared" ref="I39:I43" si="22">(Q15-O15)/O15*100</f>
        <v>-0.10162286065943861</v>
      </c>
      <c r="J39" s="60">
        <f t="shared" ref="J39:J43" si="23">(S15-Q15)/Q15*100</f>
        <v>-7.4274188143887994</v>
      </c>
      <c r="K39" s="60">
        <f t="shared" si="18"/>
        <v>-8.1159935034450967</v>
      </c>
      <c r="L39" s="60">
        <f t="shared" si="19"/>
        <v>6.0336034362626165</v>
      </c>
    </row>
    <row r="40" spans="1:34">
      <c r="A40" s="14" t="s">
        <v>8</v>
      </c>
      <c r="C40" s="58">
        <f>(E16-C16)/C16*100</f>
        <v>10.738777520411274</v>
      </c>
      <c r="D40" s="58">
        <f>(G16-E16)/E16*100</f>
        <v>-5.4866817590510815</v>
      </c>
      <c r="E40" s="58">
        <f>(I16-G16)/G16*100</f>
        <v>-10.302039893474356</v>
      </c>
      <c r="F40" s="58">
        <f>(K16-I16)/I16*100</f>
        <v>-35.694466130128291</v>
      </c>
      <c r="G40" s="59">
        <f>(M16-K16)/K16*100</f>
        <v>-11.005424096972112</v>
      </c>
      <c r="H40" s="59">
        <f>(O16-M16)/M16*100</f>
        <v>11.919418764741812</v>
      </c>
      <c r="I40" s="59">
        <f t="shared" si="22"/>
        <v>12.837579124880861</v>
      </c>
      <c r="J40" s="59">
        <f t="shared" si="23"/>
        <v>-2.2803068548048921</v>
      </c>
      <c r="K40" s="59">
        <f t="shared" si="18"/>
        <v>-9.1335082283243576</v>
      </c>
      <c r="L40" s="59">
        <f t="shared" si="19"/>
        <v>4.2503088205400834</v>
      </c>
    </row>
    <row r="41" spans="1:34">
      <c r="A41" s="14" t="s">
        <v>9</v>
      </c>
      <c r="C41" s="58">
        <f>(E17-C17)/C17*100</f>
        <v>6.0817944609643639</v>
      </c>
      <c r="D41" s="58">
        <f>(G17-E17)/E17*100</f>
        <v>-1.4937882874913007</v>
      </c>
      <c r="E41" s="58">
        <f>(I17-G17)/G17*100</f>
        <v>-6.8832446529172904</v>
      </c>
      <c r="F41" s="58">
        <f>(K17-I17)/I17*100</f>
        <v>-25.587351127934365</v>
      </c>
      <c r="G41" s="59">
        <f>(M17-K17)/K17*100</f>
        <v>-19.831866780244408</v>
      </c>
      <c r="H41" s="59">
        <f>(O17-M17)/M17*100</f>
        <v>9.4231762393285337</v>
      </c>
      <c r="I41" s="59">
        <f t="shared" si="22"/>
        <v>13.757073804702779</v>
      </c>
      <c r="J41" s="59">
        <f t="shared" si="23"/>
        <v>7.6856170753246635</v>
      </c>
      <c r="K41" s="59">
        <f t="shared" si="18"/>
        <v>-26.664485780409002</v>
      </c>
      <c r="L41" s="59">
        <f t="shared" si="19"/>
        <v>1.1403101770547472</v>
      </c>
    </row>
    <row r="42" spans="1:34">
      <c r="A42" s="14" t="s">
        <v>10</v>
      </c>
      <c r="C42" s="58">
        <f>(E18-C18)/C18*100</f>
        <v>5.893218557419063</v>
      </c>
      <c r="D42" s="58">
        <f>(G18-E18)/E18*100</f>
        <v>14.005113856475413</v>
      </c>
      <c r="E42" s="58">
        <f>(I18-G18)/G18*100</f>
        <v>7.5864595486551538</v>
      </c>
      <c r="F42" s="58">
        <f>(K18-I18)/I18*100</f>
        <v>5.879225171113676</v>
      </c>
      <c r="G42" s="59">
        <f>(M18-K18)/K18*100</f>
        <v>13.305336039617178</v>
      </c>
      <c r="H42" s="59">
        <f>(O18-M18)/M18*100</f>
        <v>2.2832103475950225</v>
      </c>
      <c r="I42" s="59">
        <f t="shared" si="22"/>
        <v>-3.0882599588896977</v>
      </c>
      <c r="J42" s="59">
        <f t="shared" si="23"/>
        <v>-8.5118539087669998</v>
      </c>
      <c r="K42" s="59">
        <f t="shared" si="18"/>
        <v>-3.7683399056124922</v>
      </c>
      <c r="L42" s="59">
        <f t="shared" si="19"/>
        <v>5.1197031671901758</v>
      </c>
    </row>
    <row r="43" spans="1:34">
      <c r="A43" s="14" t="s">
        <v>11</v>
      </c>
      <c r="C43" s="58">
        <f>(E19-C19)/C19*100</f>
        <v>11.274296049495065</v>
      </c>
      <c r="D43" s="58">
        <f>(G19-E19)/E19*100</f>
        <v>-7.8635449319958264</v>
      </c>
      <c r="E43" s="58">
        <f>(I19-G19)/G19*100</f>
        <v>-1.884154698529958</v>
      </c>
      <c r="F43" s="58">
        <f>(K19-I19)/I19*100</f>
        <v>5.9561149660471626</v>
      </c>
      <c r="G43" s="59">
        <f>(M19-K19)/K19*100</f>
        <v>7.2436380757863503</v>
      </c>
      <c r="H43" s="59">
        <f>(O19-M19)/M19*100</f>
        <v>9.6871254820528065</v>
      </c>
      <c r="I43" s="59">
        <f t="shared" si="22"/>
        <v>8.2974334647806334</v>
      </c>
      <c r="J43" s="59">
        <f t="shared" si="23"/>
        <v>-11.890728968835193</v>
      </c>
      <c r="K43" s="59">
        <f t="shared" si="18"/>
        <v>-23.540477205425525</v>
      </c>
      <c r="L43" s="59">
        <f t="shared" si="19"/>
        <v>18.558849903119409</v>
      </c>
    </row>
    <row r="44" spans="1:34">
      <c r="A44" s="22"/>
      <c r="C44" s="58"/>
      <c r="D44" s="58"/>
      <c r="E44" s="58"/>
      <c r="F44" s="58"/>
      <c r="G44" s="59"/>
      <c r="H44" s="59"/>
      <c r="I44" s="59"/>
      <c r="J44" s="59"/>
      <c r="K44" s="59"/>
      <c r="L44" s="59"/>
    </row>
    <row r="45" spans="1:34">
      <c r="A45" s="23" t="s">
        <v>12</v>
      </c>
      <c r="C45" s="62">
        <f>(E21-C21)/C21*100</f>
        <v>27.548166293997401</v>
      </c>
      <c r="D45" s="62">
        <f>(G21-E21)/E21*100</f>
        <v>-1.981221993247087E-2</v>
      </c>
      <c r="E45" s="62">
        <f>(I21-G21)/G21*100</f>
        <v>3.1658588463024486</v>
      </c>
      <c r="F45" s="62">
        <f>(K21-I21)/I21*100</f>
        <v>-9.730562652994589</v>
      </c>
      <c r="G45" s="60">
        <f>(M21-K21)/K21*100</f>
        <v>-1.6078466168304404</v>
      </c>
      <c r="H45" s="60">
        <f>(O21-M21)/M21*100</f>
        <v>5.442309787816046</v>
      </c>
      <c r="I45" s="60">
        <f>(Q21-O21)/O21*100</f>
        <v>0.70264797637302889</v>
      </c>
      <c r="J45" s="60">
        <f>(S21-Q21)/Q21*100</f>
        <v>-1.547594005508512</v>
      </c>
      <c r="K45" s="60">
        <f t="shared" si="18"/>
        <v>-11.444305842571483</v>
      </c>
      <c r="L45" s="60">
        <f t="shared" si="19"/>
        <v>-3.2903673291206066</v>
      </c>
    </row>
    <row r="46" spans="1:34">
      <c r="A46" s="26" t="s">
        <v>17</v>
      </c>
      <c r="C46" s="63"/>
      <c r="D46" s="63"/>
      <c r="E46" s="63"/>
      <c r="F46" s="63"/>
      <c r="G46" s="59"/>
      <c r="H46" s="59"/>
      <c r="I46" s="59"/>
      <c r="J46" s="59"/>
      <c r="K46" s="59"/>
      <c r="L46" s="59"/>
    </row>
    <row r="47" spans="1:34">
      <c r="A47" s="23" t="s">
        <v>13</v>
      </c>
      <c r="C47" s="62">
        <f>(E23-C23)/C23*100</f>
        <v>2.0385684971846416</v>
      </c>
      <c r="D47" s="62">
        <f>(G23-E23)/E23*100</f>
        <v>5.4598510359582599</v>
      </c>
      <c r="E47" s="62">
        <f>(I23-G23)/G23*100</f>
        <v>-1.7890548994787641</v>
      </c>
      <c r="F47" s="62">
        <f>(K23-I23)/I23*100</f>
        <v>-0.14172267786839904</v>
      </c>
      <c r="G47" s="60">
        <f>(M23-K23)/K23*100</f>
        <v>-1.5413067887220719</v>
      </c>
      <c r="H47" s="60">
        <f>(O23-M23)/M23*100</f>
        <v>-1.2225221955527299</v>
      </c>
      <c r="I47" s="60">
        <f>(Q23-O23)/O23*100</f>
        <v>-3.2837067117836529</v>
      </c>
      <c r="J47" s="60">
        <f>(S23-Q23)/Q23*100</f>
        <v>-34.600521784276737</v>
      </c>
      <c r="K47" s="60">
        <f t="shared" si="18"/>
        <v>-12.979687480254452</v>
      </c>
      <c r="L47" s="60">
        <f t="shared" si="19"/>
        <v>16.839771450500781</v>
      </c>
    </row>
    <row r="48" spans="1:34">
      <c r="A48" s="26"/>
      <c r="C48" s="64"/>
      <c r="D48" s="64"/>
      <c r="E48" s="64"/>
      <c r="F48" s="64"/>
      <c r="G48" s="65"/>
      <c r="H48" s="65"/>
      <c r="I48" s="65"/>
      <c r="J48" s="65"/>
      <c r="K48" s="65"/>
      <c r="L48" s="65"/>
    </row>
    <row r="49" spans="1:27">
      <c r="A49" s="33" t="s">
        <v>30</v>
      </c>
      <c r="C49" s="66">
        <f>(E25-C25)/C25*100</f>
        <v>5.1069334764777796</v>
      </c>
      <c r="D49" s="66">
        <f>(G25-E25)/E25*100</f>
        <v>4.9163196857807723</v>
      </c>
      <c r="E49" s="66">
        <f>(I25-G25)/G25*100</f>
        <v>3.3381293413173716</v>
      </c>
      <c r="F49" s="66">
        <f>(K25-I25)/I25*100</f>
        <v>2.1007276872998317</v>
      </c>
      <c r="G49" s="67">
        <f>(M25-K25)/K25*100</f>
        <v>4.4267877412031851</v>
      </c>
      <c r="H49" s="67">
        <f>(O25-M25)/M25*100</f>
        <v>1.7391304347826024</v>
      </c>
      <c r="I49" s="67">
        <f>(Q25-O25)/O25*100</f>
        <v>-0.55769230769229849</v>
      </c>
      <c r="J49" s="67">
        <f>(S25-Q25)/Q25*100</f>
        <v>-4.4027589763424215</v>
      </c>
      <c r="K49" s="67">
        <f t="shared" si="18"/>
        <v>-13.043377163407509</v>
      </c>
      <c r="L49" s="67">
        <f t="shared" si="19"/>
        <v>4.7663864567017447</v>
      </c>
    </row>
    <row r="51" spans="1:27" s="84" customFormat="1" ht="13.5">
      <c r="A51" s="82" t="s">
        <v>43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Y51" s="83"/>
      <c r="Z51" s="83"/>
      <c r="AA51" s="83"/>
    </row>
    <row r="52" spans="1:27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27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27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27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27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3"/>
      <c r="O56" s="3"/>
      <c r="P56" s="3"/>
      <c r="Q56" s="3"/>
      <c r="R56" s="3"/>
    </row>
    <row r="57" spans="1:27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3"/>
      <c r="O57" s="3"/>
      <c r="P57" s="3"/>
      <c r="Q57" s="3"/>
      <c r="R57" s="3"/>
    </row>
    <row r="58" spans="1:27" s="54" customFormat="1">
      <c r="N58" s="3"/>
      <c r="O58" s="3"/>
      <c r="P58" s="3"/>
    </row>
    <row r="59" spans="1:27" s="54" customFormat="1">
      <c r="B59" s="31">
        <v>2011</v>
      </c>
      <c r="C59" s="31">
        <v>2012</v>
      </c>
      <c r="D59" s="31">
        <v>2013</v>
      </c>
      <c r="E59" s="31">
        <v>2014</v>
      </c>
      <c r="F59" s="31">
        <v>2015</v>
      </c>
      <c r="G59" s="31">
        <v>2016</v>
      </c>
      <c r="H59" s="31">
        <v>2017</v>
      </c>
      <c r="I59" s="54">
        <v>2018</v>
      </c>
      <c r="J59" s="54">
        <v>2019</v>
      </c>
      <c r="K59" s="31">
        <v>2020</v>
      </c>
      <c r="L59" s="31">
        <v>2021</v>
      </c>
      <c r="N59" s="3"/>
      <c r="O59" s="3"/>
      <c r="P59" s="3"/>
    </row>
    <row r="60" spans="1:27" s="54" customFormat="1">
      <c r="A60" s="54" t="str">
        <f>A6</f>
        <v>EU27+EFTA+UK</v>
      </c>
      <c r="B60" s="85">
        <f>D6</f>
        <v>20.206997720847582</v>
      </c>
      <c r="C60" s="85">
        <f>F6</f>
        <v>17.610760881169931</v>
      </c>
      <c r="D60" s="85">
        <f>H6</f>
        <v>16.517015568862277</v>
      </c>
      <c r="E60" s="85">
        <f>J6</f>
        <v>16.955376465548166</v>
      </c>
      <c r="F60" s="85">
        <f>L6</f>
        <v>18.183742338251989</v>
      </c>
      <c r="G60" s="85">
        <f>N6</f>
        <v>18.651527173913042</v>
      </c>
      <c r="H60" s="85">
        <f>P6</f>
        <v>18.918803418803424</v>
      </c>
      <c r="I60" s="86">
        <f>R6</f>
        <v>19.08438299061002</v>
      </c>
      <c r="J60" s="86">
        <f>T6</f>
        <v>24.579118903124296</v>
      </c>
      <c r="K60" s="85">
        <f>V6</f>
        <v>23.177720299672231</v>
      </c>
      <c r="L60" s="85">
        <f>X6</f>
        <v>22.123241130638029</v>
      </c>
      <c r="N60" s="3"/>
      <c r="O60" s="3"/>
      <c r="P60" s="3"/>
    </row>
    <row r="61" spans="1:27" s="54" customFormat="1">
      <c r="A61" s="54" t="str">
        <f>A10</f>
        <v>NORD AMERICA</v>
      </c>
      <c r="B61" s="85">
        <f>D10</f>
        <v>20.103738690575447</v>
      </c>
      <c r="C61" s="85">
        <f>F10</f>
        <v>21.489098811157369</v>
      </c>
      <c r="D61" s="85">
        <f>H10</f>
        <v>21.95831616766467</v>
      </c>
      <c r="E61" s="85">
        <f>J10</f>
        <v>22.505168718960828</v>
      </c>
      <c r="F61" s="85">
        <f>L10</f>
        <v>23.429793416572078</v>
      </c>
      <c r="G61" s="85">
        <f>N10</f>
        <v>23.429793416572078</v>
      </c>
      <c r="H61" s="85">
        <f>P10</f>
        <v>22.115384615384617</v>
      </c>
      <c r="I61" s="86">
        <f>R10</f>
        <v>22.157520574142119</v>
      </c>
      <c r="J61" s="86">
        <f>T10</f>
        <v>22.693718813216456</v>
      </c>
      <c r="K61" s="85">
        <f>V10</f>
        <v>21.9296111641012</v>
      </c>
      <c r="L61" s="85">
        <f>X10</f>
        <v>21.710319886592412</v>
      </c>
      <c r="N61" s="3"/>
      <c r="O61" s="3"/>
      <c r="P61" s="3"/>
    </row>
    <row r="62" spans="1:27" s="54" customFormat="1">
      <c r="A62" s="54" t="str">
        <f>A15</f>
        <v>BRIC</v>
      </c>
      <c r="B62" s="85">
        <f>D15</f>
        <v>34.636145039872687</v>
      </c>
      <c r="C62" s="85">
        <f>F15</f>
        <v>35.264340185600361</v>
      </c>
      <c r="D62" s="85">
        <f>H15</f>
        <v>36.099216766467066</v>
      </c>
      <c r="E62" s="85">
        <f>J15</f>
        <v>36.075289516985677</v>
      </c>
      <c r="F62" s="85">
        <f>L15</f>
        <v>35.046646992054484</v>
      </c>
      <c r="G62" s="87">
        <f>N15</f>
        <v>35.046646992054484</v>
      </c>
      <c r="H62" s="87">
        <f>P15</f>
        <v>37.262798076923076</v>
      </c>
      <c r="I62" s="86">
        <f>R15</f>
        <v>37.433695395259889</v>
      </c>
      <c r="J62" s="86">
        <f>T15</f>
        <v>36.249307709597659</v>
      </c>
      <c r="K62" s="85">
        <f>V15</f>
        <v>38.303369156175101</v>
      </c>
      <c r="L62" s="85">
        <f>X15</f>
        <v>38.766673097550935</v>
      </c>
      <c r="N62" s="3"/>
      <c r="O62" s="3"/>
      <c r="P62" s="3"/>
    </row>
    <row r="63" spans="1:27" s="54" customFormat="1">
      <c r="A63" s="54" t="str">
        <f>A21</f>
        <v>GIAPPONE</v>
      </c>
      <c r="B63" s="85">
        <f>D21</f>
        <v>5.4142752875604456</v>
      </c>
      <c r="C63" s="85">
        <f>F21</f>
        <v>6.5702695521393712</v>
      </c>
      <c r="D63" s="85">
        <f>H21</f>
        <v>6.2611497005988035</v>
      </c>
      <c r="E63" s="85">
        <f>J21</f>
        <v>6.2507120106080905</v>
      </c>
      <c r="F63" s="85">
        <f>L21</f>
        <v>5.5263881952326903</v>
      </c>
      <c r="G63" s="87">
        <f>N21</f>
        <v>5.5263881952326903</v>
      </c>
      <c r="H63" s="87">
        <f>P21</f>
        <v>5.3965576923076926</v>
      </c>
      <c r="I63" s="86">
        <f>R21</f>
        <v>5.4649541244977327</v>
      </c>
      <c r="J63" s="86">
        <f>T21</f>
        <v>5.6281737469094182</v>
      </c>
      <c r="K63" s="85">
        <f>V21</f>
        <v>5.7316719156949905</v>
      </c>
      <c r="L63" s="85">
        <f>X21</f>
        <v>5.2908943822925947</v>
      </c>
      <c r="N63" s="3"/>
      <c r="O63" s="3"/>
      <c r="P63" s="3"/>
    </row>
    <row r="64" spans="1:27" s="54" customFormat="1">
      <c r="A64" s="54" t="str">
        <f>A23</f>
        <v>RESTO DEL MONDO</v>
      </c>
      <c r="B64" s="85">
        <f>D23</f>
        <v>19.63884326114384</v>
      </c>
      <c r="C64" s="85">
        <f>F23</f>
        <v>19.065530569932974</v>
      </c>
      <c r="D64" s="85">
        <f>H23</f>
        <v>19.164301796407194</v>
      </c>
      <c r="E64" s="85">
        <f>J23</f>
        <v>18.213453287897245</v>
      </c>
      <c r="F64" s="85">
        <f>L23</f>
        <v>17.813429057888744</v>
      </c>
      <c r="G64" s="87">
        <f>N23</f>
        <v>17.813429057888744</v>
      </c>
      <c r="H64" s="87">
        <f>P23</f>
        <v>16.306456196581202</v>
      </c>
      <c r="I64" s="86">
        <f>R23</f>
        <v>15.859446915490235</v>
      </c>
      <c r="J64" s="86">
        <f>T23</f>
        <v>10.849680827152177</v>
      </c>
      <c r="K64" s="85">
        <f>V23</f>
        <v>10.857627464356472</v>
      </c>
      <c r="L64" s="85">
        <f>X23</f>
        <v>12.108871502926023</v>
      </c>
      <c r="N64" s="3"/>
      <c r="O64" s="3"/>
      <c r="P64" s="3"/>
    </row>
    <row r="65" spans="14:16" s="54" customFormat="1">
      <c r="N65" s="3"/>
      <c r="O65" s="3"/>
      <c r="P65" s="3"/>
    </row>
    <row r="66" spans="14:16" s="3" customFormat="1"/>
    <row r="67" spans="14:16" s="3" customFormat="1"/>
    <row r="68" spans="14:16" s="3" customFormat="1"/>
    <row r="69" spans="14:16" s="3" customFormat="1"/>
    <row r="70" spans="14:16" s="3" customFormat="1"/>
    <row r="71" spans="14:16" s="3" customFormat="1"/>
  </sheetData>
  <mergeCells count="1">
    <mergeCell ref="C28:L28"/>
  </mergeCells>
  <phoneticPr fontId="22" type="noConversion"/>
  <pageMargins left="0.59055118110236227" right="0.23622047244094491" top="0.43307086614173229" bottom="0.74803149606299213" header="0.31496062992125984" footer="0.31496062992125984"/>
  <pageSetup paperSize="9" scale="69" orientation="landscape" r:id="rId1"/>
  <headerFooter alignWithMargins="0">
    <oddFooter>&amp;L&amp;"Arial,Grassetto"&amp;10Statistiche estere - IMMATRICOLAZIONI
Automobile in cifre &amp;R&amp;"Arial,Grassetto"&amp;10ANFIA - Studi e statistiche</oddFooter>
  </headerFooter>
  <ignoredErrors>
    <ignoredError sqref="D10 D15 D23 E6 G6 L23 L15 L10 J23 J15 J10 I19 H23 H15 H10 F23 F15 F10 E11:X14 E10 G10 E16:X18 E15 G15 E24:X25 E23 G23 I10 I15 I23 E20:X22 E19:H19 J19:X19 K10 K15 K23 M10:X10 M15:X15 M23:X23 K6 I6 M6 H6 N6:W6 J6 L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M25"/>
  <sheetViews>
    <sheetView workbookViewId="0">
      <selection activeCell="L19" sqref="L19"/>
    </sheetView>
  </sheetViews>
  <sheetFormatPr defaultColWidth="8.7109375" defaultRowHeight="15"/>
  <cols>
    <col min="1" max="1" width="15.42578125" style="2" customWidth="1"/>
    <col min="2" max="13" width="10.42578125" style="2" bestFit="1" customWidth="1"/>
    <col min="14" max="16384" width="8.7109375" style="2"/>
  </cols>
  <sheetData>
    <row r="3" spans="1:13">
      <c r="A3" s="2" t="s">
        <v>33</v>
      </c>
      <c r="B3" s="2">
        <v>2007</v>
      </c>
      <c r="C3" s="2">
        <v>2008</v>
      </c>
      <c r="D3" s="2">
        <v>2009</v>
      </c>
      <c r="E3" s="2">
        <v>2010</v>
      </c>
      <c r="F3" s="2">
        <v>2011</v>
      </c>
      <c r="G3" s="2">
        <v>2012</v>
      </c>
      <c r="H3" s="2">
        <v>2013</v>
      </c>
      <c r="I3" s="2">
        <v>2014</v>
      </c>
      <c r="J3" s="2">
        <v>2015</v>
      </c>
      <c r="K3" s="2">
        <v>2016</v>
      </c>
      <c r="L3" s="2">
        <v>2017</v>
      </c>
      <c r="M3" s="2">
        <v>2018</v>
      </c>
    </row>
    <row r="5" spans="1:13">
      <c r="A5" s="75" t="s">
        <v>31</v>
      </c>
      <c r="B5" s="76">
        <v>2284753</v>
      </c>
      <c r="C5" s="76">
        <v>2042588</v>
      </c>
      <c r="D5" s="76">
        <v>1422321</v>
      </c>
      <c r="E5" s="76">
        <v>1547078</v>
      </c>
      <c r="F5" s="76">
        <v>1658565</v>
      </c>
      <c r="G5" s="76">
        <v>1446412</v>
      </c>
      <c r="H5" s="76">
        <v>1445616</v>
      </c>
      <c r="I5" s="76">
        <v>1602526</v>
      </c>
      <c r="J5" s="76">
        <v>1790152</v>
      </c>
      <c r="K5" s="76">
        <v>1995724</v>
      </c>
      <c r="L5" s="76">
        <v>2065850</v>
      </c>
      <c r="M5" s="76">
        <v>2130263</v>
      </c>
    </row>
    <row r="6" spans="1:13">
      <c r="A6" s="77" t="s">
        <v>32</v>
      </c>
      <c r="B6" s="78">
        <v>2057669</v>
      </c>
      <c r="C6" s="78">
        <v>1809762</v>
      </c>
      <c r="D6" s="78">
        <v>1308541</v>
      </c>
      <c r="E6" s="78">
        <v>1458036</v>
      </c>
      <c r="F6" s="78">
        <v>1559023</v>
      </c>
      <c r="G6" s="78">
        <v>1350404</v>
      </c>
      <c r="H6" s="78">
        <v>1342416</v>
      </c>
      <c r="I6" s="78">
        <v>1485443</v>
      </c>
      <c r="J6" s="78">
        <v>1651938</v>
      </c>
      <c r="K6" s="78">
        <v>1839736</v>
      </c>
      <c r="L6" s="78">
        <v>1903203</v>
      </c>
      <c r="M6" s="78">
        <v>1951091</v>
      </c>
    </row>
    <row r="7" spans="1:13">
      <c r="A7" s="74" t="s">
        <v>24</v>
      </c>
      <c r="B7" s="79">
        <v>227084</v>
      </c>
      <c r="C7" s="79">
        <v>232826</v>
      </c>
      <c r="D7" s="79">
        <v>113780</v>
      </c>
      <c r="E7" s="79">
        <v>89042</v>
      </c>
      <c r="F7" s="79">
        <v>99542</v>
      </c>
      <c r="G7" s="79">
        <v>96008</v>
      </c>
      <c r="H7" s="79">
        <v>103200</v>
      </c>
      <c r="I7" s="79">
        <v>117083</v>
      </c>
      <c r="J7" s="79">
        <v>138214</v>
      </c>
      <c r="K7" s="79">
        <v>155988</v>
      </c>
      <c r="L7" s="79">
        <v>162647</v>
      </c>
      <c r="M7" s="79">
        <v>179172</v>
      </c>
    </row>
    <row r="10" spans="1:13">
      <c r="A10" s="2" t="s">
        <v>34</v>
      </c>
    </row>
    <row r="12" spans="1:13">
      <c r="A12" s="73" t="s">
        <v>31</v>
      </c>
      <c r="B12" s="70">
        <f>+B13+B14</f>
        <v>16141372</v>
      </c>
      <c r="C12" s="70">
        <f t="shared" ref="C12:G12" si="0">+C13+C14</f>
        <v>14910099</v>
      </c>
      <c r="D12" s="70">
        <f t="shared" si="0"/>
        <v>14535427</v>
      </c>
      <c r="E12" s="70">
        <f t="shared" si="0"/>
        <v>13830318</v>
      </c>
      <c r="F12" s="70">
        <f t="shared" si="0"/>
        <v>13642227</v>
      </c>
      <c r="G12" s="70">
        <f t="shared" si="0"/>
        <v>12569703</v>
      </c>
      <c r="H12" s="70">
        <f>+H13+H14</f>
        <v>12345920</v>
      </c>
      <c r="I12" s="70">
        <f t="shared" ref="I12" si="1">+I13+I14</f>
        <v>13027706</v>
      </c>
      <c r="J12" s="70">
        <f t="shared" ref="J12" si="2">+J13+J14</f>
        <v>14230004</v>
      </c>
      <c r="K12" s="70">
        <f t="shared" ref="K12" si="3">+K13+K14</f>
        <v>15163854</v>
      </c>
      <c r="L12" s="70">
        <f t="shared" ref="L12" si="4">+L13+L14</f>
        <v>15641765</v>
      </c>
      <c r="M12" s="70">
        <f t="shared" ref="M12" si="5">+M13+M14</f>
        <v>15639884</v>
      </c>
    </row>
    <row r="13" spans="1:13">
      <c r="A13" s="72" t="s">
        <v>32</v>
      </c>
      <c r="B13" s="68">
        <v>14838763</v>
      </c>
      <c r="C13" s="68">
        <v>13601642</v>
      </c>
      <c r="D13" s="68">
        <v>13669017</v>
      </c>
      <c r="E13" s="68">
        <v>12984784</v>
      </c>
      <c r="F13" s="68">
        <v>12815001</v>
      </c>
      <c r="G13" s="68">
        <v>11773514</v>
      </c>
      <c r="H13" s="68">
        <v>11555292</v>
      </c>
      <c r="I13" s="68">
        <v>12113900</v>
      </c>
      <c r="J13" s="68">
        <v>13201939</v>
      </c>
      <c r="K13" s="68">
        <v>13972669</v>
      </c>
      <c r="L13" s="68">
        <v>14321430</v>
      </c>
      <c r="M13" s="68">
        <v>14211851</v>
      </c>
    </row>
    <row r="14" spans="1:13">
      <c r="A14" s="74" t="s">
        <v>24</v>
      </c>
      <c r="B14" s="68">
        <v>1302609</v>
      </c>
      <c r="C14" s="68">
        <v>1308457</v>
      </c>
      <c r="D14" s="68">
        <v>866410</v>
      </c>
      <c r="E14" s="68">
        <v>845534</v>
      </c>
      <c r="F14" s="68">
        <v>827226</v>
      </c>
      <c r="G14" s="68">
        <v>796189</v>
      </c>
      <c r="H14" s="68">
        <v>790628</v>
      </c>
      <c r="I14" s="68">
        <v>913806</v>
      </c>
      <c r="J14" s="68">
        <v>1028065</v>
      </c>
      <c r="K14" s="68">
        <v>1191185</v>
      </c>
      <c r="L14" s="68">
        <v>1320335</v>
      </c>
      <c r="M14" s="68">
        <v>1428033</v>
      </c>
    </row>
    <row r="17" spans="1:13">
      <c r="A17" s="2" t="s">
        <v>35</v>
      </c>
      <c r="M17" s="2">
        <v>1000000</v>
      </c>
    </row>
    <row r="19" spans="1:13">
      <c r="A19" s="73" t="s">
        <v>31</v>
      </c>
      <c r="B19" s="71">
        <f>+B12+B5</f>
        <v>18426125</v>
      </c>
      <c r="C19" s="71">
        <f t="shared" ref="C19:M19" si="6">+C12+C5</f>
        <v>16952687</v>
      </c>
      <c r="D19" s="71">
        <f t="shared" si="6"/>
        <v>15957748</v>
      </c>
      <c r="E19" s="71">
        <f t="shared" si="6"/>
        <v>15377396</v>
      </c>
      <c r="F19" s="71">
        <f t="shared" si="6"/>
        <v>15300792</v>
      </c>
      <c r="G19" s="71">
        <f t="shared" si="6"/>
        <v>14016115</v>
      </c>
      <c r="H19" s="71">
        <f t="shared" si="6"/>
        <v>13791536</v>
      </c>
      <c r="I19" s="71">
        <f t="shared" si="6"/>
        <v>14630232</v>
      </c>
      <c r="J19" s="71">
        <f t="shared" si="6"/>
        <v>16020156</v>
      </c>
      <c r="K19" s="71">
        <f t="shared" si="6"/>
        <v>17159578</v>
      </c>
      <c r="L19" s="71">
        <f t="shared" si="6"/>
        <v>17707615</v>
      </c>
      <c r="M19" s="71">
        <f t="shared" si="6"/>
        <v>17770147</v>
      </c>
    </row>
    <row r="20" spans="1:13">
      <c r="A20" s="72" t="s">
        <v>32</v>
      </c>
      <c r="B20" s="69">
        <f t="shared" ref="B20:M20" si="7">+B13+B6</f>
        <v>16896432</v>
      </c>
      <c r="C20" s="69">
        <f t="shared" si="7"/>
        <v>15411404</v>
      </c>
      <c r="D20" s="69">
        <f t="shared" si="7"/>
        <v>14977558</v>
      </c>
      <c r="E20" s="69">
        <f t="shared" si="7"/>
        <v>14442820</v>
      </c>
      <c r="F20" s="69">
        <f t="shared" si="7"/>
        <v>14374024</v>
      </c>
      <c r="G20" s="69">
        <f t="shared" si="7"/>
        <v>13123918</v>
      </c>
      <c r="H20" s="69">
        <f t="shared" si="7"/>
        <v>12897708</v>
      </c>
      <c r="I20" s="69">
        <f t="shared" si="7"/>
        <v>13599343</v>
      </c>
      <c r="J20" s="69">
        <f t="shared" si="7"/>
        <v>14853877</v>
      </c>
      <c r="K20" s="69">
        <f t="shared" si="7"/>
        <v>15812405</v>
      </c>
      <c r="L20" s="69">
        <f t="shared" si="7"/>
        <v>16224633</v>
      </c>
      <c r="M20" s="69">
        <f t="shared" si="7"/>
        <v>16162942</v>
      </c>
    </row>
    <row r="21" spans="1:13">
      <c r="A21" s="74" t="s">
        <v>24</v>
      </c>
      <c r="B21" s="69">
        <f t="shared" ref="B21:M21" si="8">+B14+B7</f>
        <v>1529693</v>
      </c>
      <c r="C21" s="69">
        <f t="shared" si="8"/>
        <v>1541283</v>
      </c>
      <c r="D21" s="69">
        <f t="shared" si="8"/>
        <v>980190</v>
      </c>
      <c r="E21" s="69">
        <f t="shared" si="8"/>
        <v>934576</v>
      </c>
      <c r="F21" s="69">
        <f t="shared" si="8"/>
        <v>926768</v>
      </c>
      <c r="G21" s="69">
        <f t="shared" si="8"/>
        <v>892197</v>
      </c>
      <c r="H21" s="69">
        <f t="shared" si="8"/>
        <v>893828</v>
      </c>
      <c r="I21" s="69">
        <f t="shared" si="8"/>
        <v>1030889</v>
      </c>
      <c r="J21" s="69">
        <f t="shared" si="8"/>
        <v>1166279</v>
      </c>
      <c r="K21" s="69">
        <f t="shared" si="8"/>
        <v>1347173</v>
      </c>
      <c r="L21" s="69">
        <f t="shared" si="8"/>
        <v>1482982</v>
      </c>
      <c r="M21" s="69">
        <f t="shared" si="8"/>
        <v>1607205</v>
      </c>
    </row>
    <row r="23" spans="1:13">
      <c r="A23" s="73" t="s">
        <v>31</v>
      </c>
      <c r="B23" s="80">
        <v>18.426124999999999</v>
      </c>
      <c r="C23" s="80">
        <v>16.952687000000001</v>
      </c>
      <c r="D23" s="80">
        <v>15.957748</v>
      </c>
      <c r="E23" s="80">
        <v>15.377395999999999</v>
      </c>
      <c r="F23" s="80">
        <v>15.300792</v>
      </c>
      <c r="G23" s="80">
        <v>14.016114999999999</v>
      </c>
      <c r="H23" s="80">
        <v>13.791536000000001</v>
      </c>
      <c r="I23" s="80">
        <v>14.630231999999999</v>
      </c>
      <c r="J23" s="80">
        <v>16.020156</v>
      </c>
      <c r="K23" s="80">
        <v>17.159578</v>
      </c>
      <c r="L23" s="80">
        <v>17.707789999999999</v>
      </c>
      <c r="M23" s="80">
        <v>17.769901000000001</v>
      </c>
    </row>
    <row r="24" spans="1:13">
      <c r="A24" s="72" t="s">
        <v>32</v>
      </c>
      <c r="B24" s="80">
        <v>16.896432000000001</v>
      </c>
      <c r="C24" s="80">
        <v>15.411403999999999</v>
      </c>
      <c r="D24" s="80">
        <v>14.977558</v>
      </c>
      <c r="E24" s="80">
        <v>14.442819999999999</v>
      </c>
      <c r="F24" s="80">
        <v>14.374024</v>
      </c>
      <c r="G24" s="80">
        <v>13.123918</v>
      </c>
      <c r="H24" s="80">
        <v>12.897708</v>
      </c>
      <c r="I24" s="80">
        <v>13.599342999999999</v>
      </c>
      <c r="J24" s="80">
        <v>14.853877000000001</v>
      </c>
      <c r="K24" s="80">
        <v>15.812405</v>
      </c>
      <c r="L24" s="80">
        <v>16.224807999999999</v>
      </c>
      <c r="M24" s="80">
        <v>16.162696</v>
      </c>
    </row>
    <row r="25" spans="1:13">
      <c r="A25" s="74" t="s">
        <v>24</v>
      </c>
      <c r="B25" s="80">
        <v>1.529693</v>
      </c>
      <c r="C25" s="80">
        <v>1.541283</v>
      </c>
      <c r="D25" s="80">
        <v>0.98019000000000001</v>
      </c>
      <c r="E25" s="80">
        <v>0.93457599999999996</v>
      </c>
      <c r="F25" s="80">
        <v>0.92676800000000004</v>
      </c>
      <c r="G25" s="80">
        <v>0.89219700000000002</v>
      </c>
      <c r="H25" s="80">
        <v>0.89382799999999996</v>
      </c>
      <c r="I25" s="80">
        <v>1.0308889999999999</v>
      </c>
      <c r="J25" s="80">
        <v>1.1662790000000001</v>
      </c>
      <c r="K25" s="80">
        <v>1.347173</v>
      </c>
      <c r="L25" s="80">
        <v>1.482982</v>
      </c>
      <c r="M25" s="80">
        <v>1.607205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5.Autoveicoli leggeri_mondo</vt:lpstr>
      <vt:lpstr>DATI</vt:lpstr>
      <vt:lpstr>Grafico1</vt:lpstr>
      <vt:lpstr>'5.Autoveicoli leggeri_mondo'!Area_stampa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2022-09-29T12:56:33Z</cp:lastPrinted>
  <dcterms:created xsi:type="dcterms:W3CDTF">2012-11-28T13:31:29Z</dcterms:created>
  <dcterms:modified xsi:type="dcterms:W3CDTF">2022-10-27T12:03:30Z</dcterms:modified>
</cp:coreProperties>
</file>