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 estere\ImmatMondo\da aggiornare\"/>
    </mc:Choice>
  </mc:AlternateContent>
  <xr:revisionPtr revIDLastSave="0" documentId="13_ncr:1_{A947632C-77A6-46C6-8C5D-05E97A7E1372}" xr6:coauthVersionLast="47" xr6:coauthVersionMax="47" xr10:uidLastSave="{00000000-0000-0000-0000-000000000000}"/>
  <bookViews>
    <workbookView xWindow="-28920" yWindow="-30" windowWidth="29040" windowHeight="15720" xr2:uid="{00000000-000D-0000-FFFF-FFFF00000000}"/>
  </bookViews>
  <sheets>
    <sheet name="4.Veicoli industriali" sheetId="1" r:id="rId1"/>
  </sheets>
  <externalReferences>
    <externalReference r:id="rId2"/>
    <externalReference r:id="rId3"/>
  </externalReferences>
  <definedNames>
    <definedName name="_xlnm.Print_Area" localSheetId="0">'4.Veicoli industriali'!$A$1:$R$79</definedName>
    <definedName name="Excel_BuiltIn_Print_Titles_12">'[1]4.Veicoli industriali'!#REF!</definedName>
    <definedName name="Excel_BuiltIn_Print_Titles_13">#REF!</definedName>
    <definedName name="Excel_BuiltIn_Print_Titles_9">'[1]4.Veicoli industriali'!#REF!</definedName>
    <definedName name="_xlnm.Print_Titles" localSheetId="0">'4.Veicoli industriali'!$1:$4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1" l="1"/>
  <c r="Q29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8" i="1"/>
  <c r="N23" i="1"/>
  <c r="O23" i="1"/>
  <c r="P23" i="1"/>
  <c r="P7" i="1" s="1"/>
  <c r="P6" i="1" s="1"/>
  <c r="P5" i="1" s="1"/>
  <c r="R5" i="1" s="1"/>
  <c r="M23" i="1"/>
  <c r="Q21" i="1"/>
  <c r="B8" i="1"/>
  <c r="C8" i="1"/>
  <c r="D8" i="1"/>
  <c r="E8" i="1"/>
  <c r="F8" i="1"/>
  <c r="B9" i="1"/>
  <c r="C9" i="1"/>
  <c r="D9" i="1"/>
  <c r="E9" i="1"/>
  <c r="F9" i="1"/>
  <c r="B10" i="1"/>
  <c r="C10" i="1"/>
  <c r="D10" i="1"/>
  <c r="E10" i="1"/>
  <c r="F10" i="1"/>
  <c r="B11" i="1"/>
  <c r="C11" i="1"/>
  <c r="D11" i="1"/>
  <c r="E11" i="1"/>
  <c r="F11" i="1"/>
  <c r="B12" i="1"/>
  <c r="C12" i="1"/>
  <c r="D12" i="1"/>
  <c r="E12" i="1"/>
  <c r="F12" i="1"/>
  <c r="B13" i="1"/>
  <c r="C13" i="1"/>
  <c r="D13" i="1"/>
  <c r="E13" i="1"/>
  <c r="F13" i="1"/>
  <c r="B14" i="1"/>
  <c r="C14" i="1"/>
  <c r="D14" i="1"/>
  <c r="E14" i="1"/>
  <c r="F14" i="1"/>
  <c r="B15" i="1"/>
  <c r="C15" i="1"/>
  <c r="D15" i="1"/>
  <c r="E15" i="1"/>
  <c r="F15" i="1"/>
  <c r="B16" i="1"/>
  <c r="C16" i="1"/>
  <c r="D16" i="1"/>
  <c r="E16" i="1"/>
  <c r="F16" i="1"/>
  <c r="B17" i="1"/>
  <c r="C17" i="1"/>
  <c r="D17" i="1"/>
  <c r="E17" i="1"/>
  <c r="F17" i="1"/>
  <c r="B18" i="1"/>
  <c r="C18" i="1"/>
  <c r="D18" i="1"/>
  <c r="E18" i="1"/>
  <c r="F18" i="1"/>
  <c r="B19" i="1"/>
  <c r="C19" i="1"/>
  <c r="D19" i="1"/>
  <c r="E19" i="1"/>
  <c r="F19" i="1"/>
  <c r="B20" i="1"/>
  <c r="C20" i="1"/>
  <c r="D20" i="1"/>
  <c r="E20" i="1"/>
  <c r="F20" i="1"/>
  <c r="B21" i="1"/>
  <c r="C21" i="1"/>
  <c r="D21" i="1"/>
  <c r="E21" i="1"/>
  <c r="F21" i="1"/>
  <c r="B22" i="1"/>
  <c r="C22" i="1"/>
  <c r="D22" i="1"/>
  <c r="E22" i="1"/>
  <c r="F22" i="1"/>
  <c r="B24" i="1"/>
  <c r="C24" i="1"/>
  <c r="C23" i="1" s="1"/>
  <c r="D24" i="1"/>
  <c r="E24" i="1"/>
  <c r="E23" i="1" s="1"/>
  <c r="F24" i="1"/>
  <c r="B25" i="1"/>
  <c r="C25" i="1"/>
  <c r="D25" i="1"/>
  <c r="E25" i="1"/>
  <c r="F25" i="1"/>
  <c r="B26" i="1"/>
  <c r="C26" i="1"/>
  <c r="D26" i="1"/>
  <c r="E26" i="1"/>
  <c r="F26" i="1"/>
  <c r="B28" i="1"/>
  <c r="C28" i="1"/>
  <c r="D28" i="1"/>
  <c r="D27" i="1" s="1"/>
  <c r="E28" i="1"/>
  <c r="E27" i="1" s="1"/>
  <c r="F28" i="1"/>
  <c r="B29" i="1"/>
  <c r="C29" i="1"/>
  <c r="D29" i="1"/>
  <c r="E29" i="1"/>
  <c r="F29" i="1"/>
  <c r="B30" i="1"/>
  <c r="C30" i="1"/>
  <c r="D30" i="1"/>
  <c r="E30" i="1"/>
  <c r="F30" i="1"/>
  <c r="B31" i="1"/>
  <c r="C31" i="1"/>
  <c r="D31" i="1"/>
  <c r="E31" i="1"/>
  <c r="F31" i="1"/>
  <c r="B32" i="1"/>
  <c r="C32" i="1"/>
  <c r="D32" i="1"/>
  <c r="E32" i="1"/>
  <c r="F32" i="1"/>
  <c r="B33" i="1"/>
  <c r="C33" i="1"/>
  <c r="D33" i="1"/>
  <c r="E33" i="1"/>
  <c r="F33" i="1"/>
  <c r="B34" i="1"/>
  <c r="C34" i="1"/>
  <c r="D34" i="1"/>
  <c r="E34" i="1"/>
  <c r="F34" i="1"/>
  <c r="B35" i="1"/>
  <c r="C35" i="1"/>
  <c r="D35" i="1"/>
  <c r="E35" i="1"/>
  <c r="F35" i="1"/>
  <c r="B36" i="1"/>
  <c r="C36" i="1"/>
  <c r="D36" i="1"/>
  <c r="E36" i="1"/>
  <c r="F36" i="1"/>
  <c r="B37" i="1"/>
  <c r="C37" i="1"/>
  <c r="D37" i="1"/>
  <c r="E37" i="1"/>
  <c r="F37" i="1"/>
  <c r="B38" i="1"/>
  <c r="C38" i="1"/>
  <c r="D38" i="1"/>
  <c r="E38" i="1"/>
  <c r="F38" i="1"/>
  <c r="B39" i="1"/>
  <c r="C39" i="1"/>
  <c r="D39" i="1"/>
  <c r="E39" i="1"/>
  <c r="F39" i="1"/>
  <c r="B44" i="1"/>
  <c r="C44" i="1"/>
  <c r="D44" i="1"/>
  <c r="E44" i="1"/>
  <c r="F44" i="1"/>
  <c r="B48" i="1"/>
  <c r="C48" i="1"/>
  <c r="D48" i="1"/>
  <c r="E48" i="1"/>
  <c r="F48" i="1"/>
  <c r="B53" i="1"/>
  <c r="C53" i="1"/>
  <c r="D53" i="1"/>
  <c r="E53" i="1"/>
  <c r="F53" i="1"/>
  <c r="B66" i="1"/>
  <c r="C66" i="1"/>
  <c r="D66" i="1"/>
  <c r="E66" i="1"/>
  <c r="F66" i="1"/>
  <c r="B69" i="1"/>
  <c r="C69" i="1"/>
  <c r="D69" i="1"/>
  <c r="E69" i="1"/>
  <c r="F69" i="1"/>
  <c r="B75" i="1"/>
  <c r="C75" i="1"/>
  <c r="D75" i="1"/>
  <c r="E75" i="1"/>
  <c r="F75" i="1"/>
  <c r="Q19" i="1"/>
  <c r="Q20" i="1"/>
  <c r="Q10" i="1"/>
  <c r="Q11" i="1"/>
  <c r="Q12" i="1"/>
  <c r="Q13" i="1"/>
  <c r="Q14" i="1"/>
  <c r="Q9" i="1"/>
  <c r="Q15" i="1"/>
  <c r="Q16" i="1"/>
  <c r="Q18" i="1"/>
  <c r="Q40" i="1"/>
  <c r="Q41" i="1"/>
  <c r="Q42" i="1"/>
  <c r="Q43" i="1"/>
  <c r="Q45" i="1"/>
  <c r="Q46" i="1"/>
  <c r="Q47" i="1"/>
  <c r="Q49" i="1"/>
  <c r="Q50" i="1"/>
  <c r="Q51" i="1"/>
  <c r="Q52" i="1"/>
  <c r="Q54" i="1"/>
  <c r="Q55" i="1"/>
  <c r="Q56" i="1"/>
  <c r="Q57" i="1"/>
  <c r="Q58" i="1"/>
  <c r="Q59" i="1"/>
  <c r="Q60" i="1"/>
  <c r="Q61" i="1"/>
  <c r="Q62" i="1"/>
  <c r="Q63" i="1"/>
  <c r="Q64" i="1"/>
  <c r="Q65" i="1"/>
  <c r="Q67" i="1"/>
  <c r="Q68" i="1"/>
  <c r="Q70" i="1"/>
  <c r="Q71" i="1"/>
  <c r="Q72" i="1"/>
  <c r="Q73" i="1"/>
  <c r="Q8" i="1"/>
  <c r="R6" i="1" l="1"/>
  <c r="R7" i="1"/>
  <c r="B27" i="1"/>
  <c r="B23" i="1"/>
  <c r="D23" i="1"/>
  <c r="C27" i="1"/>
  <c r="B7" i="1"/>
  <c r="F27" i="1"/>
  <c r="F23" i="1"/>
  <c r="C74" i="1"/>
  <c r="F7" i="1"/>
  <c r="F6" i="1" s="1"/>
  <c r="F5" i="1" s="1"/>
  <c r="F74" i="1" s="1"/>
  <c r="E7" i="1"/>
  <c r="E6" i="1" s="1"/>
  <c r="E5" i="1" s="1"/>
  <c r="E74" i="1" s="1"/>
  <c r="D7" i="1"/>
  <c r="D6" i="1" s="1"/>
  <c r="D5" i="1" s="1"/>
  <c r="D74" i="1" s="1"/>
  <c r="C7" i="1"/>
  <c r="C6" i="1" s="1"/>
  <c r="C5" i="1" s="1"/>
  <c r="G69" i="1"/>
  <c r="H69" i="1"/>
  <c r="I69" i="1"/>
  <c r="J69" i="1"/>
  <c r="K69" i="1"/>
  <c r="L69" i="1"/>
  <c r="M69" i="1"/>
  <c r="N69" i="1"/>
  <c r="O69" i="1"/>
  <c r="Q69" i="1" s="1"/>
  <c r="G66" i="1"/>
  <c r="H66" i="1"/>
  <c r="I66" i="1"/>
  <c r="J66" i="1"/>
  <c r="K66" i="1"/>
  <c r="L66" i="1"/>
  <c r="M66" i="1"/>
  <c r="N66" i="1"/>
  <c r="O66" i="1"/>
  <c r="Q66" i="1" s="1"/>
  <c r="O48" i="1"/>
  <c r="Q48" i="1" s="1"/>
  <c r="N48" i="1"/>
  <c r="G48" i="1"/>
  <c r="H48" i="1"/>
  <c r="I48" i="1"/>
  <c r="J48" i="1"/>
  <c r="K48" i="1"/>
  <c r="G28" i="1"/>
  <c r="H28" i="1"/>
  <c r="I28" i="1"/>
  <c r="J28" i="1"/>
  <c r="K28" i="1"/>
  <c r="L28" i="1"/>
  <c r="Q28" i="1"/>
  <c r="G29" i="1"/>
  <c r="H29" i="1"/>
  <c r="I29" i="1"/>
  <c r="J29" i="1"/>
  <c r="K29" i="1"/>
  <c r="L29" i="1"/>
  <c r="G30" i="1"/>
  <c r="H30" i="1"/>
  <c r="I30" i="1"/>
  <c r="J30" i="1"/>
  <c r="K30" i="1"/>
  <c r="L30" i="1"/>
  <c r="M30" i="1"/>
  <c r="N30" i="1"/>
  <c r="O30" i="1"/>
  <c r="Q30" i="1" s="1"/>
  <c r="G31" i="1"/>
  <c r="H31" i="1"/>
  <c r="I31" i="1"/>
  <c r="J31" i="1"/>
  <c r="K31" i="1"/>
  <c r="L31" i="1"/>
  <c r="Q31" i="1"/>
  <c r="G32" i="1"/>
  <c r="H32" i="1"/>
  <c r="I32" i="1"/>
  <c r="J32" i="1"/>
  <c r="K32" i="1"/>
  <c r="L32" i="1"/>
  <c r="M32" i="1"/>
  <c r="N32" i="1"/>
  <c r="O32" i="1"/>
  <c r="Q32" i="1" s="1"/>
  <c r="G33" i="1"/>
  <c r="H33" i="1"/>
  <c r="I33" i="1"/>
  <c r="J33" i="1"/>
  <c r="K33" i="1"/>
  <c r="L33" i="1"/>
  <c r="M33" i="1"/>
  <c r="N33" i="1"/>
  <c r="Q33" i="1"/>
  <c r="G34" i="1"/>
  <c r="H34" i="1"/>
  <c r="I34" i="1"/>
  <c r="J34" i="1"/>
  <c r="K34" i="1"/>
  <c r="L34" i="1"/>
  <c r="M34" i="1"/>
  <c r="N34" i="1"/>
  <c r="Q34" i="1"/>
  <c r="G35" i="1"/>
  <c r="H35" i="1"/>
  <c r="I35" i="1"/>
  <c r="J35" i="1"/>
  <c r="K35" i="1"/>
  <c r="L35" i="1"/>
  <c r="Q35" i="1"/>
  <c r="G36" i="1"/>
  <c r="H36" i="1"/>
  <c r="I36" i="1"/>
  <c r="J36" i="1"/>
  <c r="K36" i="1"/>
  <c r="L36" i="1"/>
  <c r="M36" i="1"/>
  <c r="N36" i="1"/>
  <c r="Q36" i="1"/>
  <c r="G37" i="1"/>
  <c r="H37" i="1"/>
  <c r="I37" i="1"/>
  <c r="J37" i="1"/>
  <c r="K37" i="1"/>
  <c r="L37" i="1"/>
  <c r="Q37" i="1"/>
  <c r="G38" i="1"/>
  <c r="H38" i="1"/>
  <c r="I38" i="1"/>
  <c r="J38" i="1"/>
  <c r="K38" i="1"/>
  <c r="L38" i="1"/>
  <c r="Q38" i="1"/>
  <c r="G39" i="1"/>
  <c r="H39" i="1"/>
  <c r="I39" i="1"/>
  <c r="J39" i="1"/>
  <c r="K39" i="1"/>
  <c r="L39" i="1"/>
  <c r="Q39" i="1"/>
  <c r="G24" i="1"/>
  <c r="H24" i="1"/>
  <c r="I24" i="1"/>
  <c r="J24" i="1"/>
  <c r="K24" i="1"/>
  <c r="L24" i="1"/>
  <c r="M24" i="1"/>
  <c r="N24" i="1"/>
  <c r="Q24" i="1"/>
  <c r="G25" i="1"/>
  <c r="H25" i="1"/>
  <c r="I25" i="1"/>
  <c r="J25" i="1"/>
  <c r="K25" i="1"/>
  <c r="L25" i="1"/>
  <c r="Q25" i="1"/>
  <c r="G26" i="1"/>
  <c r="H26" i="1"/>
  <c r="I26" i="1"/>
  <c r="J26" i="1"/>
  <c r="K26" i="1"/>
  <c r="L26" i="1"/>
  <c r="G8" i="1"/>
  <c r="H8" i="1"/>
  <c r="I8" i="1"/>
  <c r="J8" i="1"/>
  <c r="K8" i="1"/>
  <c r="L8" i="1"/>
  <c r="G9" i="1"/>
  <c r="H9" i="1"/>
  <c r="I9" i="1"/>
  <c r="J9" i="1"/>
  <c r="K9" i="1"/>
  <c r="L9" i="1"/>
  <c r="G10" i="1"/>
  <c r="H10" i="1"/>
  <c r="I10" i="1"/>
  <c r="J10" i="1"/>
  <c r="K10" i="1"/>
  <c r="L10" i="1"/>
  <c r="G11" i="1"/>
  <c r="H11" i="1"/>
  <c r="I11" i="1"/>
  <c r="J11" i="1"/>
  <c r="K11" i="1"/>
  <c r="L11" i="1"/>
  <c r="G12" i="1"/>
  <c r="H12" i="1"/>
  <c r="I12" i="1"/>
  <c r="J12" i="1"/>
  <c r="K12" i="1"/>
  <c r="L12" i="1"/>
  <c r="G13" i="1"/>
  <c r="H13" i="1"/>
  <c r="I13" i="1"/>
  <c r="J13" i="1"/>
  <c r="K13" i="1"/>
  <c r="L13" i="1"/>
  <c r="G14" i="1"/>
  <c r="H14" i="1"/>
  <c r="I14" i="1"/>
  <c r="J14" i="1"/>
  <c r="K14" i="1"/>
  <c r="L14" i="1"/>
  <c r="G15" i="1"/>
  <c r="H15" i="1"/>
  <c r="I15" i="1"/>
  <c r="J15" i="1"/>
  <c r="K15" i="1"/>
  <c r="L15" i="1"/>
  <c r="G16" i="1"/>
  <c r="H16" i="1"/>
  <c r="I16" i="1"/>
  <c r="J16" i="1"/>
  <c r="K16" i="1"/>
  <c r="L16" i="1"/>
  <c r="G17" i="1"/>
  <c r="H17" i="1"/>
  <c r="I17" i="1"/>
  <c r="J17" i="1"/>
  <c r="K17" i="1"/>
  <c r="L17" i="1"/>
  <c r="M17" i="1"/>
  <c r="N17" i="1"/>
  <c r="O17" i="1"/>
  <c r="Q17" i="1" s="1"/>
  <c r="G18" i="1"/>
  <c r="H18" i="1"/>
  <c r="I18" i="1"/>
  <c r="J18" i="1"/>
  <c r="K18" i="1"/>
  <c r="L18" i="1"/>
  <c r="G19" i="1"/>
  <c r="H19" i="1"/>
  <c r="I19" i="1"/>
  <c r="J19" i="1"/>
  <c r="K19" i="1"/>
  <c r="L19" i="1"/>
  <c r="G22" i="1"/>
  <c r="H22" i="1"/>
  <c r="I22" i="1"/>
  <c r="J22" i="1"/>
  <c r="K22" i="1"/>
  <c r="L22" i="1"/>
  <c r="Q22" i="1"/>
  <c r="G20" i="1"/>
  <c r="H20" i="1"/>
  <c r="I20" i="1"/>
  <c r="J20" i="1"/>
  <c r="K20" i="1"/>
  <c r="L20" i="1"/>
  <c r="G21" i="1"/>
  <c r="H21" i="1"/>
  <c r="I21" i="1"/>
  <c r="J21" i="1"/>
  <c r="K21" i="1"/>
  <c r="L21" i="1"/>
  <c r="N75" i="1"/>
  <c r="N53" i="1"/>
  <c r="N44" i="1"/>
  <c r="O53" i="1"/>
  <c r="Q53" i="1" s="1"/>
  <c r="O44" i="1"/>
  <c r="Q44" i="1" s="1"/>
  <c r="B6" i="1" l="1"/>
  <c r="B5" i="1" s="1"/>
  <c r="B74" i="1" s="1"/>
  <c r="O27" i="1"/>
  <c r="Q27" i="1" s="1"/>
  <c r="N27" i="1"/>
  <c r="N7" i="1"/>
  <c r="Q23" i="1"/>
  <c r="O75" i="1"/>
  <c r="Q75" i="1" s="1"/>
  <c r="O7" i="1" l="1"/>
  <c r="N6" i="1"/>
  <c r="N5" i="1" s="1"/>
  <c r="N74" i="1" s="1"/>
  <c r="M53" i="1"/>
  <c r="Q7" i="1" l="1"/>
  <c r="O6" i="1"/>
  <c r="L50" i="1"/>
  <c r="L48" i="1" s="1"/>
  <c r="M50" i="1"/>
  <c r="O5" i="1" l="1"/>
  <c r="Q6" i="1"/>
  <c r="M48" i="1"/>
  <c r="M47" i="1"/>
  <c r="L47" i="1"/>
  <c r="M46" i="1"/>
  <c r="L46" i="1"/>
  <c r="M45" i="1"/>
  <c r="L45" i="1"/>
  <c r="Q5" i="1" l="1"/>
  <c r="O74" i="1"/>
  <c r="Q74" i="1" s="1"/>
  <c r="M75" i="1"/>
  <c r="M44" i="1"/>
  <c r="L75" i="1"/>
  <c r="L53" i="1"/>
  <c r="L44" i="1"/>
  <c r="M27" i="1" l="1"/>
  <c r="L23" i="1"/>
  <c r="L7" i="1" s="1"/>
  <c r="L27" i="1"/>
  <c r="L6" i="1" l="1"/>
  <c r="L5" i="1" s="1"/>
  <c r="M7" i="1"/>
  <c r="G75" i="1"/>
  <c r="H75" i="1"/>
  <c r="I75" i="1"/>
  <c r="J75" i="1"/>
  <c r="K75" i="1"/>
  <c r="H27" i="1"/>
  <c r="I27" i="1"/>
  <c r="J27" i="1"/>
  <c r="K53" i="1"/>
  <c r="K44" i="1"/>
  <c r="I44" i="1"/>
  <c r="J44" i="1"/>
  <c r="J53" i="1"/>
  <c r="G53" i="1"/>
  <c r="I53" i="1"/>
  <c r="H44" i="1"/>
  <c r="H57" i="1"/>
  <c r="H53" i="1" s="1"/>
  <c r="G44" i="1"/>
  <c r="G27" i="1"/>
  <c r="M6" i="1" l="1"/>
  <c r="L74" i="1"/>
  <c r="K27" i="1"/>
  <c r="H23" i="1"/>
  <c r="H7" i="1" s="1"/>
  <c r="H6" i="1" s="1"/>
  <c r="H5" i="1" s="1"/>
  <c r="H74" i="1" s="1"/>
  <c r="K23" i="1"/>
  <c r="I23" i="1"/>
  <c r="I7" i="1" s="1"/>
  <c r="I6" i="1" s="1"/>
  <c r="I5" i="1" s="1"/>
  <c r="I74" i="1" s="1"/>
  <c r="J23" i="1"/>
  <c r="J7" i="1" s="1"/>
  <c r="J6" i="1" s="1"/>
  <c r="J5" i="1" s="1"/>
  <c r="J74" i="1" s="1"/>
  <c r="G23" i="1"/>
  <c r="G7" i="1" s="1"/>
  <c r="G6" i="1" s="1"/>
  <c r="G5" i="1" s="1"/>
  <c r="G74" i="1" s="1"/>
  <c r="M5" i="1" l="1"/>
  <c r="K7" i="1"/>
  <c r="M74" i="1" l="1"/>
  <c r="K6" i="1"/>
  <c r="K5" i="1" l="1"/>
  <c r="K74" i="1" l="1"/>
</calcChain>
</file>

<file path=xl/sharedStrings.xml><?xml version="1.0" encoding="utf-8"?>
<sst xmlns="http://schemas.openxmlformats.org/spreadsheetml/2006/main" count="80" uniqueCount="79">
  <si>
    <t>IMMATRICOLAZIONI VEICOLI INDUSTRIALI MONDO</t>
  </si>
  <si>
    <t>WORLD NEW COMMERCIAL VEHICLE REGISTRATIONS</t>
  </si>
  <si>
    <t>Austria</t>
  </si>
  <si>
    <t>Belgio</t>
  </si>
  <si>
    <t>Danimarca</t>
  </si>
  <si>
    <t>Finlandia</t>
  </si>
  <si>
    <t>Francia</t>
  </si>
  <si>
    <t>Germania</t>
  </si>
  <si>
    <t>Grecia</t>
  </si>
  <si>
    <t>Irlanda</t>
  </si>
  <si>
    <t>Lussemburgo</t>
  </si>
  <si>
    <t>Paesi Bassi</t>
  </si>
  <si>
    <t>Portogallo</t>
  </si>
  <si>
    <t>Regno Unito</t>
  </si>
  <si>
    <t>Spagna</t>
  </si>
  <si>
    <t>Svezia</t>
  </si>
  <si>
    <t>EFTA</t>
  </si>
  <si>
    <t>Islanda</t>
  </si>
  <si>
    <t>Norvegia</t>
  </si>
  <si>
    <t>Svizzera</t>
  </si>
  <si>
    <t>UE Nuovi Membri</t>
  </si>
  <si>
    <t>Bulgaria</t>
  </si>
  <si>
    <t>Ceca Rep.</t>
  </si>
  <si>
    <t>Estonia</t>
  </si>
  <si>
    <t>Lettonia</t>
  </si>
  <si>
    <t>Lituania</t>
  </si>
  <si>
    <t>Polonia</t>
  </si>
  <si>
    <t>Romania</t>
  </si>
  <si>
    <t>Slovacchia Rep.</t>
  </si>
  <si>
    <t>Slovenia</t>
  </si>
  <si>
    <t>Ungheria</t>
  </si>
  <si>
    <t>Turchia</t>
  </si>
  <si>
    <r>
      <t xml:space="preserve">Italia </t>
    </r>
    <r>
      <rPr>
        <vertAlign val="superscript"/>
        <sz val="9"/>
        <color indexed="8"/>
        <rFont val="Trebuchet MS"/>
        <family val="2"/>
      </rPr>
      <t>(1)</t>
    </r>
  </si>
  <si>
    <t xml:space="preserve">Croazia </t>
  </si>
  <si>
    <t>CENTRO/SUD AMERICA</t>
  </si>
  <si>
    <t>MONDO</t>
  </si>
  <si>
    <r>
      <t xml:space="preserve">Russia  </t>
    </r>
    <r>
      <rPr>
        <vertAlign val="superscript"/>
        <sz val="9"/>
        <color indexed="8"/>
        <rFont val="Trebuchet MS"/>
        <family val="2"/>
      </rPr>
      <t>(2)</t>
    </r>
  </si>
  <si>
    <r>
      <t xml:space="preserve">Ucraina </t>
    </r>
    <r>
      <rPr>
        <vertAlign val="superscript"/>
        <sz val="9"/>
        <color indexed="8"/>
        <rFont val="Trebuchet MS"/>
        <family val="2"/>
      </rPr>
      <t>(2)</t>
    </r>
  </si>
  <si>
    <t xml:space="preserve">Canada </t>
  </si>
  <si>
    <t>Stati Uniti</t>
  </si>
  <si>
    <t xml:space="preserve">Brasile </t>
  </si>
  <si>
    <r>
      <t xml:space="preserve">Altri </t>
    </r>
    <r>
      <rPr>
        <vertAlign val="superscript"/>
        <sz val="9"/>
        <color indexed="8"/>
        <rFont val="Trebuchet MS"/>
        <family val="2"/>
      </rPr>
      <t>(2)</t>
    </r>
  </si>
  <si>
    <r>
      <t xml:space="preserve">Cipro </t>
    </r>
    <r>
      <rPr>
        <vertAlign val="superscript"/>
        <sz val="9"/>
        <color indexed="8"/>
        <rFont val="Trebuchet MS"/>
        <family val="2"/>
      </rPr>
      <t>(2)</t>
    </r>
  </si>
  <si>
    <r>
      <t xml:space="preserve">Altri Europa </t>
    </r>
    <r>
      <rPr>
        <i/>
        <vertAlign val="superscript"/>
        <sz val="9"/>
        <color indexed="8"/>
        <rFont val="Trebuchet MS"/>
        <family val="2"/>
      </rPr>
      <t>(2)</t>
    </r>
  </si>
  <si>
    <r>
      <t xml:space="preserve">ASIA </t>
    </r>
    <r>
      <rPr>
        <b/>
        <vertAlign val="superscript"/>
        <sz val="9"/>
        <color indexed="8"/>
        <rFont val="Trebuchet MS"/>
        <family val="2"/>
      </rPr>
      <t>(2)</t>
    </r>
  </si>
  <si>
    <t xml:space="preserve">Corea del Sud </t>
  </si>
  <si>
    <t>Altri</t>
  </si>
  <si>
    <r>
      <t>OCEANIA</t>
    </r>
    <r>
      <rPr>
        <b/>
        <vertAlign val="superscript"/>
        <sz val="9"/>
        <color indexed="8"/>
        <rFont val="Trebuchet MS"/>
        <family val="2"/>
      </rPr>
      <t xml:space="preserve"> (2)</t>
    </r>
  </si>
  <si>
    <r>
      <t xml:space="preserve">AFRICA </t>
    </r>
    <r>
      <rPr>
        <b/>
        <vertAlign val="superscript"/>
        <sz val="9"/>
        <color indexed="8"/>
        <rFont val="Trebuchet MS"/>
        <family val="2"/>
      </rPr>
      <t>(2)</t>
    </r>
  </si>
  <si>
    <r>
      <t>Australia</t>
    </r>
    <r>
      <rPr>
        <vertAlign val="superscript"/>
        <sz val="9"/>
        <color indexed="8"/>
        <rFont val="Trebuchet MS"/>
        <family val="2"/>
      </rPr>
      <t xml:space="preserve"> </t>
    </r>
  </si>
  <si>
    <t>Nuova Zelanda</t>
  </si>
  <si>
    <t>Sud Africa</t>
  </si>
  <si>
    <t xml:space="preserve">Egitto </t>
  </si>
  <si>
    <t xml:space="preserve">Marocco </t>
  </si>
  <si>
    <r>
      <t>(3)</t>
    </r>
    <r>
      <rPr>
        <sz val="8"/>
        <rFont val="Trebuchet MS"/>
        <family val="2"/>
      </rPr>
      <t xml:space="preserve"> dati Ward's </t>
    </r>
  </si>
  <si>
    <r>
      <rPr>
        <vertAlign val="superscript"/>
        <sz val="8"/>
        <color indexed="8"/>
        <rFont val="Trebuchet MS"/>
        <family val="2"/>
      </rPr>
      <t>(4)</t>
    </r>
    <r>
      <rPr>
        <sz val="8"/>
        <color indexed="8"/>
        <rFont val="Trebuchet MS"/>
        <family val="2"/>
      </rPr>
      <t xml:space="preserve"> dati AMIA per LT e ANPACT per Truck&amp;Bus</t>
    </r>
  </si>
  <si>
    <r>
      <t>Messico</t>
    </r>
    <r>
      <rPr>
        <vertAlign val="superscript"/>
        <sz val="9"/>
        <rFont val="Trebuchet MS"/>
        <family val="2"/>
      </rPr>
      <t xml:space="preserve"> (4)</t>
    </r>
  </si>
  <si>
    <t>BRIC</t>
  </si>
  <si>
    <r>
      <t xml:space="preserve">Pakistan </t>
    </r>
    <r>
      <rPr>
        <vertAlign val="superscript"/>
        <sz val="9"/>
        <color indexed="8"/>
        <rFont val="Trebuchet MS"/>
        <family val="2"/>
      </rPr>
      <t>(5)</t>
    </r>
  </si>
  <si>
    <r>
      <rPr>
        <vertAlign val="superscript"/>
        <sz val="8"/>
        <color indexed="8"/>
        <rFont val="Trebuchet MS"/>
        <family val="2"/>
      </rPr>
      <t>(5)</t>
    </r>
    <r>
      <rPr>
        <sz val="8"/>
        <color indexed="8"/>
        <rFont val="Trebuchet MS"/>
        <family val="2"/>
      </rPr>
      <t xml:space="preserve"> dati FOURIN</t>
    </r>
  </si>
  <si>
    <r>
      <t xml:space="preserve">Filippine  </t>
    </r>
    <r>
      <rPr>
        <vertAlign val="superscript"/>
        <sz val="9"/>
        <color indexed="8"/>
        <rFont val="Trebuchet MS"/>
        <family val="2"/>
      </rPr>
      <t>(2)</t>
    </r>
  </si>
  <si>
    <r>
      <t xml:space="preserve">Taiwan  </t>
    </r>
    <r>
      <rPr>
        <vertAlign val="superscript"/>
        <sz val="9"/>
        <color indexed="8"/>
        <rFont val="Trebuchet MS"/>
        <family val="2"/>
      </rPr>
      <t>(2)</t>
    </r>
  </si>
  <si>
    <r>
      <t xml:space="preserve">Thailandia </t>
    </r>
    <r>
      <rPr>
        <vertAlign val="superscript"/>
        <sz val="9"/>
        <color indexed="8"/>
        <rFont val="Trebuchet MS"/>
        <family val="2"/>
      </rPr>
      <t>(2)</t>
    </r>
  </si>
  <si>
    <r>
      <t xml:space="preserve">Vietnam  </t>
    </r>
    <r>
      <rPr>
        <vertAlign val="superscript"/>
        <sz val="9"/>
        <color indexed="8"/>
        <rFont val="Trebuchet MS"/>
        <family val="2"/>
      </rPr>
      <t>(2)</t>
    </r>
  </si>
  <si>
    <r>
      <t>(2)</t>
    </r>
    <r>
      <rPr>
        <sz val="8"/>
        <rFont val="Trebuchet MS"/>
        <family val="2"/>
      </rPr>
      <t xml:space="preserve"> dati ACEA e OICA</t>
    </r>
  </si>
  <si>
    <r>
      <t xml:space="preserve">EUROPA </t>
    </r>
    <r>
      <rPr>
        <b/>
        <vertAlign val="superscript"/>
        <sz val="9"/>
        <color indexed="8"/>
        <rFont val="Trebuchet MS"/>
        <family val="2"/>
      </rPr>
      <t>(2)</t>
    </r>
  </si>
  <si>
    <r>
      <t xml:space="preserve">Cile </t>
    </r>
    <r>
      <rPr>
        <vertAlign val="superscript"/>
        <sz val="9"/>
        <color rgb="FF000000"/>
        <rFont val="Trebuchet MS"/>
        <family val="2"/>
      </rPr>
      <t>(2)</t>
    </r>
  </si>
  <si>
    <r>
      <t xml:space="preserve">Argentina </t>
    </r>
    <r>
      <rPr>
        <vertAlign val="superscript"/>
        <sz val="9"/>
        <color rgb="FF000000"/>
        <rFont val="Trebuchet MS"/>
        <family val="2"/>
      </rPr>
      <t>(2)</t>
    </r>
  </si>
  <si>
    <r>
      <t xml:space="preserve">Cina </t>
    </r>
    <r>
      <rPr>
        <vertAlign val="superscript"/>
        <sz val="9"/>
        <color rgb="FF000000"/>
        <rFont val="Trebuchet MS"/>
        <family val="2"/>
      </rPr>
      <t>(5)</t>
    </r>
  </si>
  <si>
    <r>
      <t xml:space="preserve">Giappone </t>
    </r>
    <r>
      <rPr>
        <vertAlign val="superscript"/>
        <sz val="9"/>
        <color rgb="FF000000"/>
        <rFont val="Trebuchet MS"/>
        <family val="2"/>
      </rPr>
      <t>(5)</t>
    </r>
  </si>
  <si>
    <r>
      <t xml:space="preserve">India </t>
    </r>
    <r>
      <rPr>
        <vertAlign val="superscript"/>
        <sz val="9"/>
        <color rgb="FF000000"/>
        <rFont val="Trebuchet MS"/>
        <family val="2"/>
      </rPr>
      <t>(5)</t>
    </r>
  </si>
  <si>
    <r>
      <t xml:space="preserve">Indonesia </t>
    </r>
    <r>
      <rPr>
        <vertAlign val="superscript"/>
        <sz val="9"/>
        <color rgb="FF000000"/>
        <rFont val="Trebuchet MS"/>
        <family val="2"/>
      </rPr>
      <t>(5)</t>
    </r>
  </si>
  <si>
    <r>
      <t>Malaysia</t>
    </r>
    <r>
      <rPr>
        <vertAlign val="superscript"/>
        <sz val="9"/>
        <color indexed="8"/>
        <rFont val="Trebuchet MS"/>
        <family val="2"/>
      </rPr>
      <t xml:space="preserve"> (2)</t>
    </r>
  </si>
  <si>
    <r>
      <t xml:space="preserve">NORD AMERICA </t>
    </r>
    <r>
      <rPr>
        <b/>
        <vertAlign val="superscript"/>
        <sz val="9"/>
        <color indexed="8"/>
        <rFont val="Trebuchet MS"/>
        <family val="2"/>
      </rPr>
      <t>(3)</t>
    </r>
  </si>
  <si>
    <t>var.% 2021/20</t>
  </si>
  <si>
    <t>% Share 2021</t>
  </si>
  <si>
    <t>UE 27+EFTA+UK</t>
  </si>
  <si>
    <t>UE 14+EFTA+UK</t>
  </si>
  <si>
    <r>
      <t xml:space="preserve">(1) </t>
    </r>
    <r>
      <rPr>
        <sz val="8"/>
        <rFont val="Trebuchet MS"/>
        <family val="2"/>
      </rPr>
      <t>Elaborazioni Anfia  su dati del Ministero dei Trasporti a marzo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</si>
</sst>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_ ;[Red]\-#,##0\ "/>
    <numFmt numFmtId="165" formatCode="#,###,##0"/>
    <numFmt numFmtId="166" formatCode="#,##0.0_ ;[Red]\-#,##0.0\ "/>
    <numFmt numFmtId="167" formatCode="_-* #,##0_-;\-* #,##0_-;_-* \-_-;_-@_-"/>
    <numFmt numFmtId="168" formatCode="&quot;DM&quot;#,##0.00;[Red]\-&quot;DM&quot;#,##0.00"/>
  </numFmts>
  <fonts count="54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rebuchet MS"/>
      <family val="2"/>
    </font>
    <font>
      <sz val="9"/>
      <color indexed="8"/>
      <name val="Trebuchet MS"/>
      <family val="2"/>
    </font>
    <font>
      <i/>
      <sz val="12"/>
      <color indexed="8"/>
      <name val="Trebuchet MS"/>
      <family val="2"/>
    </font>
    <font>
      <b/>
      <sz val="9"/>
      <color indexed="8"/>
      <name val="Trebuchet MS"/>
      <family val="2"/>
    </font>
    <font>
      <vertAlign val="superscript"/>
      <sz val="9"/>
      <color indexed="8"/>
      <name val="Trebuchet MS"/>
      <family val="2"/>
    </font>
    <font>
      <vertAlign val="superscript"/>
      <sz val="9"/>
      <name val="Trebuchet MS"/>
      <family val="2"/>
    </font>
    <font>
      <sz val="9"/>
      <name val="Trebuchet MS"/>
      <family val="2"/>
    </font>
    <font>
      <b/>
      <i/>
      <sz val="9"/>
      <color indexed="8"/>
      <name val="Trebuchet MS"/>
      <family val="2"/>
    </font>
    <font>
      <i/>
      <sz val="9"/>
      <color indexed="8"/>
      <name val="Trebuchet MS"/>
      <family val="2"/>
    </font>
    <font>
      <b/>
      <sz val="9"/>
      <name val="Trebuchet MS"/>
      <family val="2"/>
    </font>
    <font>
      <b/>
      <vertAlign val="superscript"/>
      <sz val="9"/>
      <color indexed="8"/>
      <name val="Trebuchet MS"/>
      <family val="2"/>
    </font>
    <font>
      <vertAlign val="superscript"/>
      <sz val="8"/>
      <name val="Trebuchet MS"/>
      <family val="2"/>
    </font>
    <font>
      <sz val="8"/>
      <name val="Trebuchet MS"/>
      <family val="2"/>
    </font>
    <font>
      <sz val="8"/>
      <color indexed="8"/>
      <name val="Trebuchet MS"/>
      <family val="2"/>
    </font>
    <font>
      <vertAlign val="superscript"/>
      <sz val="8"/>
      <color indexed="8"/>
      <name val="Trebuchet MS"/>
      <family val="2"/>
    </font>
    <font>
      <i/>
      <vertAlign val="superscript"/>
      <sz val="9"/>
      <color indexed="8"/>
      <name val="Trebuchet MS"/>
      <family val="2"/>
    </font>
    <font>
      <b/>
      <sz val="8"/>
      <color indexed="8"/>
      <name val="Trebuchet MS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0"/>
      <name val="MS Sans"/>
    </font>
    <font>
      <i/>
      <sz val="10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i/>
      <sz val="12"/>
      <color indexed="10"/>
      <name val="Arial"/>
      <family val="2"/>
    </font>
    <font>
      <b/>
      <sz val="9"/>
      <color indexed="8"/>
      <name val="Arial"/>
      <family val="2"/>
    </font>
    <font>
      <b/>
      <i/>
      <sz val="9"/>
      <name val="Trebuchet MS"/>
      <family val="2"/>
    </font>
    <font>
      <sz val="11"/>
      <color theme="1"/>
      <name val="Calibri"/>
      <family val="2"/>
      <scheme val="minor"/>
    </font>
    <font>
      <sz val="9"/>
      <color rgb="FFFF0000"/>
      <name val="Trebuchet MS"/>
      <family val="2"/>
    </font>
    <font>
      <sz val="9"/>
      <color theme="3"/>
      <name val="Trebuchet MS"/>
      <family val="2"/>
    </font>
    <font>
      <b/>
      <sz val="9"/>
      <color theme="0"/>
      <name val="Trebuchet MS"/>
      <family val="2"/>
    </font>
    <font>
      <vertAlign val="superscript"/>
      <sz val="9"/>
      <color rgb="FF000000"/>
      <name val="Trebuchet MS"/>
      <family val="2"/>
    </font>
    <font>
      <sz val="9"/>
      <color theme="1"/>
      <name val="Trebuchet MS"/>
      <family val="2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9"/>
      </patternFill>
    </fill>
    <fill>
      <patternFill patternType="solid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fgColor indexed="9"/>
        <bgColor indexed="9"/>
      </patternFill>
    </fill>
    <fill>
      <patternFill patternType="gray0625">
        <fgColor indexed="9"/>
      </patternFill>
    </fill>
    <fill>
      <patternFill patternType="gray0625">
        <fgColor indexed="22"/>
      </patternFill>
    </fill>
    <fill>
      <patternFill patternType="light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165" fontId="38" fillId="22" borderId="0" applyNumberFormat="0" applyBorder="0">
      <alignment vertical="top"/>
      <protection locked="0"/>
    </xf>
    <xf numFmtId="4" fontId="40" fillId="0" borderId="0" applyFont="0" applyFill="0" applyBorder="0" applyAlignment="0" applyProtection="0"/>
    <xf numFmtId="0" fontId="6" fillId="7" borderId="1" applyNumberFormat="0" applyAlignment="0" applyProtection="0"/>
    <xf numFmtId="165" fontId="38" fillId="23" borderId="0" applyNumberFormat="0" applyBorder="0">
      <alignment horizontal="right"/>
      <protection locked="0"/>
    </xf>
    <xf numFmtId="165" fontId="38" fillId="23" borderId="0" applyNumberFormat="0" applyBorder="0">
      <alignment horizontal="right"/>
      <protection locked="0"/>
    </xf>
    <xf numFmtId="165" fontId="38" fillId="24" borderId="0" applyNumberFormat="0" applyBorder="0">
      <alignment horizontal="right"/>
      <protection locked="0"/>
    </xf>
    <xf numFmtId="165" fontId="16" fillId="23" borderId="0" applyNumberFormat="0" applyBorder="0">
      <alignment horizontal="right"/>
      <protection locked="0"/>
    </xf>
    <xf numFmtId="165" fontId="38" fillId="25" borderId="0" applyNumberFormat="0" applyBorder="0">
      <alignment horizontal="right" vertical="center"/>
      <protection locked="0"/>
    </xf>
    <xf numFmtId="165" fontId="41" fillId="26" borderId="0" applyNumberFormat="0" applyBorder="0">
      <alignment horizontal="right" vertical="center"/>
      <protection locked="0"/>
    </xf>
    <xf numFmtId="43" fontId="1" fillId="0" borderId="0" applyFont="0" applyFill="0" applyBorder="0" applyAlignment="0" applyProtection="0"/>
    <xf numFmtId="167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7" borderId="0" applyNumberFormat="0" applyBorder="0" applyAlignment="0" applyProtection="0"/>
    <xf numFmtId="165" fontId="39" fillId="0" borderId="0" applyBorder="0"/>
    <xf numFmtId="0" fontId="7" fillId="0" borderId="0"/>
    <xf numFmtId="0" fontId="7" fillId="0" borderId="0"/>
    <xf numFmtId="165" fontId="39" fillId="0" borderId="0" applyBorder="0"/>
    <xf numFmtId="0" fontId="1" fillId="0" borderId="0"/>
    <xf numFmtId="0" fontId="7" fillId="0" borderId="0"/>
    <xf numFmtId="0" fontId="1" fillId="0" borderId="0"/>
    <xf numFmtId="0" fontId="48" fillId="0" borderId="0"/>
    <xf numFmtId="0" fontId="1" fillId="28" borderId="4" applyNumberFormat="0" applyFont="0" applyAlignment="0" applyProtection="0"/>
    <xf numFmtId="0" fontId="9" fillId="16" borderId="5" applyNumberFormat="0" applyAlignment="0" applyProtection="0"/>
    <xf numFmtId="9" fontId="39" fillId="0" borderId="0" applyFont="0" applyFill="0" applyBorder="0" applyAlignment="0" applyProtection="0"/>
    <xf numFmtId="0" fontId="4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165" fontId="42" fillId="29" borderId="0" applyNumberFormat="0" applyBorder="0">
      <alignment horizontal="left"/>
      <protection locked="0"/>
    </xf>
    <xf numFmtId="165" fontId="38" fillId="23" borderId="0" applyNumberFormat="0" applyBorder="0">
      <alignment horizontal="left"/>
      <protection locked="0"/>
    </xf>
    <xf numFmtId="165" fontId="38" fillId="24" borderId="0" applyNumberFormat="0" applyBorder="0">
      <alignment horizontal="center"/>
      <protection locked="0"/>
    </xf>
    <xf numFmtId="165" fontId="43" fillId="22" borderId="0" applyNumberFormat="0" applyBorder="0">
      <alignment horizontal="center"/>
      <protection locked="0"/>
    </xf>
    <xf numFmtId="165" fontId="43" fillId="23" borderId="0" applyNumberFormat="0" applyBorder="0">
      <alignment horizontal="left" vertical="center"/>
      <protection locked="0"/>
    </xf>
    <xf numFmtId="165" fontId="43" fillId="24" borderId="0" applyNumberFormat="0" applyBorder="0">
      <alignment horizontal="center"/>
      <protection locked="0"/>
    </xf>
    <xf numFmtId="165" fontId="42" fillId="29" borderId="0" applyNumberFormat="0" applyBorder="0">
      <protection locked="0"/>
    </xf>
    <xf numFmtId="165" fontId="38" fillId="23" borderId="0" applyNumberFormat="0" applyBorder="0">
      <alignment horizontal="left"/>
      <protection locked="0"/>
    </xf>
    <xf numFmtId="165" fontId="16" fillId="23" borderId="0" applyNumberFormat="0" applyBorder="0">
      <alignment horizontal="left"/>
      <protection locked="0"/>
    </xf>
    <xf numFmtId="165" fontId="44" fillId="23" borderId="0" applyNumberFormat="0" applyBorder="0">
      <alignment horizontal="left" vertical="center"/>
      <protection locked="0"/>
    </xf>
    <xf numFmtId="165" fontId="45" fillId="22" borderId="0" applyNumberFormat="0" applyBorder="0">
      <protection locked="0"/>
    </xf>
    <xf numFmtId="165" fontId="16" fillId="23" borderId="0" applyNumberFormat="0" applyBorder="0">
      <alignment horizontal="right"/>
      <protection locked="0"/>
    </xf>
    <xf numFmtId="165" fontId="16" fillId="30" borderId="0" applyNumberFormat="0" applyBorder="0">
      <protection locked="0"/>
    </xf>
    <xf numFmtId="165" fontId="16" fillId="24" borderId="0" applyNumberFormat="0" applyBorder="0">
      <protection locked="0"/>
    </xf>
    <xf numFmtId="165" fontId="46" fillId="23" borderId="0" applyNumberFormat="0" applyBorder="0">
      <protection locked="0"/>
    </xf>
    <xf numFmtId="165" fontId="16" fillId="31" borderId="0" applyNumberFormat="0" applyBorder="0">
      <alignment vertical="top"/>
      <protection locked="0"/>
    </xf>
    <xf numFmtId="165" fontId="17" fillId="32" borderId="0" applyNumberFormat="0" applyBorder="0">
      <protection locked="0"/>
    </xf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168" fontId="40" fillId="0" borderId="0" applyFont="0" applyFill="0" applyBorder="0" applyAlignment="0" applyProtection="0"/>
  </cellStyleXfs>
  <cellXfs count="107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164" fontId="24" fillId="0" borderId="10" xfId="37" applyNumberFormat="1" applyFont="1" applyBorder="1"/>
    <xf numFmtId="164" fontId="24" fillId="33" borderId="10" xfId="0" applyNumberFormat="1" applyFont="1" applyFill="1" applyBorder="1"/>
    <xf numFmtId="164" fontId="22" fillId="0" borderId="11" xfId="0" applyNumberFormat="1" applyFont="1" applyBorder="1" applyAlignment="1">
      <alignment horizontal="left" indent="3"/>
    </xf>
    <xf numFmtId="164" fontId="22" fillId="0" borderId="11" xfId="37" applyNumberFormat="1" applyFont="1" applyBorder="1"/>
    <xf numFmtId="164" fontId="22" fillId="0" borderId="12" xfId="0" applyNumberFormat="1" applyFont="1" applyBorder="1" applyAlignment="1">
      <alignment horizontal="left" indent="3"/>
    </xf>
    <xf numFmtId="164" fontId="22" fillId="0" borderId="12" xfId="37" applyNumberFormat="1" applyFont="1" applyBorder="1"/>
    <xf numFmtId="164" fontId="22" fillId="0" borderId="13" xfId="0" applyNumberFormat="1" applyFont="1" applyBorder="1" applyAlignment="1">
      <alignment horizontal="left" indent="3"/>
    </xf>
    <xf numFmtId="164" fontId="22" fillId="0" borderId="11" xfId="37" applyNumberFormat="1" applyFont="1" applyFill="1" applyBorder="1"/>
    <xf numFmtId="164" fontId="22" fillId="0" borderId="12" xfId="37" applyNumberFormat="1" applyFont="1" applyFill="1" applyBorder="1"/>
    <xf numFmtId="164" fontId="22" fillId="0" borderId="14" xfId="0" applyNumberFormat="1" applyFont="1" applyBorder="1" applyAlignment="1">
      <alignment horizontal="left" indent="3"/>
    </xf>
    <xf numFmtId="164" fontId="22" fillId="0" borderId="12" xfId="0" applyNumberFormat="1" applyFont="1" applyBorder="1" applyAlignment="1">
      <alignment horizontal="left" indent="1"/>
    </xf>
    <xf numFmtId="164" fontId="22" fillId="0" borderId="11" xfId="0" applyNumberFormat="1" applyFont="1" applyBorder="1" applyAlignment="1">
      <alignment horizontal="left" indent="2"/>
    </xf>
    <xf numFmtId="164" fontId="22" fillId="34" borderId="11" xfId="0" applyNumberFormat="1" applyFont="1" applyFill="1" applyBorder="1"/>
    <xf numFmtId="164" fontId="22" fillId="34" borderId="15" xfId="0" applyNumberFormat="1" applyFont="1" applyFill="1" applyBorder="1"/>
    <xf numFmtId="164" fontId="22" fillId="0" borderId="12" xfId="0" applyNumberFormat="1" applyFont="1" applyBorder="1" applyAlignment="1">
      <alignment horizontal="left" indent="2"/>
    </xf>
    <xf numFmtId="164" fontId="22" fillId="34" borderId="12" xfId="0" applyNumberFormat="1" applyFont="1" applyFill="1" applyBorder="1"/>
    <xf numFmtId="164" fontId="22" fillId="34" borderId="16" xfId="0" applyNumberFormat="1" applyFont="1" applyFill="1" applyBorder="1"/>
    <xf numFmtId="164" fontId="27" fillId="0" borderId="13" xfId="0" applyNumberFormat="1" applyFont="1" applyBorder="1" applyAlignment="1">
      <alignment horizontal="left" indent="2"/>
    </xf>
    <xf numFmtId="164" fontId="22" fillId="34" borderId="17" xfId="0" applyNumberFormat="1" applyFont="1" applyFill="1" applyBorder="1"/>
    <xf numFmtId="164" fontId="22" fillId="34" borderId="13" xfId="0" applyNumberFormat="1" applyFont="1" applyFill="1" applyBorder="1"/>
    <xf numFmtId="164" fontId="22" fillId="0" borderId="15" xfId="0" applyNumberFormat="1" applyFont="1" applyBorder="1"/>
    <xf numFmtId="164" fontId="22" fillId="0" borderId="11" xfId="0" applyNumberFormat="1" applyFont="1" applyBorder="1"/>
    <xf numFmtId="164" fontId="22" fillId="0" borderId="19" xfId="0" applyNumberFormat="1" applyFont="1" applyBorder="1"/>
    <xf numFmtId="164" fontId="22" fillId="0" borderId="18" xfId="0" applyNumberFormat="1" applyFont="1" applyBorder="1"/>
    <xf numFmtId="164" fontId="22" fillId="0" borderId="12" xfId="0" applyNumberFormat="1" applyFont="1" applyBorder="1"/>
    <xf numFmtId="164" fontId="22" fillId="0" borderId="16" xfId="0" applyNumberFormat="1" applyFont="1" applyBorder="1"/>
    <xf numFmtId="164" fontId="24" fillId="0" borderId="0" xfId="37" applyNumberFormat="1" applyFont="1" applyBorder="1"/>
    <xf numFmtId="0" fontId="22" fillId="0" borderId="0" xfId="0" applyFont="1" applyAlignment="1">
      <alignment horizontal="right"/>
    </xf>
    <xf numFmtId="164" fontId="22" fillId="35" borderId="11" xfId="37" applyNumberFormat="1" applyFont="1" applyFill="1" applyBorder="1"/>
    <xf numFmtId="164" fontId="22" fillId="35" borderId="12" xfId="37" applyNumberFormat="1" applyFont="1" applyFill="1" applyBorder="1"/>
    <xf numFmtId="164" fontId="24" fillId="35" borderId="10" xfId="37" applyNumberFormat="1" applyFont="1" applyFill="1" applyBorder="1"/>
    <xf numFmtId="164" fontId="22" fillId="35" borderId="11" xfId="0" applyNumberFormat="1" applyFont="1" applyFill="1" applyBorder="1"/>
    <xf numFmtId="164" fontId="22" fillId="35" borderId="12" xfId="0" applyNumberFormat="1" applyFont="1" applyFill="1" applyBorder="1"/>
    <xf numFmtId="164" fontId="22" fillId="35" borderId="13" xfId="0" applyNumberFormat="1" applyFont="1" applyFill="1" applyBorder="1"/>
    <xf numFmtId="164" fontId="22" fillId="35" borderId="18" xfId="0" applyNumberFormat="1" applyFont="1" applyFill="1" applyBorder="1"/>
    <xf numFmtId="166" fontId="28" fillId="33" borderId="10" xfId="37" applyNumberFormat="1" applyFont="1" applyFill="1" applyBorder="1"/>
    <xf numFmtId="166" fontId="29" fillId="0" borderId="11" xfId="37" applyNumberFormat="1" applyFont="1" applyBorder="1"/>
    <xf numFmtId="166" fontId="29" fillId="0" borderId="14" xfId="37" applyNumberFormat="1" applyFont="1" applyBorder="1"/>
    <xf numFmtId="166" fontId="29" fillId="0" borderId="12" xfId="37" applyNumberFormat="1" applyFont="1" applyFill="1" applyBorder="1"/>
    <xf numFmtId="166" fontId="29" fillId="0" borderId="13" xfId="37" applyNumberFormat="1" applyFont="1" applyFill="1" applyBorder="1"/>
    <xf numFmtId="166" fontId="28" fillId="0" borderId="10" xfId="37" applyNumberFormat="1" applyFont="1" applyFill="1" applyBorder="1"/>
    <xf numFmtId="166" fontId="29" fillId="0" borderId="11" xfId="37" applyNumberFormat="1" applyFont="1" applyFill="1" applyBorder="1"/>
    <xf numFmtId="166" fontId="29" fillId="0" borderId="11" xfId="0" applyNumberFormat="1" applyFont="1" applyBorder="1"/>
    <xf numFmtId="0" fontId="49" fillId="0" borderId="0" xfId="0" applyFont="1"/>
    <xf numFmtId="164" fontId="22" fillId="0" borderId="20" xfId="0" applyNumberFormat="1" applyFont="1" applyBorder="1" applyAlignment="1">
      <alignment horizontal="left" indent="1"/>
    </xf>
    <xf numFmtId="164" fontId="22" fillId="0" borderId="20" xfId="37" applyNumberFormat="1" applyFont="1" applyBorder="1"/>
    <xf numFmtId="164" fontId="22" fillId="0" borderId="20" xfId="37" applyNumberFormat="1" applyFont="1" applyFill="1" applyBorder="1"/>
    <xf numFmtId="164" fontId="22" fillId="35" borderId="20" xfId="37" applyNumberFormat="1" applyFont="1" applyFill="1" applyBorder="1"/>
    <xf numFmtId="166" fontId="29" fillId="0" borderId="20" xfId="0" applyNumberFormat="1" applyFont="1" applyBorder="1"/>
    <xf numFmtId="164" fontId="22" fillId="0" borderId="0" xfId="0" applyNumberFormat="1" applyFont="1"/>
    <xf numFmtId="164" fontId="24" fillId="33" borderId="21" xfId="37" applyNumberFormat="1" applyFont="1" applyFill="1" applyBorder="1"/>
    <xf numFmtId="0" fontId="50" fillId="0" borderId="0" xfId="0" applyFont="1"/>
    <xf numFmtId="164" fontId="51" fillId="35" borderId="0" xfId="37" applyNumberFormat="1" applyFont="1" applyFill="1" applyBorder="1"/>
    <xf numFmtId="164" fontId="22" fillId="35" borderId="20" xfId="0" applyNumberFormat="1" applyFont="1" applyFill="1" applyBorder="1"/>
    <xf numFmtId="164" fontId="22" fillId="0" borderId="18" xfId="0" applyNumberFormat="1" applyFont="1" applyBorder="1" applyAlignment="1">
      <alignment horizontal="left" indent="2"/>
    </xf>
    <xf numFmtId="164" fontId="30" fillId="35" borderId="10" xfId="0" applyNumberFormat="1" applyFont="1" applyFill="1" applyBorder="1"/>
    <xf numFmtId="0" fontId="22" fillId="35" borderId="0" xfId="0" applyFont="1" applyFill="1"/>
    <xf numFmtId="166" fontId="29" fillId="0" borderId="13" xfId="37" applyNumberFormat="1" applyFont="1" applyBorder="1"/>
    <xf numFmtId="164" fontId="29" fillId="0" borderId="13" xfId="37" applyNumberFormat="1" applyFont="1" applyBorder="1"/>
    <xf numFmtId="164" fontId="29" fillId="35" borderId="13" xfId="37" applyNumberFormat="1" applyFont="1" applyFill="1" applyBorder="1"/>
    <xf numFmtId="164" fontId="24" fillId="33" borderId="10" xfId="0" applyNumberFormat="1" applyFont="1" applyFill="1" applyBorder="1" applyAlignment="1">
      <alignment horizontal="left"/>
    </xf>
    <xf numFmtId="164" fontId="22" fillId="0" borderId="20" xfId="0" applyNumberFormat="1" applyFont="1" applyBorder="1" applyAlignment="1">
      <alignment horizontal="left" indent="2"/>
    </xf>
    <xf numFmtId="0" fontId="32" fillId="0" borderId="0" xfId="0" applyFont="1"/>
    <xf numFmtId="0" fontId="32" fillId="35" borderId="0" xfId="0" applyFont="1" applyFill="1"/>
    <xf numFmtId="0" fontId="34" fillId="0" borderId="0" xfId="0" applyFont="1"/>
    <xf numFmtId="164" fontId="29" fillId="0" borderId="13" xfId="0" applyNumberFormat="1" applyFont="1" applyBorder="1" applyAlignment="1">
      <alignment horizontal="left" indent="1"/>
    </xf>
    <xf numFmtId="164" fontId="24" fillId="36" borderId="10" xfId="0" applyNumberFormat="1" applyFont="1" applyFill="1" applyBorder="1"/>
    <xf numFmtId="164" fontId="29" fillId="0" borderId="13" xfId="0" applyNumberFormat="1" applyFont="1" applyBorder="1" applyAlignment="1">
      <alignment horizontal="left" indent="2"/>
    </xf>
    <xf numFmtId="0" fontId="24" fillId="37" borderId="10" xfId="0" applyFont="1" applyFill="1" applyBorder="1"/>
    <xf numFmtId="0" fontId="24" fillId="37" borderId="10" xfId="0" applyFont="1" applyFill="1" applyBorder="1" applyAlignment="1">
      <alignment horizontal="center"/>
    </xf>
    <xf numFmtId="0" fontId="37" fillId="37" borderId="10" xfId="0" applyFont="1" applyFill="1" applyBorder="1" applyAlignment="1">
      <alignment horizontal="center" wrapText="1"/>
    </xf>
    <xf numFmtId="164" fontId="24" fillId="38" borderId="10" xfId="0" applyNumberFormat="1" applyFont="1" applyFill="1" applyBorder="1"/>
    <xf numFmtId="166" fontId="28" fillId="38" borderId="10" xfId="0" applyNumberFormat="1" applyFont="1" applyFill="1" applyBorder="1"/>
    <xf numFmtId="164" fontId="24" fillId="38" borderId="10" xfId="37" applyNumberFormat="1" applyFont="1" applyFill="1" applyBorder="1"/>
    <xf numFmtId="166" fontId="28" fillId="38" borderId="10" xfId="37" applyNumberFormat="1" applyFont="1" applyFill="1" applyBorder="1"/>
    <xf numFmtId="164" fontId="24" fillId="36" borderId="10" xfId="37" applyNumberFormat="1" applyFont="1" applyFill="1" applyBorder="1"/>
    <xf numFmtId="166" fontId="28" fillId="36" borderId="10" xfId="37" applyNumberFormat="1" applyFont="1" applyFill="1" applyBorder="1"/>
    <xf numFmtId="164" fontId="24" fillId="36" borderId="10" xfId="0" applyNumberFormat="1" applyFont="1" applyFill="1" applyBorder="1" applyAlignment="1">
      <alignment horizontal="left" indent="1"/>
    </xf>
    <xf numFmtId="164" fontId="24" fillId="36" borderId="10" xfId="0" applyNumberFormat="1" applyFont="1" applyFill="1" applyBorder="1" applyAlignment="1">
      <alignment horizontal="left" indent="2"/>
    </xf>
    <xf numFmtId="164" fontId="24" fillId="36" borderId="21" xfId="37" applyNumberFormat="1" applyFont="1" applyFill="1" applyBorder="1"/>
    <xf numFmtId="166" fontId="28" fillId="36" borderId="13" xfId="37" applyNumberFormat="1" applyFont="1" applyFill="1" applyBorder="1"/>
    <xf numFmtId="166" fontId="28" fillId="33" borderId="21" xfId="37" applyNumberFormat="1" applyFont="1" applyFill="1" applyBorder="1"/>
    <xf numFmtId="166" fontId="28" fillId="35" borderId="10" xfId="37" applyNumberFormat="1" applyFont="1" applyFill="1" applyBorder="1"/>
    <xf numFmtId="166" fontId="29" fillId="0" borderId="12" xfId="37" applyNumberFormat="1" applyFont="1" applyBorder="1"/>
    <xf numFmtId="164" fontId="29" fillId="0" borderId="12" xfId="37" applyNumberFormat="1" applyFont="1" applyBorder="1"/>
    <xf numFmtId="164" fontId="29" fillId="35" borderId="12" xfId="37" applyNumberFormat="1" applyFont="1" applyFill="1" applyBorder="1"/>
    <xf numFmtId="164" fontId="22" fillId="0" borderId="13" xfId="37" applyNumberFormat="1" applyFont="1" applyFill="1" applyBorder="1"/>
    <xf numFmtId="166" fontId="29" fillId="0" borderId="20" xfId="37" applyNumberFormat="1" applyFont="1" applyFill="1" applyBorder="1"/>
    <xf numFmtId="164" fontId="22" fillId="0" borderId="14" xfId="37" applyNumberFormat="1" applyFont="1" applyFill="1" applyBorder="1"/>
    <xf numFmtId="166" fontId="29" fillId="0" borderId="14" xfId="37" applyNumberFormat="1" applyFont="1" applyFill="1" applyBorder="1"/>
    <xf numFmtId="164" fontId="22" fillId="0" borderId="13" xfId="37" applyNumberFormat="1" applyFont="1" applyBorder="1"/>
    <xf numFmtId="164" fontId="47" fillId="35" borderId="10" xfId="0" applyNumberFormat="1" applyFont="1" applyFill="1" applyBorder="1"/>
    <xf numFmtId="164" fontId="28" fillId="35" borderId="10" xfId="37" applyNumberFormat="1" applyFont="1" applyFill="1" applyBorder="1"/>
    <xf numFmtId="164" fontId="29" fillId="35" borderId="12" xfId="0" applyNumberFormat="1" applyFont="1" applyFill="1" applyBorder="1"/>
    <xf numFmtId="164" fontId="34" fillId="0" borderId="0" xfId="0" applyNumberFormat="1" applyFont="1"/>
    <xf numFmtId="164" fontId="22" fillId="35" borderId="13" xfId="37" applyNumberFormat="1" applyFont="1" applyFill="1" applyBorder="1"/>
    <xf numFmtId="0" fontId="53" fillId="0" borderId="0" xfId="0" applyFont="1"/>
    <xf numFmtId="0" fontId="53" fillId="35" borderId="0" xfId="0" applyFont="1" applyFill="1"/>
    <xf numFmtId="164" fontId="22" fillId="0" borderId="11" xfId="37" applyNumberFormat="1" applyFont="1" applyFill="1" applyBorder="1" applyAlignment="1">
      <alignment horizontal="right"/>
    </xf>
    <xf numFmtId="164" fontId="22" fillId="0" borderId="12" xfId="37" applyNumberFormat="1" applyFont="1" applyFill="1" applyBorder="1" applyAlignment="1">
      <alignment horizontal="right"/>
    </xf>
    <xf numFmtId="164" fontId="24" fillId="33" borderId="21" xfId="0" applyNumberFormat="1" applyFont="1" applyFill="1" applyBorder="1"/>
    <xf numFmtId="164" fontId="24" fillId="0" borderId="10" xfId="0" applyNumberFormat="1" applyFont="1" applyBorder="1" applyAlignment="1">
      <alignment horizontal="left" indent="2"/>
    </xf>
    <xf numFmtId="164" fontId="22" fillId="39" borderId="12" xfId="37" applyNumberFormat="1" applyFont="1" applyFill="1" applyBorder="1"/>
  </cellXfs>
  <cellStyles count="8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Detail ligne" xfId="28" xr:uid="{00000000-0005-0000-0000-00001B000000}"/>
    <cellStyle name="Dezimal_ACEA" xfId="29" xr:uid="{00000000-0005-0000-0000-00001C000000}"/>
    <cellStyle name="Input" xfId="30" builtinId="20" customBuiltin="1"/>
    <cellStyle name="Ligne détail" xfId="31" xr:uid="{00000000-0005-0000-0000-00001E000000}"/>
    <cellStyle name="Ligne détail 2" xfId="32" xr:uid="{00000000-0005-0000-0000-00001F000000}"/>
    <cellStyle name="Ligne détail 3" xfId="33" xr:uid="{00000000-0005-0000-0000-000020000000}"/>
    <cellStyle name="MEV1" xfId="34" xr:uid="{00000000-0005-0000-0000-000021000000}"/>
    <cellStyle name="MEV2" xfId="35" xr:uid="{00000000-0005-0000-0000-000022000000}"/>
    <cellStyle name="MEV3" xfId="36" xr:uid="{00000000-0005-0000-0000-000023000000}"/>
    <cellStyle name="Migliaia" xfId="37" builtinId="3"/>
    <cellStyle name="Migliaia [0] 2" xfId="38" xr:uid="{00000000-0005-0000-0000-000025000000}"/>
    <cellStyle name="Migliaia 2" xfId="39" xr:uid="{00000000-0005-0000-0000-000026000000}"/>
    <cellStyle name="Migliaia 3" xfId="40" xr:uid="{00000000-0005-0000-0000-000027000000}"/>
    <cellStyle name="Neutrale" xfId="41" builtinId="28" customBuiltin="1"/>
    <cellStyle name="Normal 2" xfId="42" xr:uid="{00000000-0005-0000-0000-000029000000}"/>
    <cellStyle name="Normal 2 2" xfId="43" xr:uid="{00000000-0005-0000-0000-00002A000000}"/>
    <cellStyle name="Normal 3" xfId="44" xr:uid="{00000000-0005-0000-0000-00002B000000}"/>
    <cellStyle name="Normal 4" xfId="45" xr:uid="{00000000-0005-0000-0000-00002C000000}"/>
    <cellStyle name="Normale" xfId="0" builtinId="0"/>
    <cellStyle name="Normale 2" xfId="46" xr:uid="{00000000-0005-0000-0000-00002E000000}"/>
    <cellStyle name="Normale 2 2 2" xfId="47" xr:uid="{00000000-0005-0000-0000-00002F000000}"/>
    <cellStyle name="Normale 3" xfId="48" xr:uid="{00000000-0005-0000-0000-000030000000}"/>
    <cellStyle name="Normale 4" xfId="49" xr:uid="{00000000-0005-0000-0000-000031000000}"/>
    <cellStyle name="Nota" xfId="50" builtinId="10" customBuiltin="1"/>
    <cellStyle name="Output" xfId="51" builtinId="21" customBuiltin="1"/>
    <cellStyle name="Pourcentage 2" xfId="52" xr:uid="{00000000-0005-0000-0000-000034000000}"/>
    <cellStyle name="Standard_ACEA" xfId="53" xr:uid="{00000000-0005-0000-0000-000035000000}"/>
    <cellStyle name="Testo avviso" xfId="54" builtinId="11" customBuiltin="1"/>
    <cellStyle name="Testo descrittivo" xfId="55" builtinId="53" customBuiltin="1"/>
    <cellStyle name="Titolo" xfId="56" builtinId="15" customBuiltin="1"/>
    <cellStyle name="Titolo 1" xfId="57" builtinId="16" customBuiltin="1"/>
    <cellStyle name="Titolo 2" xfId="58" builtinId="17" customBuiltin="1"/>
    <cellStyle name="Titolo 3" xfId="59" builtinId="18" customBuiltin="1"/>
    <cellStyle name="Titolo 4" xfId="60" builtinId="19" customBuiltin="1"/>
    <cellStyle name="Titre colonne" xfId="61" xr:uid="{00000000-0005-0000-0000-00003D000000}"/>
    <cellStyle name="Titre colonnes" xfId="62" xr:uid="{00000000-0005-0000-0000-00003E000000}"/>
    <cellStyle name="Titre colonnes 2" xfId="63" xr:uid="{00000000-0005-0000-0000-00003F000000}"/>
    <cellStyle name="Titre general" xfId="64" xr:uid="{00000000-0005-0000-0000-000040000000}"/>
    <cellStyle name="Titre général" xfId="65" xr:uid="{00000000-0005-0000-0000-000041000000}"/>
    <cellStyle name="Titre général 2" xfId="66" xr:uid="{00000000-0005-0000-0000-000042000000}"/>
    <cellStyle name="Titre ligne" xfId="67" xr:uid="{00000000-0005-0000-0000-000043000000}"/>
    <cellStyle name="Titre lignes" xfId="68" xr:uid="{00000000-0005-0000-0000-000044000000}"/>
    <cellStyle name="Titre lignes 2" xfId="69" xr:uid="{00000000-0005-0000-0000-000045000000}"/>
    <cellStyle name="Titre page" xfId="70" xr:uid="{00000000-0005-0000-0000-000046000000}"/>
    <cellStyle name="Titre tableau" xfId="71" xr:uid="{00000000-0005-0000-0000-000047000000}"/>
    <cellStyle name="Total 2" xfId="72" xr:uid="{00000000-0005-0000-0000-000048000000}"/>
    <cellStyle name="Total intermediaire" xfId="73" xr:uid="{00000000-0005-0000-0000-000049000000}"/>
    <cellStyle name="Total intermediaire 0" xfId="74" xr:uid="{00000000-0005-0000-0000-00004A000000}"/>
    <cellStyle name="Total intermediaire 1" xfId="75" xr:uid="{00000000-0005-0000-0000-00004B000000}"/>
    <cellStyle name="Total intermediaire 2" xfId="76" xr:uid="{00000000-0005-0000-0000-00004C000000}"/>
    <cellStyle name="Total tableau" xfId="77" xr:uid="{00000000-0005-0000-0000-00004D000000}"/>
    <cellStyle name="Totale" xfId="78" builtinId="25" customBuiltin="1"/>
    <cellStyle name="Valore non valido" xfId="79" builtinId="27" customBuiltin="1"/>
    <cellStyle name="Valore valido" xfId="80" builtinId="26" customBuiltin="1"/>
    <cellStyle name="Währung_ACEA" xfId="81" xr:uid="{00000000-0005-0000-0000-00005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38100</xdr:rowOff>
    </xdr:from>
    <xdr:to>
      <xdr:col>0</xdr:col>
      <xdr:colOff>740410</xdr:colOff>
      <xdr:row>2</xdr:row>
      <xdr:rowOff>91706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3478C97-08EE-4A5C-9D72-C2E7B328D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38100"/>
          <a:ext cx="692150" cy="443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6UE28VITip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UE28_VI_TIPO"/>
    </sheetNames>
    <sheetDataSet>
      <sheetData sheetId="0">
        <row r="218">
          <cell r="J218">
            <v>42303</v>
          </cell>
          <cell r="K218">
            <v>31026</v>
          </cell>
          <cell r="L218">
            <v>33990</v>
          </cell>
          <cell r="M218">
            <v>40510</v>
          </cell>
          <cell r="N218">
            <v>38819</v>
          </cell>
          <cell r="O218">
            <v>38857</v>
          </cell>
          <cell r="P218">
            <v>38897</v>
          </cell>
          <cell r="Q218">
            <v>41042</v>
          </cell>
          <cell r="R218">
            <v>44941</v>
          </cell>
          <cell r="S218">
            <v>49604</v>
          </cell>
          <cell r="T218">
            <v>52970</v>
          </cell>
        </row>
        <row r="219">
          <cell r="J219">
            <v>80793</v>
          </cell>
          <cell r="K219">
            <v>63018</v>
          </cell>
          <cell r="L219">
            <v>63710</v>
          </cell>
          <cell r="M219">
            <v>74816</v>
          </cell>
          <cell r="N219">
            <v>66436</v>
          </cell>
          <cell r="O219">
            <v>64476</v>
          </cell>
          <cell r="P219">
            <v>65206</v>
          </cell>
          <cell r="Q219">
            <v>73855</v>
          </cell>
          <cell r="R219">
            <v>82207</v>
          </cell>
          <cell r="S219">
            <v>87084</v>
          </cell>
          <cell r="T219">
            <v>89812</v>
          </cell>
        </row>
        <row r="220">
          <cell r="J220">
            <v>41364</v>
          </cell>
          <cell r="K220">
            <v>19553</v>
          </cell>
          <cell r="L220">
            <v>19918</v>
          </cell>
          <cell r="M220">
            <v>28685</v>
          </cell>
          <cell r="N220">
            <v>28578</v>
          </cell>
          <cell r="O220">
            <v>28843</v>
          </cell>
          <cell r="P220">
            <v>32763</v>
          </cell>
          <cell r="Q220">
            <v>37916</v>
          </cell>
          <cell r="R220">
            <v>42702</v>
          </cell>
          <cell r="S220">
            <v>41780</v>
          </cell>
          <cell r="T220">
            <v>39407</v>
          </cell>
        </row>
        <row r="221">
          <cell r="J221">
            <v>21632</v>
          </cell>
          <cell r="K221">
            <v>12451</v>
          </cell>
          <cell r="L221">
            <v>14429</v>
          </cell>
          <cell r="M221">
            <v>18303</v>
          </cell>
          <cell r="N221">
            <v>15256</v>
          </cell>
          <cell r="O221">
            <v>14301</v>
          </cell>
          <cell r="P221">
            <v>13876</v>
          </cell>
          <cell r="Q221">
            <v>14664</v>
          </cell>
          <cell r="R221">
            <v>17441</v>
          </cell>
          <cell r="S221">
            <v>19512</v>
          </cell>
          <cell r="T221">
            <v>19888</v>
          </cell>
        </row>
        <row r="222">
          <cell r="J222">
            <v>523431</v>
          </cell>
          <cell r="K222">
            <v>416201</v>
          </cell>
          <cell r="L222">
            <v>457214</v>
          </cell>
          <cell r="M222">
            <v>482823</v>
          </cell>
          <cell r="N222">
            <v>432973</v>
          </cell>
          <cell r="O222">
            <v>416917</v>
          </cell>
          <cell r="P222">
            <v>415042</v>
          </cell>
          <cell r="Q222">
            <v>427866</v>
          </cell>
          <cell r="R222">
            <v>463295</v>
          </cell>
          <cell r="S222">
            <v>495052</v>
          </cell>
          <cell r="T222">
            <v>519266</v>
          </cell>
        </row>
        <row r="223">
          <cell r="J223">
            <v>334999</v>
          </cell>
          <cell r="K223">
            <v>242178</v>
          </cell>
          <cell r="L223">
            <v>282157</v>
          </cell>
          <cell r="M223">
            <v>334822</v>
          </cell>
          <cell r="N223">
            <v>311498</v>
          </cell>
          <cell r="O223">
            <v>305287</v>
          </cell>
          <cell r="P223">
            <v>319945</v>
          </cell>
          <cell r="Q223">
            <v>333783</v>
          </cell>
          <cell r="R223">
            <v>357260</v>
          </cell>
          <cell r="S223">
            <v>369146</v>
          </cell>
          <cell r="T223">
            <v>386282</v>
          </cell>
        </row>
        <row r="224">
          <cell r="J224">
            <v>25570</v>
          </cell>
          <cell r="K224">
            <v>17388</v>
          </cell>
          <cell r="L224">
            <v>12341</v>
          </cell>
          <cell r="M224">
            <v>6976</v>
          </cell>
          <cell r="N224">
            <v>4036</v>
          </cell>
          <cell r="O224">
            <v>3876</v>
          </cell>
          <cell r="P224">
            <v>5414</v>
          </cell>
          <cell r="Q224">
            <v>6239</v>
          </cell>
          <cell r="R224">
            <v>6135</v>
          </cell>
          <cell r="S224">
            <v>7262</v>
          </cell>
          <cell r="T224">
            <v>7519</v>
          </cell>
        </row>
        <row r="225">
          <cell r="J225">
            <v>34013</v>
          </cell>
          <cell r="K225">
            <v>10578</v>
          </cell>
          <cell r="L225">
            <v>11546</v>
          </cell>
          <cell r="M225">
            <v>12565</v>
          </cell>
          <cell r="N225">
            <v>12158</v>
          </cell>
          <cell r="O225">
            <v>12729</v>
          </cell>
          <cell r="P225">
            <v>18701</v>
          </cell>
          <cell r="Q225">
            <v>26017</v>
          </cell>
          <cell r="R225">
            <v>31076</v>
          </cell>
          <cell r="S225">
            <v>26821</v>
          </cell>
          <cell r="T225">
            <v>28037</v>
          </cell>
        </row>
        <row r="226">
          <cell r="J226">
            <v>260559</v>
          </cell>
          <cell r="K226">
            <v>197962</v>
          </cell>
          <cell r="L226">
            <v>202566</v>
          </cell>
          <cell r="M226">
            <v>193175</v>
          </cell>
          <cell r="N226">
            <v>129346</v>
          </cell>
          <cell r="O226">
            <v>115099</v>
          </cell>
          <cell r="P226">
            <v>131832</v>
          </cell>
          <cell r="Q226">
            <v>150275</v>
          </cell>
          <cell r="R226">
            <v>226722</v>
          </cell>
          <cell r="S226">
            <v>220739</v>
          </cell>
          <cell r="T226">
            <v>211377</v>
          </cell>
        </row>
        <row r="227">
          <cell r="J227">
            <v>6046</v>
          </cell>
          <cell r="K227">
            <v>4197</v>
          </cell>
          <cell r="L227">
            <v>4267</v>
          </cell>
          <cell r="M227">
            <v>4875</v>
          </cell>
          <cell r="N227">
            <v>4416</v>
          </cell>
          <cell r="O227">
            <v>4262</v>
          </cell>
          <cell r="P227">
            <v>4529</v>
          </cell>
          <cell r="Q227">
            <v>5134</v>
          </cell>
          <cell r="R227">
            <v>5808</v>
          </cell>
          <cell r="S227">
            <v>6131</v>
          </cell>
          <cell r="T227">
            <v>6102</v>
          </cell>
          <cell r="U227">
            <v>6564</v>
          </cell>
          <cell r="V227">
            <v>5625</v>
          </cell>
          <cell r="W227">
            <v>5781</v>
          </cell>
        </row>
        <row r="228">
          <cell r="J228">
            <v>104139</v>
          </cell>
          <cell r="K228">
            <v>64196</v>
          </cell>
          <cell r="L228">
            <v>59780</v>
          </cell>
          <cell r="M228">
            <v>71948</v>
          </cell>
          <cell r="N228">
            <v>69175</v>
          </cell>
          <cell r="O228">
            <v>64674</v>
          </cell>
          <cell r="P228">
            <v>62777</v>
          </cell>
          <cell r="Q228">
            <v>71800</v>
          </cell>
          <cell r="R228">
            <v>86619</v>
          </cell>
          <cell r="S228">
            <v>88993</v>
          </cell>
          <cell r="T228">
            <v>95702</v>
          </cell>
        </row>
        <row r="229">
          <cell r="J229">
            <v>61730</v>
          </cell>
          <cell r="K229">
            <v>42747</v>
          </cell>
          <cell r="L229">
            <v>49290</v>
          </cell>
          <cell r="M229">
            <v>37958</v>
          </cell>
          <cell r="N229">
            <v>18126</v>
          </cell>
          <cell r="O229">
            <v>20768</v>
          </cell>
          <cell r="P229">
            <v>29531</v>
          </cell>
          <cell r="Q229">
            <v>35151</v>
          </cell>
          <cell r="R229">
            <v>40068</v>
          </cell>
          <cell r="S229">
            <v>44256</v>
          </cell>
          <cell r="T229">
            <v>44925</v>
          </cell>
        </row>
        <row r="230">
          <cell r="J230">
            <v>353463</v>
          </cell>
          <cell r="K230">
            <v>227543</v>
          </cell>
          <cell r="L230">
            <v>262730</v>
          </cell>
          <cell r="M230">
            <v>306488</v>
          </cell>
          <cell r="N230">
            <v>289154</v>
          </cell>
          <cell r="O230">
            <v>330976</v>
          </cell>
          <cell r="P230">
            <v>366595</v>
          </cell>
          <cell r="Q230">
            <v>430969</v>
          </cell>
          <cell r="R230">
            <v>439524</v>
          </cell>
          <cell r="S230">
            <v>425139</v>
          </cell>
          <cell r="T230">
            <v>418315</v>
          </cell>
        </row>
        <row r="231">
          <cell r="J231">
            <v>201410</v>
          </cell>
          <cell r="K231">
            <v>121450</v>
          </cell>
          <cell r="L231">
            <v>132104</v>
          </cell>
          <cell r="M231">
            <v>123353</v>
          </cell>
          <cell r="N231">
            <v>91402</v>
          </cell>
          <cell r="O231">
            <v>100261</v>
          </cell>
          <cell r="P231">
            <v>131973</v>
          </cell>
          <cell r="Q231">
            <v>179980</v>
          </cell>
          <cell r="R231">
            <v>200338</v>
          </cell>
          <cell r="S231">
            <v>227303</v>
          </cell>
          <cell r="T231">
            <v>242190</v>
          </cell>
        </row>
        <row r="232">
          <cell r="J232">
            <v>47477</v>
          </cell>
          <cell r="K232">
            <v>34105</v>
          </cell>
          <cell r="L232">
            <v>44450</v>
          </cell>
          <cell r="M232">
            <v>54082</v>
          </cell>
          <cell r="N232">
            <v>46542</v>
          </cell>
          <cell r="O232">
            <v>43468</v>
          </cell>
          <cell r="P232">
            <v>48519</v>
          </cell>
          <cell r="Q232">
            <v>51585</v>
          </cell>
          <cell r="R232">
            <v>59500</v>
          </cell>
          <cell r="S232">
            <v>63443</v>
          </cell>
          <cell r="T232">
            <v>64361</v>
          </cell>
        </row>
        <row r="234">
          <cell r="J234">
            <v>1546</v>
          </cell>
          <cell r="K234">
            <v>358</v>
          </cell>
          <cell r="L234">
            <v>289</v>
          </cell>
          <cell r="M234">
            <v>430</v>
          </cell>
          <cell r="N234">
            <v>600</v>
          </cell>
          <cell r="O234">
            <v>759</v>
          </cell>
          <cell r="P234">
            <v>1093</v>
          </cell>
          <cell r="Q234">
            <v>1601</v>
          </cell>
          <cell r="R234">
            <v>2293</v>
          </cell>
          <cell r="S234">
            <v>2572</v>
          </cell>
          <cell r="T234">
            <v>2452</v>
          </cell>
          <cell r="U234">
            <v>1758</v>
          </cell>
          <cell r="V234">
            <v>1214</v>
          </cell>
        </row>
        <row r="235">
          <cell r="J235">
            <v>42630</v>
          </cell>
          <cell r="K235">
            <v>28762</v>
          </cell>
          <cell r="L235">
            <v>34600</v>
          </cell>
          <cell r="M235">
            <v>41968</v>
          </cell>
          <cell r="N235">
            <v>38942</v>
          </cell>
          <cell r="O235">
            <v>37891</v>
          </cell>
          <cell r="P235">
            <v>36071</v>
          </cell>
          <cell r="Q235">
            <v>39420</v>
          </cell>
          <cell r="R235">
            <v>43388</v>
          </cell>
          <cell r="S235">
            <v>43272</v>
          </cell>
          <cell r="T235">
            <v>45298</v>
          </cell>
        </row>
        <row r="236">
          <cell r="J236">
            <v>32676</v>
          </cell>
          <cell r="K236">
            <v>28542</v>
          </cell>
          <cell r="L236">
            <v>30392</v>
          </cell>
          <cell r="M236">
            <v>36038</v>
          </cell>
          <cell r="N236">
            <v>38049</v>
          </cell>
          <cell r="O236">
            <v>36037</v>
          </cell>
          <cell r="P236">
            <v>36355</v>
          </cell>
          <cell r="Q236">
            <v>38692</v>
          </cell>
          <cell r="R236">
            <v>38336</v>
          </cell>
          <cell r="S236">
            <v>37127</v>
          </cell>
          <cell r="T236">
            <v>37678</v>
          </cell>
        </row>
        <row r="238">
          <cell r="J238" t="str">
            <v>-</v>
          </cell>
          <cell r="K238" t="str">
            <v>-</v>
          </cell>
          <cell r="L238" t="str">
            <v>-</v>
          </cell>
          <cell r="M238" t="str">
            <v>-</v>
          </cell>
          <cell r="N238" t="str">
            <v>-</v>
          </cell>
          <cell r="O238" t="str">
            <v>-</v>
          </cell>
          <cell r="P238" t="str">
            <v>-</v>
          </cell>
          <cell r="Q238" t="str">
            <v>-</v>
          </cell>
          <cell r="R238" t="str">
            <v>-</v>
          </cell>
          <cell r="S238" t="str">
            <v>-</v>
          </cell>
          <cell r="T238" t="str">
            <v>-</v>
          </cell>
        </row>
        <row r="239">
          <cell r="J239">
            <v>71758</v>
          </cell>
          <cell r="K239">
            <v>24962</v>
          </cell>
          <cell r="L239">
            <v>17772</v>
          </cell>
          <cell r="M239">
            <v>22068</v>
          </cell>
          <cell r="N239">
            <v>19786</v>
          </cell>
          <cell r="O239">
            <v>21203</v>
          </cell>
          <cell r="P239">
            <v>23280</v>
          </cell>
          <cell r="Q239">
            <v>29213</v>
          </cell>
          <cell r="R239">
            <v>31315</v>
          </cell>
          <cell r="S239">
            <v>30210</v>
          </cell>
          <cell r="T239">
            <v>31322</v>
          </cell>
        </row>
        <row r="240">
          <cell r="J240" t="str">
            <v>-</v>
          </cell>
          <cell r="K240" t="str">
            <v>-</v>
          </cell>
          <cell r="L240" t="str">
            <v>-</v>
          </cell>
          <cell r="M240" t="str">
            <v>-</v>
          </cell>
          <cell r="N240" t="str">
            <v>-</v>
          </cell>
          <cell r="O240" t="str">
            <v>-</v>
          </cell>
          <cell r="P240" t="str">
            <v>-</v>
          </cell>
          <cell r="Q240" t="str">
            <v>-</v>
          </cell>
          <cell r="R240" t="str">
            <v>-</v>
          </cell>
          <cell r="S240" t="str">
            <v>-</v>
          </cell>
          <cell r="T240" t="str">
            <v>-</v>
          </cell>
          <cell r="U240">
            <v>2543</v>
          </cell>
          <cell r="V240">
            <v>2014</v>
          </cell>
          <cell r="W240">
            <v>2041</v>
          </cell>
        </row>
        <row r="241">
          <cell r="J241">
            <v>12150</v>
          </cell>
          <cell r="K241">
            <v>5941</v>
          </cell>
          <cell r="L241">
            <v>3444</v>
          </cell>
          <cell r="M241">
            <v>4374</v>
          </cell>
          <cell r="N241">
            <v>4294</v>
          </cell>
          <cell r="O241">
            <v>6017</v>
          </cell>
          <cell r="P241">
            <v>6255</v>
          </cell>
          <cell r="Q241">
            <v>7828</v>
          </cell>
          <cell r="R241">
            <v>9705</v>
          </cell>
          <cell r="S241">
            <v>9956</v>
          </cell>
          <cell r="T241">
            <v>10522</v>
          </cell>
        </row>
        <row r="242">
          <cell r="J242">
            <v>4421</v>
          </cell>
          <cell r="K242">
            <v>1543</v>
          </cell>
          <cell r="L242">
            <v>1908</v>
          </cell>
          <cell r="M242">
            <v>2787</v>
          </cell>
          <cell r="N242">
            <v>2981</v>
          </cell>
          <cell r="O242">
            <v>3689</v>
          </cell>
          <cell r="P242">
            <v>3876</v>
          </cell>
          <cell r="Q242">
            <v>4574</v>
          </cell>
          <cell r="R242">
            <v>4972</v>
          </cell>
          <cell r="S242">
            <v>6004</v>
          </cell>
          <cell r="T242">
            <v>6227</v>
          </cell>
          <cell r="U242">
            <v>5637</v>
          </cell>
          <cell r="V242">
            <v>4006</v>
          </cell>
          <cell r="W242">
            <v>5183</v>
          </cell>
        </row>
        <row r="243">
          <cell r="J243">
            <v>4254</v>
          </cell>
          <cell r="K243">
            <v>877</v>
          </cell>
          <cell r="L243">
            <v>1169</v>
          </cell>
          <cell r="M243">
            <v>3463</v>
          </cell>
          <cell r="N243">
            <v>3919</v>
          </cell>
          <cell r="O243">
            <v>3844</v>
          </cell>
          <cell r="P243">
            <v>3809</v>
          </cell>
          <cell r="Q243">
            <v>3999</v>
          </cell>
          <cell r="R243">
            <v>3981</v>
          </cell>
          <cell r="S243">
            <v>4048</v>
          </cell>
          <cell r="T243">
            <v>4022</v>
          </cell>
          <cell r="U243">
            <v>3906</v>
          </cell>
          <cell r="V243">
            <v>2911</v>
          </cell>
        </row>
        <row r="244">
          <cell r="J244">
            <v>6668</v>
          </cell>
          <cell r="K244">
            <v>1403</v>
          </cell>
          <cell r="L244">
            <v>2399</v>
          </cell>
          <cell r="M244">
            <v>4689</v>
          </cell>
          <cell r="N244">
            <v>4502</v>
          </cell>
          <cell r="O244">
            <v>5420</v>
          </cell>
          <cell r="P244">
            <v>4536</v>
          </cell>
          <cell r="Q244">
            <v>6164</v>
          </cell>
          <cell r="R244">
            <v>9060</v>
          </cell>
          <cell r="S244">
            <v>10590</v>
          </cell>
          <cell r="T244">
            <v>12563</v>
          </cell>
          <cell r="U244">
            <v>12091</v>
          </cell>
          <cell r="V244">
            <v>7362</v>
          </cell>
        </row>
        <row r="245">
          <cell r="J245" t="str">
            <v>-</v>
          </cell>
          <cell r="K245">
            <v>51936</v>
          </cell>
          <cell r="L245">
            <v>54463</v>
          </cell>
          <cell r="M245">
            <v>61337</v>
          </cell>
          <cell r="N245">
            <v>57084</v>
          </cell>
          <cell r="O245">
            <v>63280</v>
          </cell>
          <cell r="P245">
            <v>64766</v>
          </cell>
          <cell r="Q245">
            <v>77464</v>
          </cell>
          <cell r="R245">
            <v>88427</v>
          </cell>
          <cell r="S245">
            <v>90936</v>
          </cell>
          <cell r="T245">
            <v>101376</v>
          </cell>
        </row>
        <row r="246">
          <cell r="J246">
            <v>53134</v>
          </cell>
          <cell r="K246">
            <v>18450</v>
          </cell>
          <cell r="L246">
            <v>13484</v>
          </cell>
          <cell r="M246">
            <v>16092</v>
          </cell>
          <cell r="N246">
            <v>16679</v>
          </cell>
          <cell r="O246">
            <v>14663</v>
          </cell>
          <cell r="P246">
            <v>18542</v>
          </cell>
          <cell r="Q246">
            <v>24261</v>
          </cell>
          <cell r="R246">
            <v>23529</v>
          </cell>
          <cell r="S246">
            <v>23160</v>
          </cell>
          <cell r="T246">
            <v>25812</v>
          </cell>
          <cell r="U246">
            <v>25371</v>
          </cell>
          <cell r="V246">
            <v>18664</v>
          </cell>
        </row>
        <row r="247">
          <cell r="J247">
            <v>32338</v>
          </cell>
          <cell r="K247">
            <v>18044</v>
          </cell>
          <cell r="L247">
            <v>9823</v>
          </cell>
          <cell r="M247">
            <v>9701</v>
          </cell>
          <cell r="N247">
            <v>8920</v>
          </cell>
          <cell r="O247">
            <v>9206</v>
          </cell>
          <cell r="P247">
            <v>9713</v>
          </cell>
          <cell r="Q247">
            <v>12123</v>
          </cell>
          <cell r="R247">
            <v>12435</v>
          </cell>
          <cell r="S247">
            <v>12174</v>
          </cell>
          <cell r="T247">
            <v>13785</v>
          </cell>
        </row>
        <row r="248">
          <cell r="J248">
            <v>10056</v>
          </cell>
          <cell r="K248">
            <v>5319</v>
          </cell>
          <cell r="L248">
            <v>5729</v>
          </cell>
          <cell r="M248">
            <v>7986</v>
          </cell>
          <cell r="N248">
            <v>7601</v>
          </cell>
          <cell r="O248">
            <v>8026</v>
          </cell>
          <cell r="P248">
            <v>8638</v>
          </cell>
          <cell r="Q248">
            <v>9523</v>
          </cell>
          <cell r="R248">
            <v>12539</v>
          </cell>
          <cell r="S248">
            <v>14652</v>
          </cell>
          <cell r="T248">
            <v>15587</v>
          </cell>
        </row>
        <row r="249">
          <cell r="J249" t="str">
            <v>-</v>
          </cell>
          <cell r="K249" t="str">
            <v>-</v>
          </cell>
          <cell r="L249">
            <v>11745</v>
          </cell>
          <cell r="M249">
            <v>15905</v>
          </cell>
          <cell r="N249">
            <v>15109</v>
          </cell>
          <cell r="O249">
            <v>16835</v>
          </cell>
          <cell r="P249">
            <v>21243</v>
          </cell>
          <cell r="Q249">
            <v>23762</v>
          </cell>
          <cell r="R249">
            <v>27255</v>
          </cell>
          <cell r="S249">
            <v>26438</v>
          </cell>
          <cell r="T249">
            <v>29645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83"/>
  <sheetViews>
    <sheetView showGridLines="0" tabSelected="1" zoomScaleNormal="100" workbookViewId="0">
      <pane ySplit="4" topLeftCell="A19" activePane="bottomLeft" state="frozen"/>
      <selection pane="bottomLeft" activeCell="U42" sqref="U42"/>
    </sheetView>
  </sheetViews>
  <sheetFormatPr defaultColWidth="9.33203125" defaultRowHeight="13.2"/>
  <cols>
    <col min="1" max="1" width="20.6640625" style="2" customWidth="1"/>
    <col min="2" max="3" width="11.6640625" style="2" customWidth="1"/>
    <col min="4" max="6" width="11" style="2" customWidth="1"/>
    <col min="7" max="7" width="12" style="2" customWidth="1"/>
    <col min="8" max="16" width="11" style="2" customWidth="1"/>
    <col min="17" max="17" width="8.88671875" style="2" customWidth="1"/>
    <col min="18" max="18" width="7.6640625" style="2" customWidth="1"/>
    <col min="19" max="19" width="9.33203125" style="2"/>
    <col min="20" max="50" width="9.33203125" style="100"/>
    <col min="51" max="16384" width="9.33203125" style="2"/>
  </cols>
  <sheetData>
    <row r="1" spans="1:18" ht="16.2">
      <c r="B1" s="1" t="s">
        <v>0</v>
      </c>
    </row>
    <row r="2" spans="1:18" ht="16.2">
      <c r="B2" s="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</row>
    <row r="3" spans="1:18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</row>
    <row r="4" spans="1:18" ht="27" customHeight="1">
      <c r="A4" s="72"/>
      <c r="B4" s="73">
        <v>2008</v>
      </c>
      <c r="C4" s="73">
        <v>2009</v>
      </c>
      <c r="D4" s="73">
        <v>2010</v>
      </c>
      <c r="E4" s="73">
        <v>2011</v>
      </c>
      <c r="F4" s="73">
        <v>2012</v>
      </c>
      <c r="G4" s="73">
        <v>2013</v>
      </c>
      <c r="H4" s="73">
        <v>2014</v>
      </c>
      <c r="I4" s="73">
        <v>2015</v>
      </c>
      <c r="J4" s="73">
        <v>2016</v>
      </c>
      <c r="K4" s="73">
        <v>2017</v>
      </c>
      <c r="L4" s="73">
        <v>2018</v>
      </c>
      <c r="M4" s="73">
        <v>2019</v>
      </c>
      <c r="N4" s="73">
        <v>2020</v>
      </c>
      <c r="O4" s="73">
        <v>2021</v>
      </c>
      <c r="P4" s="73">
        <v>2022</v>
      </c>
      <c r="Q4" s="74" t="s">
        <v>74</v>
      </c>
      <c r="R4" s="74" t="s">
        <v>75</v>
      </c>
    </row>
    <row r="5" spans="1:18" ht="14.4">
      <c r="A5" s="75" t="s">
        <v>65</v>
      </c>
      <c r="B5" s="77">
        <f>+B6+B40+B41+B42+B43</f>
        <v>3019875</v>
      </c>
      <c r="C5" s="77">
        <f>+C6+C40+C41+C42+C43</f>
        <v>2053298</v>
      </c>
      <c r="D5" s="77">
        <f>+D6+D40+D41+D42+D43</f>
        <v>2346721</v>
      </c>
      <c r="E5" s="77">
        <f>+E6+E40+E41+E42+E43</f>
        <v>2619906</v>
      </c>
      <c r="F5" s="77">
        <f>+F6+F40+F41+F42+F43</f>
        <v>2461541</v>
      </c>
      <c r="G5" s="77">
        <f>+G6+G40+G41+G42+G43</f>
        <v>2405242</v>
      </c>
      <c r="H5" s="77">
        <f>+H6+H40+H41+H42+H43</f>
        <v>2429129</v>
      </c>
      <c r="I5" s="77">
        <f>+I6+I40+I41+I42+I43</f>
        <v>2631975</v>
      </c>
      <c r="J5" s="77">
        <f>+J6+J40+J41+J42+J43</f>
        <v>2852392</v>
      </c>
      <c r="K5" s="77">
        <f>+K6+K40+K41+K42+K43</f>
        <v>2980139</v>
      </c>
      <c r="L5" s="77">
        <f>+L6+L40+L41+L42+L43</f>
        <v>2958620</v>
      </c>
      <c r="M5" s="77">
        <f>+M6+M40+M41+M42+M43</f>
        <v>2972721</v>
      </c>
      <c r="N5" s="77">
        <f>+N6+N40+N41+N42+N43</f>
        <v>2529298</v>
      </c>
      <c r="O5" s="77">
        <f>+O6+O40+O41+O42+O43</f>
        <v>2863049</v>
      </c>
      <c r="P5" s="77" t="e">
        <f>+P6+P41+#REF!+P42+P43</f>
        <v>#REF!</v>
      </c>
      <c r="Q5" s="78">
        <f>(O5-N5)/N5*100</f>
        <v>13.195400462895238</v>
      </c>
      <c r="R5" s="78" t="e">
        <f t="shared" ref="R5:R7" si="0">P5/$P$74*100</f>
        <v>#REF!</v>
      </c>
    </row>
    <row r="6" spans="1:18">
      <c r="A6" s="70" t="s">
        <v>76</v>
      </c>
      <c r="B6" s="79">
        <f>+B7+B27</f>
        <v>2410560</v>
      </c>
      <c r="C6" s="79">
        <f>+C7+C27</f>
        <v>1690730</v>
      </c>
      <c r="D6" s="79">
        <f>+D7+D27</f>
        <v>1837709</v>
      </c>
      <c r="E6" s="79">
        <f>+E7+E27</f>
        <v>2018217</v>
      </c>
      <c r="F6" s="79">
        <f>+F7+F27</f>
        <v>1776381</v>
      </c>
      <c r="G6" s="79">
        <f>+G7+G27</f>
        <v>1791664</v>
      </c>
      <c r="H6" s="79">
        <f>+H7+H27</f>
        <v>1923777</v>
      </c>
      <c r="I6" s="79">
        <f>+I7+I27</f>
        <v>2164900</v>
      </c>
      <c r="J6" s="79">
        <f>+J7+J27</f>
        <v>2410871</v>
      </c>
      <c r="K6" s="79">
        <f>+K7+K27</f>
        <v>2483404</v>
      </c>
      <c r="L6" s="79">
        <f>+L7+L27</f>
        <v>2562442</v>
      </c>
      <c r="M6" s="79">
        <f>+M7+M27</f>
        <v>2628826</v>
      </c>
      <c r="N6" s="79">
        <f>+N7+N27</f>
        <v>2118134</v>
      </c>
      <c r="O6" s="79">
        <f>+O7+O27</f>
        <v>2360199</v>
      </c>
      <c r="P6" s="79">
        <f>+P7+P27</f>
        <v>1771205</v>
      </c>
      <c r="Q6" s="80">
        <f t="shared" ref="Q6:Q7" si="1">(O6-N6)/N6*100</f>
        <v>11.428219366668964</v>
      </c>
      <c r="R6" s="80" t="e">
        <f t="shared" si="0"/>
        <v>#DIV/0!</v>
      </c>
    </row>
    <row r="7" spans="1:18">
      <c r="A7" s="81" t="s">
        <v>77</v>
      </c>
      <c r="B7" s="79">
        <f>SUM(B8:B23)</f>
        <v>2215781</v>
      </c>
      <c r="C7" s="79">
        <f>SUM(C8:C23)</f>
        <v>1562255</v>
      </c>
      <c r="D7" s="79">
        <f>SUM(D8:D23)</f>
        <v>1715773</v>
      </c>
      <c r="E7" s="79">
        <f>SUM(E8:E23)</f>
        <v>1869815</v>
      </c>
      <c r="F7" s="79">
        <f>SUM(F8:F23)</f>
        <v>1635506</v>
      </c>
      <c r="G7" s="79">
        <f>SUM(G8:G23)</f>
        <v>1639481</v>
      </c>
      <c r="H7" s="79">
        <f>SUM(H8:H23)</f>
        <v>1759119</v>
      </c>
      <c r="I7" s="79">
        <f>SUM(I8:I23)</f>
        <v>1965989</v>
      </c>
      <c r="J7" s="79">
        <f>SUM(J8:J23)</f>
        <v>2187653</v>
      </c>
      <c r="K7" s="79">
        <f>SUM(K8:K23)</f>
        <v>2255236</v>
      </c>
      <c r="L7" s="79">
        <f>SUM(L8:L23)</f>
        <v>2311581</v>
      </c>
      <c r="M7" s="79">
        <f>SUM(M8:M23)</f>
        <v>2371360</v>
      </c>
      <c r="N7" s="79">
        <f>SUM(N8:N23)</f>
        <v>1920964</v>
      </c>
      <c r="O7" s="79">
        <f>SUM(O8:O23)</f>
        <v>2105624</v>
      </c>
      <c r="P7" s="79">
        <f>SUM(P8:P23)</f>
        <v>1771205</v>
      </c>
      <c r="Q7" s="80">
        <f t="shared" si="1"/>
        <v>9.612881865563331</v>
      </c>
      <c r="R7" s="80" t="e">
        <f t="shared" si="0"/>
        <v>#DIV/0!</v>
      </c>
    </row>
    <row r="8" spans="1:18">
      <c r="A8" s="6" t="s">
        <v>2</v>
      </c>
      <c r="B8" s="7">
        <f>'[2]6.UE28_VI_TIPO'!J218</f>
        <v>42303</v>
      </c>
      <c r="C8" s="7">
        <f>'[2]6.UE28_VI_TIPO'!K218</f>
        <v>31026</v>
      </c>
      <c r="D8" s="7">
        <f>'[2]6.UE28_VI_TIPO'!L218</f>
        <v>33990</v>
      </c>
      <c r="E8" s="7">
        <f>'[2]6.UE28_VI_TIPO'!M218</f>
        <v>40510</v>
      </c>
      <c r="F8" s="7">
        <f>'[2]6.UE28_VI_TIPO'!N218</f>
        <v>38819</v>
      </c>
      <c r="G8" s="7">
        <f>'[2]6.UE28_VI_TIPO'!O218</f>
        <v>38857</v>
      </c>
      <c r="H8" s="7">
        <f>'[2]6.UE28_VI_TIPO'!P218</f>
        <v>38897</v>
      </c>
      <c r="I8" s="7">
        <f>'[2]6.UE28_VI_TIPO'!Q218</f>
        <v>41042</v>
      </c>
      <c r="J8" s="7">
        <f>'[2]6.UE28_VI_TIPO'!R218</f>
        <v>44941</v>
      </c>
      <c r="K8" s="7">
        <f>'[2]6.UE28_VI_TIPO'!S218</f>
        <v>49604</v>
      </c>
      <c r="L8" s="7">
        <f>'[2]6.UE28_VI_TIPO'!T218</f>
        <v>52970</v>
      </c>
      <c r="M8" s="7">
        <v>51553</v>
      </c>
      <c r="N8" s="7">
        <v>43896</v>
      </c>
      <c r="O8" s="7">
        <v>66373</v>
      </c>
      <c r="P8" s="7">
        <v>29366</v>
      </c>
      <c r="Q8" s="40">
        <f>(P8/O8-1)*100</f>
        <v>-55.756105645367839</v>
      </c>
      <c r="R8" s="42" t="e">
        <f>P8/$P$74*100</f>
        <v>#DIV/0!</v>
      </c>
    </row>
    <row r="9" spans="1:18">
      <c r="A9" s="8" t="s">
        <v>3</v>
      </c>
      <c r="B9" s="9">
        <f>'[2]6.UE28_VI_TIPO'!J219</f>
        <v>80793</v>
      </c>
      <c r="C9" s="9">
        <f>'[2]6.UE28_VI_TIPO'!K219</f>
        <v>63018</v>
      </c>
      <c r="D9" s="9">
        <f>'[2]6.UE28_VI_TIPO'!L219</f>
        <v>63710</v>
      </c>
      <c r="E9" s="9">
        <f>'[2]6.UE28_VI_TIPO'!M219</f>
        <v>74816</v>
      </c>
      <c r="F9" s="9">
        <f>'[2]6.UE28_VI_TIPO'!N219</f>
        <v>66436</v>
      </c>
      <c r="G9" s="9">
        <f>'[2]6.UE28_VI_TIPO'!O219</f>
        <v>64476</v>
      </c>
      <c r="H9" s="9">
        <f>'[2]6.UE28_VI_TIPO'!P219</f>
        <v>65206</v>
      </c>
      <c r="I9" s="9">
        <f>'[2]6.UE28_VI_TIPO'!Q219</f>
        <v>73855</v>
      </c>
      <c r="J9" s="9">
        <f>'[2]6.UE28_VI_TIPO'!R219</f>
        <v>82207</v>
      </c>
      <c r="K9" s="9">
        <f>'[2]6.UE28_VI_TIPO'!S219</f>
        <v>87084</v>
      </c>
      <c r="L9" s="9">
        <f>'[2]6.UE28_VI_TIPO'!T219</f>
        <v>89812</v>
      </c>
      <c r="M9" s="9">
        <v>91992</v>
      </c>
      <c r="N9" s="9">
        <v>78503</v>
      </c>
      <c r="O9" s="9">
        <v>80690</v>
      </c>
      <c r="P9" s="9">
        <v>65258</v>
      </c>
      <c r="Q9" s="41">
        <f t="shared" ref="Q9:Q72" si="2">(P9/O9-1)*100</f>
        <v>-19.125046474160367</v>
      </c>
      <c r="R9" s="42" t="e">
        <f t="shared" ref="R9:R72" si="3">P9/$P$74*100</f>
        <v>#DIV/0!</v>
      </c>
    </row>
    <row r="10" spans="1:18">
      <c r="A10" s="8" t="s">
        <v>4</v>
      </c>
      <c r="B10" s="9">
        <f>'[2]6.UE28_VI_TIPO'!J220</f>
        <v>41364</v>
      </c>
      <c r="C10" s="9">
        <f>'[2]6.UE28_VI_TIPO'!K220</f>
        <v>19553</v>
      </c>
      <c r="D10" s="9">
        <f>'[2]6.UE28_VI_TIPO'!L220</f>
        <v>19918</v>
      </c>
      <c r="E10" s="9">
        <f>'[2]6.UE28_VI_TIPO'!M220</f>
        <v>28685</v>
      </c>
      <c r="F10" s="9">
        <f>'[2]6.UE28_VI_TIPO'!N220</f>
        <v>28578</v>
      </c>
      <c r="G10" s="9">
        <f>'[2]6.UE28_VI_TIPO'!O220</f>
        <v>28843</v>
      </c>
      <c r="H10" s="9">
        <f>'[2]6.UE28_VI_TIPO'!P220</f>
        <v>32763</v>
      </c>
      <c r="I10" s="9">
        <f>'[2]6.UE28_VI_TIPO'!Q220</f>
        <v>37916</v>
      </c>
      <c r="J10" s="9">
        <f>'[2]6.UE28_VI_TIPO'!R220</f>
        <v>42702</v>
      </c>
      <c r="K10" s="9">
        <f>'[2]6.UE28_VI_TIPO'!S220</f>
        <v>41780</v>
      </c>
      <c r="L10" s="9">
        <f>'[2]6.UE28_VI_TIPO'!T220</f>
        <v>39407</v>
      </c>
      <c r="M10" s="9">
        <v>38663</v>
      </c>
      <c r="N10" s="9">
        <v>35109</v>
      </c>
      <c r="O10" s="9">
        <v>36592</v>
      </c>
      <c r="P10" s="9">
        <v>32723</v>
      </c>
      <c r="Q10" s="41">
        <f t="shared" si="2"/>
        <v>-10.573349365981633</v>
      </c>
      <c r="R10" s="42" t="e">
        <f t="shared" si="3"/>
        <v>#DIV/0!</v>
      </c>
    </row>
    <row r="11" spans="1:18">
      <c r="A11" s="8" t="s">
        <v>5</v>
      </c>
      <c r="B11" s="9">
        <f>'[2]6.UE28_VI_TIPO'!J221</f>
        <v>21632</v>
      </c>
      <c r="C11" s="9">
        <f>'[2]6.UE28_VI_TIPO'!K221</f>
        <v>12451</v>
      </c>
      <c r="D11" s="9">
        <f>'[2]6.UE28_VI_TIPO'!L221</f>
        <v>14429</v>
      </c>
      <c r="E11" s="9">
        <f>'[2]6.UE28_VI_TIPO'!M221</f>
        <v>18303</v>
      </c>
      <c r="F11" s="9">
        <f>'[2]6.UE28_VI_TIPO'!N221</f>
        <v>15256</v>
      </c>
      <c r="G11" s="9">
        <f>'[2]6.UE28_VI_TIPO'!O221</f>
        <v>14301</v>
      </c>
      <c r="H11" s="9">
        <f>'[2]6.UE28_VI_TIPO'!P221</f>
        <v>13876</v>
      </c>
      <c r="I11" s="9">
        <f>'[2]6.UE28_VI_TIPO'!Q221</f>
        <v>14664</v>
      </c>
      <c r="J11" s="9">
        <f>'[2]6.UE28_VI_TIPO'!R221</f>
        <v>17441</v>
      </c>
      <c r="K11" s="9">
        <f>'[2]6.UE28_VI_TIPO'!S221</f>
        <v>19512</v>
      </c>
      <c r="L11" s="9">
        <f>'[2]6.UE28_VI_TIPO'!T221</f>
        <v>19888</v>
      </c>
      <c r="M11" s="9">
        <v>19317</v>
      </c>
      <c r="N11" s="9">
        <v>16558</v>
      </c>
      <c r="O11" s="9">
        <v>16812</v>
      </c>
      <c r="P11" s="9">
        <v>14948</v>
      </c>
      <c r="Q11" s="41">
        <f t="shared" si="2"/>
        <v>-11.087318581965267</v>
      </c>
      <c r="R11" s="42" t="e">
        <f t="shared" si="3"/>
        <v>#DIV/0!</v>
      </c>
    </row>
    <row r="12" spans="1:18">
      <c r="A12" s="8" t="s">
        <v>6</v>
      </c>
      <c r="B12" s="9">
        <f>'[2]6.UE28_VI_TIPO'!J222</f>
        <v>523431</v>
      </c>
      <c r="C12" s="9">
        <f>'[2]6.UE28_VI_TIPO'!K222</f>
        <v>416201</v>
      </c>
      <c r="D12" s="9">
        <f>'[2]6.UE28_VI_TIPO'!L222</f>
        <v>457214</v>
      </c>
      <c r="E12" s="9">
        <f>'[2]6.UE28_VI_TIPO'!M222</f>
        <v>482823</v>
      </c>
      <c r="F12" s="9">
        <f>'[2]6.UE28_VI_TIPO'!N222</f>
        <v>432973</v>
      </c>
      <c r="G12" s="9">
        <f>'[2]6.UE28_VI_TIPO'!O222</f>
        <v>416917</v>
      </c>
      <c r="H12" s="9">
        <f>'[2]6.UE28_VI_TIPO'!P222</f>
        <v>415042</v>
      </c>
      <c r="I12" s="9">
        <f>'[2]6.UE28_VI_TIPO'!Q222</f>
        <v>427866</v>
      </c>
      <c r="J12" s="9">
        <f>'[2]6.UE28_VI_TIPO'!R222</f>
        <v>463295</v>
      </c>
      <c r="K12" s="9">
        <f>'[2]6.UE28_VI_TIPO'!S222</f>
        <v>495052</v>
      </c>
      <c r="L12" s="9">
        <f>'[2]6.UE28_VI_TIPO'!T222</f>
        <v>519266</v>
      </c>
      <c r="M12" s="9">
        <v>541448</v>
      </c>
      <c r="N12" s="9">
        <v>449912</v>
      </c>
      <c r="O12" s="9">
        <v>483279</v>
      </c>
      <c r="P12" s="9">
        <v>397519</v>
      </c>
      <c r="Q12" s="41">
        <f t="shared" si="2"/>
        <v>-17.745443108432191</v>
      </c>
      <c r="R12" s="42" t="e">
        <f t="shared" si="3"/>
        <v>#DIV/0!</v>
      </c>
    </row>
    <row r="13" spans="1:18">
      <c r="A13" s="8" t="s">
        <v>7</v>
      </c>
      <c r="B13" s="9">
        <f>'[2]6.UE28_VI_TIPO'!J223</f>
        <v>334999</v>
      </c>
      <c r="C13" s="9">
        <f>'[2]6.UE28_VI_TIPO'!K223</f>
        <v>242178</v>
      </c>
      <c r="D13" s="9">
        <f>'[2]6.UE28_VI_TIPO'!L223</f>
        <v>282157</v>
      </c>
      <c r="E13" s="9">
        <f>'[2]6.UE28_VI_TIPO'!M223</f>
        <v>334822</v>
      </c>
      <c r="F13" s="9">
        <f>'[2]6.UE28_VI_TIPO'!N223</f>
        <v>311498</v>
      </c>
      <c r="G13" s="9">
        <f>'[2]6.UE28_VI_TIPO'!O223</f>
        <v>305287</v>
      </c>
      <c r="H13" s="9">
        <f>'[2]6.UE28_VI_TIPO'!P223</f>
        <v>319945</v>
      </c>
      <c r="I13" s="9">
        <f>'[2]6.UE28_VI_TIPO'!Q223</f>
        <v>333783</v>
      </c>
      <c r="J13" s="9">
        <f>'[2]6.UE28_VI_TIPO'!R223</f>
        <v>357260</v>
      </c>
      <c r="K13" s="9">
        <f>'[2]6.UE28_VI_TIPO'!S223</f>
        <v>369146</v>
      </c>
      <c r="L13" s="9">
        <f>'[2]6.UE28_VI_TIPO'!T223</f>
        <v>386282</v>
      </c>
      <c r="M13" s="9">
        <v>409801</v>
      </c>
      <c r="N13" s="9">
        <v>349081</v>
      </c>
      <c r="O13" s="9">
        <v>351187</v>
      </c>
      <c r="P13" s="9">
        <v>312391</v>
      </c>
      <c r="Q13" s="41">
        <f t="shared" si="2"/>
        <v>-11.047105957794567</v>
      </c>
      <c r="R13" s="42" t="e">
        <f t="shared" si="3"/>
        <v>#DIV/0!</v>
      </c>
    </row>
    <row r="14" spans="1:18">
      <c r="A14" s="8" t="s">
        <v>8</v>
      </c>
      <c r="B14" s="9">
        <f>'[2]6.UE28_VI_TIPO'!J224</f>
        <v>25570</v>
      </c>
      <c r="C14" s="9">
        <f>'[2]6.UE28_VI_TIPO'!K224</f>
        <v>17388</v>
      </c>
      <c r="D14" s="9">
        <f>'[2]6.UE28_VI_TIPO'!L224</f>
        <v>12341</v>
      </c>
      <c r="E14" s="9">
        <f>'[2]6.UE28_VI_TIPO'!M224</f>
        <v>6976</v>
      </c>
      <c r="F14" s="9">
        <f>'[2]6.UE28_VI_TIPO'!N224</f>
        <v>4036</v>
      </c>
      <c r="G14" s="9">
        <f>'[2]6.UE28_VI_TIPO'!O224</f>
        <v>3876</v>
      </c>
      <c r="H14" s="9">
        <f>'[2]6.UE28_VI_TIPO'!P224</f>
        <v>5414</v>
      </c>
      <c r="I14" s="9">
        <f>'[2]6.UE28_VI_TIPO'!Q224</f>
        <v>6239</v>
      </c>
      <c r="J14" s="9">
        <f>'[2]6.UE28_VI_TIPO'!R224</f>
        <v>6135</v>
      </c>
      <c r="K14" s="9">
        <f>'[2]6.UE28_VI_TIPO'!S224</f>
        <v>7262</v>
      </c>
      <c r="L14" s="9">
        <f>'[2]6.UE28_VI_TIPO'!T224</f>
        <v>7519</v>
      </c>
      <c r="M14" s="9">
        <v>8764</v>
      </c>
      <c r="N14" s="9">
        <v>7733</v>
      </c>
      <c r="O14" s="9">
        <v>11448</v>
      </c>
      <c r="P14" s="9">
        <v>10601</v>
      </c>
      <c r="Q14" s="41">
        <f t="shared" si="2"/>
        <v>-7.3986722571628194</v>
      </c>
      <c r="R14" s="42" t="e">
        <f t="shared" si="3"/>
        <v>#DIV/0!</v>
      </c>
    </row>
    <row r="15" spans="1:18">
      <c r="A15" s="8" t="s">
        <v>9</v>
      </c>
      <c r="B15" s="9">
        <f>'[2]6.UE28_VI_TIPO'!J225</f>
        <v>34013</v>
      </c>
      <c r="C15" s="9">
        <f>'[2]6.UE28_VI_TIPO'!K225</f>
        <v>10578</v>
      </c>
      <c r="D15" s="9">
        <f>'[2]6.UE28_VI_TIPO'!L225</f>
        <v>11546</v>
      </c>
      <c r="E15" s="9">
        <f>'[2]6.UE28_VI_TIPO'!M225</f>
        <v>12565</v>
      </c>
      <c r="F15" s="9">
        <f>'[2]6.UE28_VI_TIPO'!N225</f>
        <v>12158</v>
      </c>
      <c r="G15" s="9">
        <f>'[2]6.UE28_VI_TIPO'!O225</f>
        <v>12729</v>
      </c>
      <c r="H15" s="9">
        <f>'[2]6.UE28_VI_TIPO'!P225</f>
        <v>18701</v>
      </c>
      <c r="I15" s="9">
        <f>'[2]6.UE28_VI_TIPO'!Q225</f>
        <v>26017</v>
      </c>
      <c r="J15" s="9">
        <f>'[2]6.UE28_VI_TIPO'!R225</f>
        <v>31076</v>
      </c>
      <c r="K15" s="9">
        <f>'[2]6.UE28_VI_TIPO'!S225</f>
        <v>26821</v>
      </c>
      <c r="L15" s="9">
        <f>'[2]6.UE28_VI_TIPO'!T225</f>
        <v>28037</v>
      </c>
      <c r="M15" s="9">
        <v>27995</v>
      </c>
      <c r="N15" s="9">
        <v>23798</v>
      </c>
      <c r="O15" s="9">
        <v>31457</v>
      </c>
      <c r="P15" s="9">
        <v>26147</v>
      </c>
      <c r="Q15" s="42">
        <f t="shared" si="2"/>
        <v>-16.88018565025272</v>
      </c>
      <c r="R15" s="42" t="e">
        <f t="shared" si="3"/>
        <v>#DIV/0!</v>
      </c>
    </row>
    <row r="16" spans="1:18" ht="14.4">
      <c r="A16" s="8" t="s">
        <v>32</v>
      </c>
      <c r="B16" s="9">
        <f>'[2]6.UE28_VI_TIPO'!J226</f>
        <v>260559</v>
      </c>
      <c r="C16" s="9">
        <f>'[2]6.UE28_VI_TIPO'!K226</f>
        <v>197962</v>
      </c>
      <c r="D16" s="9">
        <f>'[2]6.UE28_VI_TIPO'!L226</f>
        <v>202566</v>
      </c>
      <c r="E16" s="9">
        <f>'[2]6.UE28_VI_TIPO'!M226</f>
        <v>193175</v>
      </c>
      <c r="F16" s="9">
        <f>'[2]6.UE28_VI_TIPO'!N226</f>
        <v>129346</v>
      </c>
      <c r="G16" s="9">
        <f>'[2]6.UE28_VI_TIPO'!O226</f>
        <v>115099</v>
      </c>
      <c r="H16" s="9">
        <f>'[2]6.UE28_VI_TIPO'!P226</f>
        <v>131832</v>
      </c>
      <c r="I16" s="9">
        <f>'[2]6.UE28_VI_TIPO'!Q226</f>
        <v>150275</v>
      </c>
      <c r="J16" s="9">
        <f>'[2]6.UE28_VI_TIPO'!R226</f>
        <v>226722</v>
      </c>
      <c r="K16" s="9">
        <f>'[2]6.UE28_VI_TIPO'!S226</f>
        <v>220739</v>
      </c>
      <c r="L16" s="9">
        <f>'[2]6.UE28_VI_TIPO'!T226</f>
        <v>211377</v>
      </c>
      <c r="M16" s="9">
        <v>215681</v>
      </c>
      <c r="N16" s="9">
        <v>183003</v>
      </c>
      <c r="O16" s="9">
        <v>211825</v>
      </c>
      <c r="P16" s="9">
        <v>189690</v>
      </c>
      <c r="Q16" s="42">
        <f t="shared" si="2"/>
        <v>-10.449663637436569</v>
      </c>
      <c r="R16" s="42" t="e">
        <f t="shared" si="3"/>
        <v>#DIV/0!</v>
      </c>
    </row>
    <row r="17" spans="1:18">
      <c r="A17" s="8" t="s">
        <v>10</v>
      </c>
      <c r="B17" s="9">
        <f>'[2]6.UE28_VI_TIPO'!J227</f>
        <v>6046</v>
      </c>
      <c r="C17" s="9">
        <f>'[2]6.UE28_VI_TIPO'!K227</f>
        <v>4197</v>
      </c>
      <c r="D17" s="9">
        <f>'[2]6.UE28_VI_TIPO'!L227</f>
        <v>4267</v>
      </c>
      <c r="E17" s="9">
        <f>'[2]6.UE28_VI_TIPO'!M227</f>
        <v>4875</v>
      </c>
      <c r="F17" s="9">
        <f>'[2]6.UE28_VI_TIPO'!N227</f>
        <v>4416</v>
      </c>
      <c r="G17" s="9">
        <f>'[2]6.UE28_VI_TIPO'!O227</f>
        <v>4262</v>
      </c>
      <c r="H17" s="9">
        <f>'[2]6.UE28_VI_TIPO'!P227</f>
        <v>4529</v>
      </c>
      <c r="I17" s="9">
        <f>'[2]6.UE28_VI_TIPO'!Q227</f>
        <v>5134</v>
      </c>
      <c r="J17" s="9">
        <f>'[2]6.UE28_VI_TIPO'!R227</f>
        <v>5808</v>
      </c>
      <c r="K17" s="9">
        <f>'[2]6.UE28_VI_TIPO'!S227</f>
        <v>6131</v>
      </c>
      <c r="L17" s="9">
        <f>'[2]6.UE28_VI_TIPO'!T227</f>
        <v>6102</v>
      </c>
      <c r="M17" s="9">
        <f>'[2]6.UE28_VI_TIPO'!U227</f>
        <v>6564</v>
      </c>
      <c r="N17" s="9">
        <f>'[2]6.UE28_VI_TIPO'!V227</f>
        <v>5625</v>
      </c>
      <c r="O17" s="9">
        <f>'[2]6.UE28_VI_TIPO'!W227</f>
        <v>5781</v>
      </c>
      <c r="P17" s="9">
        <v>5393</v>
      </c>
      <c r="Q17" s="42">
        <f t="shared" si="2"/>
        <v>-6.7116415845009492</v>
      </c>
      <c r="R17" s="42" t="e">
        <f t="shared" si="3"/>
        <v>#DIV/0!</v>
      </c>
    </row>
    <row r="18" spans="1:18">
      <c r="A18" s="8" t="s">
        <v>11</v>
      </c>
      <c r="B18" s="9">
        <f>'[2]6.UE28_VI_TIPO'!J228</f>
        <v>104139</v>
      </c>
      <c r="C18" s="9">
        <f>'[2]6.UE28_VI_TIPO'!K228</f>
        <v>64196</v>
      </c>
      <c r="D18" s="9">
        <f>'[2]6.UE28_VI_TIPO'!L228</f>
        <v>59780</v>
      </c>
      <c r="E18" s="9">
        <f>'[2]6.UE28_VI_TIPO'!M228</f>
        <v>71948</v>
      </c>
      <c r="F18" s="9">
        <f>'[2]6.UE28_VI_TIPO'!N228</f>
        <v>69175</v>
      </c>
      <c r="G18" s="9">
        <f>'[2]6.UE28_VI_TIPO'!O228</f>
        <v>64674</v>
      </c>
      <c r="H18" s="9">
        <f>'[2]6.UE28_VI_TIPO'!P228</f>
        <v>62777</v>
      </c>
      <c r="I18" s="9">
        <f>'[2]6.UE28_VI_TIPO'!Q228</f>
        <v>71800</v>
      </c>
      <c r="J18" s="9">
        <f>'[2]6.UE28_VI_TIPO'!R228</f>
        <v>86619</v>
      </c>
      <c r="K18" s="9">
        <f>'[2]6.UE28_VI_TIPO'!S228</f>
        <v>88993</v>
      </c>
      <c r="L18" s="9">
        <f>'[2]6.UE28_VI_TIPO'!T228</f>
        <v>95702</v>
      </c>
      <c r="M18" s="9">
        <v>92683</v>
      </c>
      <c r="N18" s="9">
        <v>71564</v>
      </c>
      <c r="O18" s="9">
        <v>80485</v>
      </c>
      <c r="P18" s="9">
        <v>72712</v>
      </c>
      <c r="Q18" s="42">
        <f t="shared" si="2"/>
        <v>-9.6577001925824639</v>
      </c>
      <c r="R18" s="42" t="e">
        <f t="shared" si="3"/>
        <v>#DIV/0!</v>
      </c>
    </row>
    <row r="19" spans="1:18">
      <c r="A19" s="8" t="s">
        <v>12</v>
      </c>
      <c r="B19" s="9">
        <f>'[2]6.UE28_VI_TIPO'!J229</f>
        <v>61730</v>
      </c>
      <c r="C19" s="9">
        <f>'[2]6.UE28_VI_TIPO'!K229</f>
        <v>42747</v>
      </c>
      <c r="D19" s="9">
        <f>'[2]6.UE28_VI_TIPO'!L229</f>
        <v>49290</v>
      </c>
      <c r="E19" s="9">
        <f>'[2]6.UE28_VI_TIPO'!M229</f>
        <v>37958</v>
      </c>
      <c r="F19" s="9">
        <f>'[2]6.UE28_VI_TIPO'!N229</f>
        <v>18126</v>
      </c>
      <c r="G19" s="9">
        <f>'[2]6.UE28_VI_TIPO'!O229</f>
        <v>20768</v>
      </c>
      <c r="H19" s="9">
        <f>'[2]6.UE28_VI_TIPO'!P229</f>
        <v>29531</v>
      </c>
      <c r="I19" s="9">
        <f>'[2]6.UE28_VI_TIPO'!Q229</f>
        <v>35151</v>
      </c>
      <c r="J19" s="9">
        <f>'[2]6.UE28_VI_TIPO'!R229</f>
        <v>40068</v>
      </c>
      <c r="K19" s="9">
        <f>'[2]6.UE28_VI_TIPO'!S229</f>
        <v>44256</v>
      </c>
      <c r="L19" s="9">
        <f>'[2]6.UE28_VI_TIPO'!T229</f>
        <v>44925</v>
      </c>
      <c r="M19" s="9">
        <v>44028</v>
      </c>
      <c r="N19" s="9">
        <v>31575</v>
      </c>
      <c r="O19" s="9">
        <v>33640</v>
      </c>
      <c r="P19" s="9">
        <v>29041</v>
      </c>
      <c r="Q19" s="42">
        <f t="shared" si="2"/>
        <v>-13.671224732461351</v>
      </c>
      <c r="R19" s="42" t="e">
        <f t="shared" si="3"/>
        <v>#DIV/0!</v>
      </c>
    </row>
    <row r="20" spans="1:18">
      <c r="A20" s="8" t="s">
        <v>14</v>
      </c>
      <c r="B20" s="9">
        <f>'[2]6.UE28_VI_TIPO'!J231</f>
        <v>201410</v>
      </c>
      <c r="C20" s="9">
        <f>'[2]6.UE28_VI_TIPO'!K231</f>
        <v>121450</v>
      </c>
      <c r="D20" s="9">
        <f>'[2]6.UE28_VI_TIPO'!L231</f>
        <v>132104</v>
      </c>
      <c r="E20" s="9">
        <f>'[2]6.UE28_VI_TIPO'!M231</f>
        <v>123353</v>
      </c>
      <c r="F20" s="9">
        <f>'[2]6.UE28_VI_TIPO'!N231</f>
        <v>91402</v>
      </c>
      <c r="G20" s="9">
        <f>'[2]6.UE28_VI_TIPO'!O231</f>
        <v>100261</v>
      </c>
      <c r="H20" s="9">
        <f>'[2]6.UE28_VI_TIPO'!P231</f>
        <v>131973</v>
      </c>
      <c r="I20" s="9">
        <f>'[2]6.UE28_VI_TIPO'!Q231</f>
        <v>179980</v>
      </c>
      <c r="J20" s="9">
        <f>'[2]6.UE28_VI_TIPO'!R231</f>
        <v>200338</v>
      </c>
      <c r="K20" s="9">
        <f>'[2]6.UE28_VI_TIPO'!S231</f>
        <v>227303</v>
      </c>
      <c r="L20" s="9">
        <f>'[2]6.UE28_VI_TIPO'!T231</f>
        <v>242190</v>
      </c>
      <c r="M20" s="9">
        <v>242993</v>
      </c>
      <c r="N20" s="9">
        <v>179570</v>
      </c>
      <c r="O20" s="9">
        <v>174587</v>
      </c>
      <c r="P20" s="9">
        <v>145439</v>
      </c>
      <c r="Q20" s="42">
        <f t="shared" si="2"/>
        <v>-16.695401146706224</v>
      </c>
      <c r="R20" s="42" t="e">
        <f t="shared" si="3"/>
        <v>#DIV/0!</v>
      </c>
    </row>
    <row r="21" spans="1:18">
      <c r="A21" s="10" t="s">
        <v>15</v>
      </c>
      <c r="B21" s="94">
        <f>'[2]6.UE28_VI_TIPO'!J232</f>
        <v>47477</v>
      </c>
      <c r="C21" s="94">
        <f>'[2]6.UE28_VI_TIPO'!K232</f>
        <v>34105</v>
      </c>
      <c r="D21" s="94">
        <f>'[2]6.UE28_VI_TIPO'!L232</f>
        <v>44450</v>
      </c>
      <c r="E21" s="94">
        <f>'[2]6.UE28_VI_TIPO'!M232</f>
        <v>54082</v>
      </c>
      <c r="F21" s="94">
        <f>'[2]6.UE28_VI_TIPO'!N232</f>
        <v>46542</v>
      </c>
      <c r="G21" s="94">
        <f>'[2]6.UE28_VI_TIPO'!O232</f>
        <v>43468</v>
      </c>
      <c r="H21" s="94">
        <f>'[2]6.UE28_VI_TIPO'!P232</f>
        <v>48519</v>
      </c>
      <c r="I21" s="94">
        <f>'[2]6.UE28_VI_TIPO'!Q232</f>
        <v>51585</v>
      </c>
      <c r="J21" s="94">
        <f>'[2]6.UE28_VI_TIPO'!R232</f>
        <v>59500</v>
      </c>
      <c r="K21" s="94">
        <f>'[2]6.UE28_VI_TIPO'!S232</f>
        <v>63443</v>
      </c>
      <c r="L21" s="94">
        <f>'[2]6.UE28_VI_TIPO'!T232</f>
        <v>64361</v>
      </c>
      <c r="M21" s="94">
        <v>62442</v>
      </c>
      <c r="N21" s="94">
        <v>38191</v>
      </c>
      <c r="O21" s="94">
        <v>42874</v>
      </c>
      <c r="P21" s="94">
        <v>41781</v>
      </c>
      <c r="Q21" s="42">
        <f>(P21/O21-1)*100</f>
        <v>-2.5493305966319935</v>
      </c>
      <c r="R21" s="91" t="e">
        <f t="shared" si="3"/>
        <v>#DIV/0!</v>
      </c>
    </row>
    <row r="22" spans="1:18">
      <c r="A22" s="105" t="s">
        <v>13</v>
      </c>
      <c r="B22" s="4">
        <f>'[2]6.UE28_VI_TIPO'!J230</f>
        <v>353463</v>
      </c>
      <c r="C22" s="4">
        <f>'[2]6.UE28_VI_TIPO'!K230</f>
        <v>227543</v>
      </c>
      <c r="D22" s="4">
        <f>'[2]6.UE28_VI_TIPO'!L230</f>
        <v>262730</v>
      </c>
      <c r="E22" s="4">
        <f>'[2]6.UE28_VI_TIPO'!M230</f>
        <v>306488</v>
      </c>
      <c r="F22" s="34">
        <f>'[2]6.UE28_VI_TIPO'!N230</f>
        <v>289154</v>
      </c>
      <c r="G22" s="34">
        <f>'[2]6.UE28_VI_TIPO'!O230</f>
        <v>330976</v>
      </c>
      <c r="H22" s="34">
        <f>'[2]6.UE28_VI_TIPO'!P230</f>
        <v>366595</v>
      </c>
      <c r="I22" s="34">
        <f>'[2]6.UE28_VI_TIPO'!Q230</f>
        <v>430969</v>
      </c>
      <c r="J22" s="34">
        <f>'[2]6.UE28_VI_TIPO'!R230</f>
        <v>439524</v>
      </c>
      <c r="K22" s="34">
        <f>'[2]6.UE28_VI_TIPO'!S230</f>
        <v>425139</v>
      </c>
      <c r="L22" s="34">
        <f>'[2]6.UE28_VI_TIPO'!T230</f>
        <v>418315</v>
      </c>
      <c r="M22" s="34">
        <v>425419</v>
      </c>
      <c r="N22" s="34">
        <v>333596</v>
      </c>
      <c r="O22" s="34">
        <v>402341</v>
      </c>
      <c r="P22" s="34">
        <v>331727</v>
      </c>
      <c r="Q22" s="44">
        <f>(P22/O22-1)*100</f>
        <v>-17.550784036426816</v>
      </c>
      <c r="R22" s="44" t="e">
        <f t="shared" si="3"/>
        <v>#DIV/0!</v>
      </c>
    </row>
    <row r="23" spans="1:18">
      <c r="A23" s="105" t="s">
        <v>16</v>
      </c>
      <c r="B23" s="4">
        <f t="shared" ref="B23:K23" si="4">+B24+B25+B26</f>
        <v>76852</v>
      </c>
      <c r="C23" s="4">
        <f t="shared" si="4"/>
        <v>57662</v>
      </c>
      <c r="D23" s="4">
        <f t="shared" si="4"/>
        <v>65281</v>
      </c>
      <c r="E23" s="4">
        <f t="shared" si="4"/>
        <v>78436</v>
      </c>
      <c r="F23" s="34">
        <f t="shared" si="4"/>
        <v>77591</v>
      </c>
      <c r="G23" s="34">
        <f t="shared" si="4"/>
        <v>74687</v>
      </c>
      <c r="H23" s="34">
        <f t="shared" si="4"/>
        <v>73519</v>
      </c>
      <c r="I23" s="34">
        <f t="shared" si="4"/>
        <v>79713</v>
      </c>
      <c r="J23" s="34">
        <f t="shared" si="4"/>
        <v>84017</v>
      </c>
      <c r="K23" s="34">
        <f t="shared" si="4"/>
        <v>82971</v>
      </c>
      <c r="L23" s="34">
        <f t="shared" ref="L23:O23" si="5">+L24+L25+L26</f>
        <v>85428</v>
      </c>
      <c r="M23" s="34">
        <f>+M24+M25+M26</f>
        <v>92017</v>
      </c>
      <c r="N23" s="34">
        <f t="shared" ref="N23:P23" si="6">+N24+N25+N26</f>
        <v>73250</v>
      </c>
      <c r="O23" s="34">
        <f t="shared" si="6"/>
        <v>76253</v>
      </c>
      <c r="P23" s="34">
        <f t="shared" si="6"/>
        <v>66469</v>
      </c>
      <c r="Q23" s="44">
        <f t="shared" si="2"/>
        <v>-12.830970584763879</v>
      </c>
      <c r="R23" s="44" t="e">
        <f t="shared" si="3"/>
        <v>#DIV/0!</v>
      </c>
    </row>
    <row r="24" spans="1:18">
      <c r="A24" s="6" t="s">
        <v>17</v>
      </c>
      <c r="B24" s="92">
        <f>'[2]6.UE28_VI_TIPO'!J234</f>
        <v>1546</v>
      </c>
      <c r="C24" s="92">
        <f>'[2]6.UE28_VI_TIPO'!K234</f>
        <v>358</v>
      </c>
      <c r="D24" s="92">
        <f>'[2]6.UE28_VI_TIPO'!L234</f>
        <v>289</v>
      </c>
      <c r="E24" s="92">
        <f>'[2]6.UE28_VI_TIPO'!M234</f>
        <v>430</v>
      </c>
      <c r="F24" s="92">
        <f>'[2]6.UE28_VI_TIPO'!N234</f>
        <v>600</v>
      </c>
      <c r="G24" s="92">
        <f>'[2]6.UE28_VI_TIPO'!O234</f>
        <v>759</v>
      </c>
      <c r="H24" s="92">
        <f>'[2]6.UE28_VI_TIPO'!P234</f>
        <v>1093</v>
      </c>
      <c r="I24" s="92">
        <f>'[2]6.UE28_VI_TIPO'!Q234</f>
        <v>1601</v>
      </c>
      <c r="J24" s="92">
        <f>'[2]6.UE28_VI_TIPO'!R234</f>
        <v>2293</v>
      </c>
      <c r="K24" s="92">
        <f>'[2]6.UE28_VI_TIPO'!S234</f>
        <v>2572</v>
      </c>
      <c r="L24" s="92">
        <f>'[2]6.UE28_VI_TIPO'!T234</f>
        <v>2452</v>
      </c>
      <c r="M24" s="92">
        <f>'[2]6.UE28_VI_TIPO'!U234</f>
        <v>1758</v>
      </c>
      <c r="N24" s="92">
        <f>'[2]6.UE28_VI_TIPO'!V234</f>
        <v>1214</v>
      </c>
      <c r="O24" s="92">
        <v>1479</v>
      </c>
      <c r="P24" s="92">
        <v>1911</v>
      </c>
      <c r="Q24" s="93">
        <f t="shared" si="2"/>
        <v>29.208924949290061</v>
      </c>
      <c r="R24" s="93" t="e">
        <f t="shared" si="3"/>
        <v>#DIV/0!</v>
      </c>
    </row>
    <row r="25" spans="1:18">
      <c r="A25" s="8" t="s">
        <v>18</v>
      </c>
      <c r="B25" s="12">
        <f>'[2]6.UE28_VI_TIPO'!J235</f>
        <v>42630</v>
      </c>
      <c r="C25" s="12">
        <f>'[2]6.UE28_VI_TIPO'!K235</f>
        <v>28762</v>
      </c>
      <c r="D25" s="12">
        <f>'[2]6.UE28_VI_TIPO'!L235</f>
        <v>34600</v>
      </c>
      <c r="E25" s="12">
        <f>'[2]6.UE28_VI_TIPO'!M235</f>
        <v>41968</v>
      </c>
      <c r="F25" s="12">
        <f>'[2]6.UE28_VI_TIPO'!N235</f>
        <v>38942</v>
      </c>
      <c r="G25" s="12">
        <f>'[2]6.UE28_VI_TIPO'!O235</f>
        <v>37891</v>
      </c>
      <c r="H25" s="12">
        <f>'[2]6.UE28_VI_TIPO'!P235</f>
        <v>36071</v>
      </c>
      <c r="I25" s="12">
        <f>'[2]6.UE28_VI_TIPO'!Q235</f>
        <v>39420</v>
      </c>
      <c r="J25" s="12">
        <f>'[2]6.UE28_VI_TIPO'!R235</f>
        <v>43388</v>
      </c>
      <c r="K25" s="12">
        <f>'[2]6.UE28_VI_TIPO'!S235</f>
        <v>43272</v>
      </c>
      <c r="L25" s="12">
        <f>'[2]6.UE28_VI_TIPO'!T235</f>
        <v>45298</v>
      </c>
      <c r="M25" s="9">
        <v>47341</v>
      </c>
      <c r="N25" s="9">
        <v>39473</v>
      </c>
      <c r="O25" s="9">
        <v>41188</v>
      </c>
      <c r="P25" s="9">
        <v>35680</v>
      </c>
      <c r="Q25" s="42">
        <f t="shared" si="2"/>
        <v>-13.372827037001066</v>
      </c>
      <c r="R25" s="42" t="e">
        <f t="shared" si="3"/>
        <v>#DIV/0!</v>
      </c>
    </row>
    <row r="26" spans="1:18">
      <c r="A26" s="10" t="s">
        <v>19</v>
      </c>
      <c r="B26" s="90">
        <f>'[2]6.UE28_VI_TIPO'!J236</f>
        <v>32676</v>
      </c>
      <c r="C26" s="90">
        <f>'[2]6.UE28_VI_TIPO'!K236</f>
        <v>28542</v>
      </c>
      <c r="D26" s="90">
        <f>'[2]6.UE28_VI_TIPO'!L236</f>
        <v>30392</v>
      </c>
      <c r="E26" s="90">
        <f>'[2]6.UE28_VI_TIPO'!M236</f>
        <v>36038</v>
      </c>
      <c r="F26" s="90">
        <f>'[2]6.UE28_VI_TIPO'!N236</f>
        <v>38049</v>
      </c>
      <c r="G26" s="90">
        <f>'[2]6.UE28_VI_TIPO'!O236</f>
        <v>36037</v>
      </c>
      <c r="H26" s="90">
        <f>'[2]6.UE28_VI_TIPO'!P236</f>
        <v>36355</v>
      </c>
      <c r="I26" s="90">
        <f>'[2]6.UE28_VI_TIPO'!Q236</f>
        <v>38692</v>
      </c>
      <c r="J26" s="90">
        <f>'[2]6.UE28_VI_TIPO'!R236</f>
        <v>38336</v>
      </c>
      <c r="K26" s="90">
        <f>'[2]6.UE28_VI_TIPO'!S236</f>
        <v>37127</v>
      </c>
      <c r="L26" s="90">
        <f>'[2]6.UE28_VI_TIPO'!T236</f>
        <v>37678</v>
      </c>
      <c r="M26" s="94">
        <v>42918</v>
      </c>
      <c r="N26" s="94">
        <v>32563</v>
      </c>
      <c r="O26" s="94">
        <v>33586</v>
      </c>
      <c r="P26" s="94">
        <v>28878</v>
      </c>
      <c r="Q26" s="43">
        <f t="shared" si="2"/>
        <v>-14.017745489191924</v>
      </c>
      <c r="R26" s="43" t="e">
        <f t="shared" si="3"/>
        <v>#DIV/0!</v>
      </c>
    </row>
    <row r="27" spans="1:18">
      <c r="A27" s="82" t="s">
        <v>20</v>
      </c>
      <c r="B27" s="83">
        <f t="shared" ref="B27:O27" si="7">SUM(B28:B39)</f>
        <v>194779</v>
      </c>
      <c r="C27" s="83">
        <f t="shared" si="7"/>
        <v>128475</v>
      </c>
      <c r="D27" s="83">
        <f t="shared" si="7"/>
        <v>121936</v>
      </c>
      <c r="E27" s="83">
        <f t="shared" si="7"/>
        <v>148402</v>
      </c>
      <c r="F27" s="83">
        <f t="shared" si="7"/>
        <v>140875</v>
      </c>
      <c r="G27" s="83">
        <f t="shared" si="7"/>
        <v>152183</v>
      </c>
      <c r="H27" s="83">
        <f t="shared" si="7"/>
        <v>164658</v>
      </c>
      <c r="I27" s="83">
        <f t="shared" si="7"/>
        <v>198911</v>
      </c>
      <c r="J27" s="83">
        <f t="shared" si="7"/>
        <v>223218</v>
      </c>
      <c r="K27" s="83">
        <f t="shared" si="7"/>
        <v>228168</v>
      </c>
      <c r="L27" s="83">
        <f t="shared" si="7"/>
        <v>250861</v>
      </c>
      <c r="M27" s="83">
        <f t="shared" si="7"/>
        <v>257466</v>
      </c>
      <c r="N27" s="83">
        <f t="shared" si="7"/>
        <v>197170</v>
      </c>
      <c r="O27" s="83">
        <f t="shared" si="7"/>
        <v>254575</v>
      </c>
      <c r="P27" s="83"/>
      <c r="Q27" s="84">
        <f t="shared" si="2"/>
        <v>-100</v>
      </c>
      <c r="R27" s="84" t="e">
        <f t="shared" si="3"/>
        <v>#DIV/0!</v>
      </c>
    </row>
    <row r="28" spans="1:18">
      <c r="A28" s="13" t="s">
        <v>21</v>
      </c>
      <c r="B28" s="102" t="str">
        <f>'[2]6.UE28_VI_TIPO'!J238</f>
        <v>-</v>
      </c>
      <c r="C28" s="102" t="str">
        <f>'[2]6.UE28_VI_TIPO'!K238</f>
        <v>-</v>
      </c>
      <c r="D28" s="102" t="str">
        <f>'[2]6.UE28_VI_TIPO'!L238</f>
        <v>-</v>
      </c>
      <c r="E28" s="102" t="str">
        <f>'[2]6.UE28_VI_TIPO'!M238</f>
        <v>-</v>
      </c>
      <c r="F28" s="102" t="str">
        <f>'[2]6.UE28_VI_TIPO'!N238</f>
        <v>-</v>
      </c>
      <c r="G28" s="102" t="str">
        <f>'[2]6.UE28_VI_TIPO'!O238</f>
        <v>-</v>
      </c>
      <c r="H28" s="102" t="str">
        <f>'[2]6.UE28_VI_TIPO'!P238</f>
        <v>-</v>
      </c>
      <c r="I28" s="102" t="str">
        <f>'[2]6.UE28_VI_TIPO'!Q238</f>
        <v>-</v>
      </c>
      <c r="J28" s="102" t="str">
        <f>'[2]6.UE28_VI_TIPO'!R238</f>
        <v>-</v>
      </c>
      <c r="K28" s="102" t="str">
        <f>'[2]6.UE28_VI_TIPO'!S238</f>
        <v>-</v>
      </c>
      <c r="L28" s="102" t="str">
        <f>'[2]6.UE28_VI_TIPO'!T238</f>
        <v>-</v>
      </c>
      <c r="M28" s="11">
        <v>9606</v>
      </c>
      <c r="N28" s="11">
        <v>7295</v>
      </c>
      <c r="O28" s="11">
        <v>9935</v>
      </c>
      <c r="P28" s="92">
        <v>8806</v>
      </c>
      <c r="Q28" s="42">
        <f t="shared" si="2"/>
        <v>-11.363865123301464</v>
      </c>
      <c r="R28" s="42" t="e">
        <f t="shared" si="3"/>
        <v>#DIV/0!</v>
      </c>
    </row>
    <row r="29" spans="1:18">
      <c r="A29" s="8" t="s">
        <v>22</v>
      </c>
      <c r="B29" s="103">
        <f>'[2]6.UE28_VI_TIPO'!J239</f>
        <v>71758</v>
      </c>
      <c r="C29" s="103">
        <f>'[2]6.UE28_VI_TIPO'!K239</f>
        <v>24962</v>
      </c>
      <c r="D29" s="103">
        <f>'[2]6.UE28_VI_TIPO'!L239</f>
        <v>17772</v>
      </c>
      <c r="E29" s="103">
        <f>'[2]6.UE28_VI_TIPO'!M239</f>
        <v>22068</v>
      </c>
      <c r="F29" s="103">
        <f>'[2]6.UE28_VI_TIPO'!N239</f>
        <v>19786</v>
      </c>
      <c r="G29" s="103">
        <f>'[2]6.UE28_VI_TIPO'!O239</f>
        <v>21203</v>
      </c>
      <c r="H29" s="103">
        <f>'[2]6.UE28_VI_TIPO'!P239</f>
        <v>23280</v>
      </c>
      <c r="I29" s="103">
        <f>'[2]6.UE28_VI_TIPO'!Q239</f>
        <v>29213</v>
      </c>
      <c r="J29" s="103">
        <f>'[2]6.UE28_VI_TIPO'!R239</f>
        <v>31315</v>
      </c>
      <c r="K29" s="103">
        <f>'[2]6.UE28_VI_TIPO'!S239</f>
        <v>30210</v>
      </c>
      <c r="L29" s="103">
        <f>'[2]6.UE28_VI_TIPO'!T239</f>
        <v>31322</v>
      </c>
      <c r="M29" s="12">
        <v>31508</v>
      </c>
      <c r="N29" s="12">
        <v>25863</v>
      </c>
      <c r="O29" s="12">
        <v>29345</v>
      </c>
      <c r="P29" s="12">
        <v>27111</v>
      </c>
      <c r="Q29" s="42">
        <f t="shared" si="2"/>
        <v>-7.6128812404157475</v>
      </c>
      <c r="R29" s="42" t="e">
        <f t="shared" si="3"/>
        <v>#DIV/0!</v>
      </c>
    </row>
    <row r="30" spans="1:18" ht="14.4">
      <c r="A30" s="8" t="s">
        <v>42</v>
      </c>
      <c r="B30" s="103" t="str">
        <f>'[2]6.UE28_VI_TIPO'!J240</f>
        <v>-</v>
      </c>
      <c r="C30" s="103" t="str">
        <f>'[2]6.UE28_VI_TIPO'!K240</f>
        <v>-</v>
      </c>
      <c r="D30" s="103" t="str">
        <f>'[2]6.UE28_VI_TIPO'!L240</f>
        <v>-</v>
      </c>
      <c r="E30" s="103" t="str">
        <f>'[2]6.UE28_VI_TIPO'!M240</f>
        <v>-</v>
      </c>
      <c r="F30" s="103" t="str">
        <f>'[2]6.UE28_VI_TIPO'!N240</f>
        <v>-</v>
      </c>
      <c r="G30" s="103" t="str">
        <f>'[2]6.UE28_VI_TIPO'!O240</f>
        <v>-</v>
      </c>
      <c r="H30" s="103" t="str">
        <f>'[2]6.UE28_VI_TIPO'!P240</f>
        <v>-</v>
      </c>
      <c r="I30" s="103" t="str">
        <f>'[2]6.UE28_VI_TIPO'!Q240</f>
        <v>-</v>
      </c>
      <c r="J30" s="103" t="str">
        <f>'[2]6.UE28_VI_TIPO'!R240</f>
        <v>-</v>
      </c>
      <c r="K30" s="103" t="str">
        <f>'[2]6.UE28_VI_TIPO'!S240</f>
        <v>-</v>
      </c>
      <c r="L30" s="103" t="str">
        <f>'[2]6.UE28_VI_TIPO'!T240</f>
        <v>-</v>
      </c>
      <c r="M30" s="12">
        <f>'[2]6.UE28_VI_TIPO'!U240</f>
        <v>2543</v>
      </c>
      <c r="N30" s="12">
        <f>'[2]6.UE28_VI_TIPO'!V240</f>
        <v>2014</v>
      </c>
      <c r="O30" s="12">
        <f>'[2]6.UE28_VI_TIPO'!W240</f>
        <v>2041</v>
      </c>
      <c r="P30" s="12">
        <v>2115</v>
      </c>
      <c r="Q30" s="42">
        <f t="shared" si="2"/>
        <v>3.6256736893679475</v>
      </c>
      <c r="R30" s="42" t="e">
        <f t="shared" si="3"/>
        <v>#DIV/0!</v>
      </c>
    </row>
    <row r="31" spans="1:18">
      <c r="A31" s="8" t="s">
        <v>33</v>
      </c>
      <c r="B31" s="12">
        <f>'[2]6.UE28_VI_TIPO'!J241</f>
        <v>12150</v>
      </c>
      <c r="C31" s="12">
        <f>'[2]6.UE28_VI_TIPO'!K241</f>
        <v>5941</v>
      </c>
      <c r="D31" s="12">
        <f>'[2]6.UE28_VI_TIPO'!L241</f>
        <v>3444</v>
      </c>
      <c r="E31" s="12">
        <f>'[2]6.UE28_VI_TIPO'!M241</f>
        <v>4374</v>
      </c>
      <c r="F31" s="12">
        <f>'[2]6.UE28_VI_TIPO'!N241</f>
        <v>4294</v>
      </c>
      <c r="G31" s="12">
        <f>'[2]6.UE28_VI_TIPO'!O241</f>
        <v>6017</v>
      </c>
      <c r="H31" s="12">
        <f>'[2]6.UE28_VI_TIPO'!P241</f>
        <v>6255</v>
      </c>
      <c r="I31" s="12">
        <f>'[2]6.UE28_VI_TIPO'!Q241</f>
        <v>7828</v>
      </c>
      <c r="J31" s="12">
        <f>'[2]6.UE28_VI_TIPO'!R241</f>
        <v>9705</v>
      </c>
      <c r="K31" s="12">
        <f>'[2]6.UE28_VI_TIPO'!S241</f>
        <v>9956</v>
      </c>
      <c r="L31" s="12">
        <f>'[2]6.UE28_VI_TIPO'!T241</f>
        <v>10522</v>
      </c>
      <c r="M31" s="12">
        <v>10885</v>
      </c>
      <c r="N31" s="12">
        <v>7787</v>
      </c>
      <c r="O31" s="12">
        <v>9361</v>
      </c>
      <c r="P31" s="12">
        <v>8367</v>
      </c>
      <c r="Q31" s="42">
        <f t="shared" si="2"/>
        <v>-10.618523662001921</v>
      </c>
      <c r="R31" s="42" t="e">
        <f t="shared" si="3"/>
        <v>#DIV/0!</v>
      </c>
    </row>
    <row r="32" spans="1:18">
      <c r="A32" s="8" t="s">
        <v>23</v>
      </c>
      <c r="B32" s="12">
        <f>'[2]6.UE28_VI_TIPO'!J242</f>
        <v>4421</v>
      </c>
      <c r="C32" s="12">
        <f>'[2]6.UE28_VI_TIPO'!K242</f>
        <v>1543</v>
      </c>
      <c r="D32" s="12">
        <f>'[2]6.UE28_VI_TIPO'!L242</f>
        <v>1908</v>
      </c>
      <c r="E32" s="12">
        <f>'[2]6.UE28_VI_TIPO'!M242</f>
        <v>2787</v>
      </c>
      <c r="F32" s="12">
        <f>'[2]6.UE28_VI_TIPO'!N242</f>
        <v>2981</v>
      </c>
      <c r="G32" s="12">
        <f>'[2]6.UE28_VI_TIPO'!O242</f>
        <v>3689</v>
      </c>
      <c r="H32" s="12">
        <f>'[2]6.UE28_VI_TIPO'!P242</f>
        <v>3876</v>
      </c>
      <c r="I32" s="12">
        <f>'[2]6.UE28_VI_TIPO'!Q242</f>
        <v>4574</v>
      </c>
      <c r="J32" s="12">
        <f>'[2]6.UE28_VI_TIPO'!R242</f>
        <v>4972</v>
      </c>
      <c r="K32" s="12">
        <f>'[2]6.UE28_VI_TIPO'!S242</f>
        <v>6004</v>
      </c>
      <c r="L32" s="12">
        <f>'[2]6.UE28_VI_TIPO'!T242</f>
        <v>6227</v>
      </c>
      <c r="M32" s="12">
        <f>'[2]6.UE28_VI_TIPO'!U242</f>
        <v>5637</v>
      </c>
      <c r="N32" s="12">
        <f>'[2]6.UE28_VI_TIPO'!V242</f>
        <v>4006</v>
      </c>
      <c r="O32" s="12">
        <f>'[2]6.UE28_VI_TIPO'!W242</f>
        <v>5183</v>
      </c>
      <c r="P32" s="12">
        <v>5192</v>
      </c>
      <c r="Q32" s="42">
        <f t="shared" si="2"/>
        <v>0.17364460737023801</v>
      </c>
      <c r="R32" s="42" t="e">
        <f t="shared" si="3"/>
        <v>#DIV/0!</v>
      </c>
    </row>
    <row r="33" spans="1:18">
      <c r="A33" s="8" t="s">
        <v>24</v>
      </c>
      <c r="B33" s="12">
        <f>'[2]6.UE28_VI_TIPO'!J243</f>
        <v>4254</v>
      </c>
      <c r="C33" s="12">
        <f>'[2]6.UE28_VI_TIPO'!K243</f>
        <v>877</v>
      </c>
      <c r="D33" s="12">
        <f>'[2]6.UE28_VI_TIPO'!L243</f>
        <v>1169</v>
      </c>
      <c r="E33" s="12">
        <f>'[2]6.UE28_VI_TIPO'!M243</f>
        <v>3463</v>
      </c>
      <c r="F33" s="12">
        <f>'[2]6.UE28_VI_TIPO'!N243</f>
        <v>3919</v>
      </c>
      <c r="G33" s="12">
        <f>'[2]6.UE28_VI_TIPO'!O243</f>
        <v>3844</v>
      </c>
      <c r="H33" s="12">
        <f>'[2]6.UE28_VI_TIPO'!P243</f>
        <v>3809</v>
      </c>
      <c r="I33" s="12">
        <f>'[2]6.UE28_VI_TIPO'!Q243</f>
        <v>3999</v>
      </c>
      <c r="J33" s="12">
        <f>'[2]6.UE28_VI_TIPO'!R243</f>
        <v>3981</v>
      </c>
      <c r="K33" s="12">
        <f>'[2]6.UE28_VI_TIPO'!S243</f>
        <v>4048</v>
      </c>
      <c r="L33" s="12">
        <f>'[2]6.UE28_VI_TIPO'!T243</f>
        <v>4022</v>
      </c>
      <c r="M33" s="12">
        <f>'[2]6.UE28_VI_TIPO'!U243</f>
        <v>3906</v>
      </c>
      <c r="N33" s="12">
        <f>'[2]6.UE28_VI_TIPO'!V243</f>
        <v>2911</v>
      </c>
      <c r="O33" s="12">
        <v>4108</v>
      </c>
      <c r="P33" s="12">
        <v>4357</v>
      </c>
      <c r="Q33" s="42">
        <f t="shared" si="2"/>
        <v>6.0613437195715658</v>
      </c>
      <c r="R33" s="42" t="e">
        <f t="shared" si="3"/>
        <v>#DIV/0!</v>
      </c>
    </row>
    <row r="34" spans="1:18">
      <c r="A34" s="8" t="s">
        <v>25</v>
      </c>
      <c r="B34" s="12">
        <f>'[2]6.UE28_VI_TIPO'!J244</f>
        <v>6668</v>
      </c>
      <c r="C34" s="12">
        <f>'[2]6.UE28_VI_TIPO'!K244</f>
        <v>1403</v>
      </c>
      <c r="D34" s="12">
        <f>'[2]6.UE28_VI_TIPO'!L244</f>
        <v>2399</v>
      </c>
      <c r="E34" s="12">
        <f>'[2]6.UE28_VI_TIPO'!M244</f>
        <v>4689</v>
      </c>
      <c r="F34" s="12">
        <f>'[2]6.UE28_VI_TIPO'!N244</f>
        <v>4502</v>
      </c>
      <c r="G34" s="12">
        <f>'[2]6.UE28_VI_TIPO'!O244</f>
        <v>5420</v>
      </c>
      <c r="H34" s="12">
        <f>'[2]6.UE28_VI_TIPO'!P244</f>
        <v>4536</v>
      </c>
      <c r="I34" s="12">
        <f>'[2]6.UE28_VI_TIPO'!Q244</f>
        <v>6164</v>
      </c>
      <c r="J34" s="12">
        <f>'[2]6.UE28_VI_TIPO'!R244</f>
        <v>9060</v>
      </c>
      <c r="K34" s="12">
        <f>'[2]6.UE28_VI_TIPO'!S244</f>
        <v>10590</v>
      </c>
      <c r="L34" s="12">
        <f>'[2]6.UE28_VI_TIPO'!T244</f>
        <v>12563</v>
      </c>
      <c r="M34" s="12">
        <f>'[2]6.UE28_VI_TIPO'!U244</f>
        <v>12091</v>
      </c>
      <c r="N34" s="12">
        <f>'[2]6.UE28_VI_TIPO'!V244</f>
        <v>7362</v>
      </c>
      <c r="O34" s="12">
        <v>11532</v>
      </c>
      <c r="P34" s="12">
        <v>13370</v>
      </c>
      <c r="Q34" s="42">
        <f t="shared" si="2"/>
        <v>15.938258758237955</v>
      </c>
      <c r="R34" s="42" t="e">
        <f t="shared" si="3"/>
        <v>#DIV/0!</v>
      </c>
    </row>
    <row r="35" spans="1:18">
      <c r="A35" s="8" t="s">
        <v>26</v>
      </c>
      <c r="B35" s="12" t="str">
        <f>'[2]6.UE28_VI_TIPO'!J245</f>
        <v>-</v>
      </c>
      <c r="C35" s="12">
        <f>'[2]6.UE28_VI_TIPO'!K245</f>
        <v>51936</v>
      </c>
      <c r="D35" s="12">
        <f>'[2]6.UE28_VI_TIPO'!L245</f>
        <v>54463</v>
      </c>
      <c r="E35" s="12">
        <f>'[2]6.UE28_VI_TIPO'!M245</f>
        <v>61337</v>
      </c>
      <c r="F35" s="12">
        <f>'[2]6.UE28_VI_TIPO'!N245</f>
        <v>57084</v>
      </c>
      <c r="G35" s="12">
        <f>'[2]6.UE28_VI_TIPO'!O245</f>
        <v>63280</v>
      </c>
      <c r="H35" s="12">
        <f>'[2]6.UE28_VI_TIPO'!P245</f>
        <v>64766</v>
      </c>
      <c r="I35" s="12">
        <f>'[2]6.UE28_VI_TIPO'!Q245</f>
        <v>77464</v>
      </c>
      <c r="J35" s="12">
        <f>'[2]6.UE28_VI_TIPO'!R245</f>
        <v>88427</v>
      </c>
      <c r="K35" s="12">
        <f>'[2]6.UE28_VI_TIPO'!S245</f>
        <v>90936</v>
      </c>
      <c r="L35" s="12">
        <f>'[2]6.UE28_VI_TIPO'!T245</f>
        <v>101376</v>
      </c>
      <c r="M35" s="12">
        <v>100660</v>
      </c>
      <c r="N35" s="12">
        <v>81806</v>
      </c>
      <c r="O35" s="12">
        <v>107972</v>
      </c>
      <c r="P35" s="12">
        <v>98299</v>
      </c>
      <c r="Q35" s="42">
        <f t="shared" si="2"/>
        <v>-8.9588041344052183</v>
      </c>
      <c r="R35" s="42" t="e">
        <f t="shared" si="3"/>
        <v>#DIV/0!</v>
      </c>
    </row>
    <row r="36" spans="1:18">
      <c r="A36" s="8" t="s">
        <v>27</v>
      </c>
      <c r="B36" s="12">
        <f>'[2]6.UE28_VI_TIPO'!J246</f>
        <v>53134</v>
      </c>
      <c r="C36" s="12">
        <f>'[2]6.UE28_VI_TIPO'!K246</f>
        <v>18450</v>
      </c>
      <c r="D36" s="12">
        <f>'[2]6.UE28_VI_TIPO'!L246</f>
        <v>13484</v>
      </c>
      <c r="E36" s="12">
        <f>'[2]6.UE28_VI_TIPO'!M246</f>
        <v>16092</v>
      </c>
      <c r="F36" s="12">
        <f>'[2]6.UE28_VI_TIPO'!N246</f>
        <v>16679</v>
      </c>
      <c r="G36" s="12">
        <f>'[2]6.UE28_VI_TIPO'!O246</f>
        <v>14663</v>
      </c>
      <c r="H36" s="12">
        <f>'[2]6.UE28_VI_TIPO'!P246</f>
        <v>18542</v>
      </c>
      <c r="I36" s="12">
        <f>'[2]6.UE28_VI_TIPO'!Q246</f>
        <v>24261</v>
      </c>
      <c r="J36" s="12">
        <f>'[2]6.UE28_VI_TIPO'!R246</f>
        <v>23529</v>
      </c>
      <c r="K36" s="12">
        <f>'[2]6.UE28_VI_TIPO'!S246</f>
        <v>23160</v>
      </c>
      <c r="L36" s="12">
        <f>'[2]6.UE28_VI_TIPO'!T246</f>
        <v>25812</v>
      </c>
      <c r="M36" s="12">
        <f>'[2]6.UE28_VI_TIPO'!U246</f>
        <v>25371</v>
      </c>
      <c r="N36" s="12">
        <f>'[2]6.UE28_VI_TIPO'!V246</f>
        <v>18664</v>
      </c>
      <c r="O36" s="12">
        <v>23272</v>
      </c>
      <c r="P36" s="12">
        <v>21313</v>
      </c>
      <c r="Q36" s="42">
        <f t="shared" si="2"/>
        <v>-8.4178411825369555</v>
      </c>
      <c r="R36" s="42" t="e">
        <f t="shared" si="3"/>
        <v>#DIV/0!</v>
      </c>
    </row>
    <row r="37" spans="1:18">
      <c r="A37" s="8" t="s">
        <v>28</v>
      </c>
      <c r="B37" s="12">
        <f>'[2]6.UE28_VI_TIPO'!J247</f>
        <v>32338</v>
      </c>
      <c r="C37" s="12">
        <f>'[2]6.UE28_VI_TIPO'!K247</f>
        <v>18044</v>
      </c>
      <c r="D37" s="12">
        <f>'[2]6.UE28_VI_TIPO'!L247</f>
        <v>9823</v>
      </c>
      <c r="E37" s="12">
        <f>'[2]6.UE28_VI_TIPO'!M247</f>
        <v>9701</v>
      </c>
      <c r="F37" s="12">
        <f>'[2]6.UE28_VI_TIPO'!N247</f>
        <v>8920</v>
      </c>
      <c r="G37" s="12">
        <f>'[2]6.UE28_VI_TIPO'!O247</f>
        <v>9206</v>
      </c>
      <c r="H37" s="12">
        <f>'[2]6.UE28_VI_TIPO'!P247</f>
        <v>9713</v>
      </c>
      <c r="I37" s="12">
        <f>'[2]6.UE28_VI_TIPO'!Q247</f>
        <v>12123</v>
      </c>
      <c r="J37" s="12">
        <f>'[2]6.UE28_VI_TIPO'!R247</f>
        <v>12435</v>
      </c>
      <c r="K37" s="12">
        <f>'[2]6.UE28_VI_TIPO'!S247</f>
        <v>12174</v>
      </c>
      <c r="L37" s="12">
        <f>'[2]6.UE28_VI_TIPO'!T247</f>
        <v>13785</v>
      </c>
      <c r="M37" s="12">
        <v>29328</v>
      </c>
      <c r="N37" s="12">
        <v>21381</v>
      </c>
      <c r="O37" s="12">
        <v>11649</v>
      </c>
      <c r="P37" s="12">
        <v>11233</v>
      </c>
      <c r="Q37" s="42">
        <f t="shared" si="2"/>
        <v>-3.5711219847197162</v>
      </c>
      <c r="R37" s="42" t="e">
        <f t="shared" si="3"/>
        <v>#DIV/0!</v>
      </c>
    </row>
    <row r="38" spans="1:18">
      <c r="A38" s="8" t="s">
        <v>29</v>
      </c>
      <c r="B38" s="12">
        <f>'[2]6.UE28_VI_TIPO'!J248</f>
        <v>10056</v>
      </c>
      <c r="C38" s="12">
        <f>'[2]6.UE28_VI_TIPO'!K248</f>
        <v>5319</v>
      </c>
      <c r="D38" s="12">
        <f>'[2]6.UE28_VI_TIPO'!L248</f>
        <v>5729</v>
      </c>
      <c r="E38" s="12">
        <f>'[2]6.UE28_VI_TIPO'!M248</f>
        <v>7986</v>
      </c>
      <c r="F38" s="12">
        <f>'[2]6.UE28_VI_TIPO'!N248</f>
        <v>7601</v>
      </c>
      <c r="G38" s="12">
        <f>'[2]6.UE28_VI_TIPO'!O248</f>
        <v>8026</v>
      </c>
      <c r="H38" s="12">
        <f>'[2]6.UE28_VI_TIPO'!P248</f>
        <v>8638</v>
      </c>
      <c r="I38" s="12">
        <f>'[2]6.UE28_VI_TIPO'!Q248</f>
        <v>9523</v>
      </c>
      <c r="J38" s="12">
        <f>'[2]6.UE28_VI_TIPO'!R248</f>
        <v>12539</v>
      </c>
      <c r="K38" s="12">
        <f>'[2]6.UE28_VI_TIPO'!S248</f>
        <v>14652</v>
      </c>
      <c r="L38" s="12">
        <f>'[2]6.UE28_VI_TIPO'!T248</f>
        <v>15587</v>
      </c>
      <c r="M38" s="12">
        <v>12295</v>
      </c>
      <c r="N38" s="12">
        <v>8604</v>
      </c>
      <c r="O38" s="12">
        <v>11710</v>
      </c>
      <c r="P38" s="12">
        <v>9585</v>
      </c>
      <c r="Q38" s="42">
        <f t="shared" si="2"/>
        <v>-18.146883005977799</v>
      </c>
      <c r="R38" s="42" t="e">
        <f t="shared" si="3"/>
        <v>#DIV/0!</v>
      </c>
    </row>
    <row r="39" spans="1:18">
      <c r="A39" s="8" t="s">
        <v>30</v>
      </c>
      <c r="B39" s="12" t="str">
        <f>'[2]6.UE28_VI_TIPO'!J249</f>
        <v>-</v>
      </c>
      <c r="C39" s="12" t="str">
        <f>'[2]6.UE28_VI_TIPO'!K249</f>
        <v>-</v>
      </c>
      <c r="D39" s="12">
        <f>'[2]6.UE28_VI_TIPO'!L249</f>
        <v>11745</v>
      </c>
      <c r="E39" s="12">
        <f>'[2]6.UE28_VI_TIPO'!M249</f>
        <v>15905</v>
      </c>
      <c r="F39" s="12">
        <f>'[2]6.UE28_VI_TIPO'!N249</f>
        <v>15109</v>
      </c>
      <c r="G39" s="12">
        <f>'[2]6.UE28_VI_TIPO'!O249</f>
        <v>16835</v>
      </c>
      <c r="H39" s="12">
        <f>'[2]6.UE28_VI_TIPO'!P249</f>
        <v>21243</v>
      </c>
      <c r="I39" s="12">
        <f>'[2]6.UE28_VI_TIPO'!Q249</f>
        <v>23762</v>
      </c>
      <c r="J39" s="12">
        <f>'[2]6.UE28_VI_TIPO'!R249</f>
        <v>27255</v>
      </c>
      <c r="K39" s="12">
        <f>'[2]6.UE28_VI_TIPO'!S249</f>
        <v>26438</v>
      </c>
      <c r="L39" s="12">
        <f>'[2]6.UE28_VI_TIPO'!T249</f>
        <v>29645</v>
      </c>
      <c r="M39" s="106">
        <v>13636</v>
      </c>
      <c r="N39" s="106">
        <v>9477</v>
      </c>
      <c r="O39" s="12">
        <v>28467</v>
      </c>
      <c r="P39" s="12">
        <v>24048</v>
      </c>
      <c r="Q39" s="42">
        <f t="shared" si="2"/>
        <v>-15.52323743281695</v>
      </c>
      <c r="R39" s="42" t="e">
        <f t="shared" si="3"/>
        <v>#DIV/0!</v>
      </c>
    </row>
    <row r="40" spans="1:18" ht="14.4">
      <c r="A40" s="14" t="s">
        <v>36</v>
      </c>
      <c r="B40" s="9">
        <v>324887</v>
      </c>
      <c r="C40" s="9">
        <v>131715</v>
      </c>
      <c r="D40" s="9">
        <v>194341</v>
      </c>
      <c r="E40" s="12">
        <v>247924</v>
      </c>
      <c r="F40" s="33">
        <v>386167</v>
      </c>
      <c r="G40" s="33">
        <v>349469</v>
      </c>
      <c r="H40" s="33">
        <v>259329</v>
      </c>
      <c r="I40" s="33">
        <v>158183</v>
      </c>
      <c r="J40" s="33">
        <v>164784</v>
      </c>
      <c r="K40" s="33">
        <v>208870</v>
      </c>
      <c r="L40" s="33">
        <v>214644</v>
      </c>
      <c r="M40" s="33">
        <v>211098</v>
      </c>
      <c r="N40" s="33">
        <v>197207</v>
      </c>
      <c r="O40" s="33">
        <v>258521</v>
      </c>
      <c r="Q40" s="42">
        <f>(P41/O40-1)*100</f>
        <v>-100</v>
      </c>
      <c r="R40" s="42" t="e">
        <f>P41/$P$74*100</f>
        <v>#DIV/0!</v>
      </c>
    </row>
    <row r="41" spans="1:18" ht="14.4">
      <c r="A41" s="48" t="s">
        <v>37</v>
      </c>
      <c r="B41" s="49">
        <v>40983</v>
      </c>
      <c r="C41" s="49">
        <v>11665</v>
      </c>
      <c r="D41" s="49">
        <v>18868</v>
      </c>
      <c r="E41" s="50">
        <v>19797</v>
      </c>
      <c r="F41" s="51">
        <v>21984</v>
      </c>
      <c r="G41" s="51">
        <v>19572</v>
      </c>
      <c r="H41" s="51">
        <v>8937</v>
      </c>
      <c r="I41" s="51">
        <v>5795</v>
      </c>
      <c r="J41" s="51">
        <v>9647</v>
      </c>
      <c r="K41" s="51">
        <v>13069</v>
      </c>
      <c r="L41" s="51">
        <v>14425</v>
      </c>
      <c r="M41" s="51">
        <v>14105</v>
      </c>
      <c r="N41" s="51">
        <v>13536</v>
      </c>
      <c r="O41" s="51">
        <v>18510</v>
      </c>
      <c r="P41" s="33"/>
      <c r="Q41" s="42" t="e">
        <f>(#REF!/O41-1)*100</f>
        <v>#REF!</v>
      </c>
      <c r="R41" s="42" t="e">
        <f>#REF!/$P$74*100</f>
        <v>#REF!</v>
      </c>
    </row>
    <row r="42" spans="1:18">
      <c r="A42" s="48" t="s">
        <v>31</v>
      </c>
      <c r="B42" s="9">
        <v>220867</v>
      </c>
      <c r="C42" s="9">
        <v>206883</v>
      </c>
      <c r="D42" s="9">
        <v>285712</v>
      </c>
      <c r="E42" s="12">
        <v>321968</v>
      </c>
      <c r="F42" s="33">
        <v>265019</v>
      </c>
      <c r="G42" s="33">
        <v>232537</v>
      </c>
      <c r="H42" s="33">
        <v>226036</v>
      </c>
      <c r="I42" s="33">
        <v>293647</v>
      </c>
      <c r="J42" s="33">
        <v>257640</v>
      </c>
      <c r="K42" s="33">
        <v>264070</v>
      </c>
      <c r="L42" s="33">
        <v>155229</v>
      </c>
      <c r="M42" s="33">
        <v>104653</v>
      </c>
      <c r="N42" s="33">
        <v>186041</v>
      </c>
      <c r="O42" s="33">
        <v>210869</v>
      </c>
      <c r="P42" s="33"/>
      <c r="Q42" s="42">
        <f t="shared" si="2"/>
        <v>-100</v>
      </c>
      <c r="R42" s="42" t="e">
        <f t="shared" si="3"/>
        <v>#DIV/0!</v>
      </c>
    </row>
    <row r="43" spans="1:18" ht="14.4">
      <c r="A43" s="69" t="s">
        <v>43</v>
      </c>
      <c r="B43" s="62">
        <v>22578</v>
      </c>
      <c r="C43" s="62">
        <v>12305</v>
      </c>
      <c r="D43" s="62">
        <v>10091</v>
      </c>
      <c r="E43" s="62">
        <v>12000</v>
      </c>
      <c r="F43" s="62">
        <v>11990</v>
      </c>
      <c r="G43" s="63">
        <v>12000</v>
      </c>
      <c r="H43" s="63">
        <v>11050</v>
      </c>
      <c r="I43" s="63">
        <v>9450</v>
      </c>
      <c r="J43" s="63">
        <v>9450</v>
      </c>
      <c r="K43" s="63">
        <v>10726</v>
      </c>
      <c r="L43" s="99">
        <v>11880</v>
      </c>
      <c r="M43" s="99">
        <v>14039</v>
      </c>
      <c r="N43" s="99">
        <v>14380</v>
      </c>
      <c r="O43" s="99">
        <v>14950</v>
      </c>
      <c r="P43" s="99">
        <v>16812</v>
      </c>
      <c r="Q43" s="43">
        <f t="shared" si="2"/>
        <v>12.454849498327757</v>
      </c>
      <c r="R43" s="61" t="e">
        <f t="shared" si="3"/>
        <v>#DIV/0!</v>
      </c>
    </row>
    <row r="44" spans="1:18" ht="14.4">
      <c r="A44" s="64" t="s">
        <v>73</v>
      </c>
      <c r="B44" s="54">
        <f t="shared" ref="B44:K44" si="8">+B45+B46+B47</f>
        <v>8009782</v>
      </c>
      <c r="C44" s="54">
        <f t="shared" si="8"/>
        <v>6290318</v>
      </c>
      <c r="D44" s="54">
        <f t="shared" si="8"/>
        <v>7370488</v>
      </c>
      <c r="E44" s="54">
        <f t="shared" si="8"/>
        <v>8240309</v>
      </c>
      <c r="F44" s="54">
        <f t="shared" si="8"/>
        <v>8878938</v>
      </c>
      <c r="G44" s="54">
        <f t="shared" si="8"/>
        <v>9725483</v>
      </c>
      <c r="H44" s="54">
        <f t="shared" si="8"/>
        <v>10711116</v>
      </c>
      <c r="I44" s="54">
        <f>+I45+I46+I47</f>
        <v>12051297</v>
      </c>
      <c r="J44" s="54">
        <f t="shared" si="8"/>
        <v>12898391</v>
      </c>
      <c r="K44" s="54">
        <f t="shared" si="8"/>
        <v>13516379</v>
      </c>
      <c r="L44" s="54">
        <f t="shared" ref="L44:M44" si="9">+L45+L46+L47</f>
        <v>14454630</v>
      </c>
      <c r="M44" s="54">
        <f t="shared" si="9"/>
        <v>14842202</v>
      </c>
      <c r="N44" s="54">
        <f t="shared" ref="N44:O44" si="10">+N45+N46+N47</f>
        <v>13192459</v>
      </c>
      <c r="O44" s="54">
        <f t="shared" si="10"/>
        <v>13969353</v>
      </c>
      <c r="P44" s="54"/>
      <c r="Q44" s="85">
        <f t="shared" si="2"/>
        <v>-100</v>
      </c>
      <c r="R44" s="85" t="e">
        <f t="shared" si="3"/>
        <v>#DIV/0!</v>
      </c>
    </row>
    <row r="45" spans="1:18">
      <c r="A45" s="15" t="s">
        <v>38</v>
      </c>
      <c r="B45" s="17">
        <v>801005</v>
      </c>
      <c r="C45" s="16">
        <v>753209</v>
      </c>
      <c r="D45" s="16">
        <v>889039</v>
      </c>
      <c r="E45" s="16">
        <v>938265</v>
      </c>
      <c r="F45" s="35">
        <v>967648</v>
      </c>
      <c r="G45" s="35">
        <v>1024908</v>
      </c>
      <c r="H45" s="35">
        <v>1133937</v>
      </c>
      <c r="I45" s="35">
        <v>1225295</v>
      </c>
      <c r="J45" s="35">
        <v>1323536</v>
      </c>
      <c r="K45" s="35">
        <v>1440844</v>
      </c>
      <c r="L45" s="35">
        <f>1405604+52680</f>
        <v>1458284</v>
      </c>
      <c r="M45" s="35">
        <f>1427298+51954</f>
        <v>1479252</v>
      </c>
      <c r="N45" s="35">
        <v>1267724</v>
      </c>
      <c r="O45" s="35">
        <v>1384245</v>
      </c>
      <c r="P45" s="35"/>
      <c r="Q45" s="45">
        <f t="shared" si="2"/>
        <v>-100</v>
      </c>
      <c r="R45" s="45" t="e">
        <f t="shared" si="3"/>
        <v>#DIV/0!</v>
      </c>
    </row>
    <row r="46" spans="1:18">
      <c r="A46" s="18" t="s">
        <v>39</v>
      </c>
      <c r="B46" s="20">
        <v>6724058</v>
      </c>
      <c r="C46" s="19">
        <v>5200478</v>
      </c>
      <c r="D46" s="19">
        <v>6136787</v>
      </c>
      <c r="E46" s="19">
        <v>6955525</v>
      </c>
      <c r="F46" s="36">
        <v>7534315</v>
      </c>
      <c r="G46" s="36">
        <v>8296378</v>
      </c>
      <c r="H46" s="36">
        <v>9151843</v>
      </c>
      <c r="I46" s="36">
        <v>10328798</v>
      </c>
      <c r="J46" s="36">
        <v>10993044</v>
      </c>
      <c r="K46" s="36">
        <v>11470452</v>
      </c>
      <c r="L46" s="36">
        <f>11909966+487856</f>
        <v>12397822</v>
      </c>
      <c r="M46" s="36">
        <f>12237907+527092</f>
        <v>12764999</v>
      </c>
      <c r="N46" s="36">
        <v>11479518</v>
      </c>
      <c r="O46" s="36">
        <v>12058515</v>
      </c>
      <c r="P46" s="36"/>
      <c r="Q46" s="42">
        <f t="shared" si="2"/>
        <v>-100</v>
      </c>
      <c r="R46" s="42" t="e">
        <f t="shared" si="3"/>
        <v>#DIV/0!</v>
      </c>
    </row>
    <row r="47" spans="1:18" ht="14.4">
      <c r="A47" s="21" t="s">
        <v>56</v>
      </c>
      <c r="B47" s="22">
        <v>484719</v>
      </c>
      <c r="C47" s="23">
        <v>336631</v>
      </c>
      <c r="D47" s="23">
        <v>344662</v>
      </c>
      <c r="E47" s="23">
        <v>346519</v>
      </c>
      <c r="F47" s="37">
        <v>376975</v>
      </c>
      <c r="G47" s="37">
        <v>404197</v>
      </c>
      <c r="H47" s="37">
        <v>425336</v>
      </c>
      <c r="I47" s="37">
        <v>497204</v>
      </c>
      <c r="J47" s="37">
        <v>581811</v>
      </c>
      <c r="K47" s="37">
        <v>605083</v>
      </c>
      <c r="L47" s="57">
        <f>555732+42792</f>
        <v>598524</v>
      </c>
      <c r="M47" s="57">
        <f>554338+43613</f>
        <v>597951</v>
      </c>
      <c r="N47" s="57">
        <v>445217</v>
      </c>
      <c r="O47" s="57">
        <v>526593</v>
      </c>
      <c r="P47" s="57"/>
      <c r="Q47" s="43">
        <f t="shared" si="2"/>
        <v>-100</v>
      </c>
      <c r="R47" s="43" t="e">
        <f t="shared" si="3"/>
        <v>#DIV/0!</v>
      </c>
    </row>
    <row r="48" spans="1:18">
      <c r="A48" s="5" t="s">
        <v>34</v>
      </c>
      <c r="B48" s="5">
        <f>SUM(B49:B52)</f>
        <v>951340</v>
      </c>
      <c r="C48" s="5">
        <f t="shared" ref="C48:O48" si="11">SUM(C49:C52)</f>
        <v>856575</v>
      </c>
      <c r="D48" s="5">
        <f t="shared" si="11"/>
        <v>1160943</v>
      </c>
      <c r="E48" s="5">
        <f t="shared" si="11"/>
        <v>1340584</v>
      </c>
      <c r="F48" s="5">
        <f t="shared" si="11"/>
        <v>1324735</v>
      </c>
      <c r="G48" s="5">
        <f t="shared" si="11"/>
        <v>1429849</v>
      </c>
      <c r="H48" s="5">
        <f t="shared" si="11"/>
        <v>1282340</v>
      </c>
      <c r="I48" s="5">
        <f t="shared" si="11"/>
        <v>963433</v>
      </c>
      <c r="J48" s="5">
        <f t="shared" si="11"/>
        <v>892969</v>
      </c>
      <c r="K48" s="5">
        <f t="shared" si="11"/>
        <v>819248</v>
      </c>
      <c r="L48" s="5">
        <f t="shared" si="11"/>
        <v>941534</v>
      </c>
      <c r="M48" s="5">
        <f t="shared" si="11"/>
        <v>925282</v>
      </c>
      <c r="N48" s="5">
        <f t="shared" si="11"/>
        <v>758349</v>
      </c>
      <c r="O48" s="5">
        <f t="shared" si="11"/>
        <v>1007511</v>
      </c>
      <c r="P48" s="104"/>
      <c r="Q48" s="85">
        <f t="shared" si="2"/>
        <v>-100</v>
      </c>
      <c r="R48" s="85" t="e">
        <f t="shared" si="3"/>
        <v>#DIV/0!</v>
      </c>
    </row>
    <row r="49" spans="1:19" ht="14.4">
      <c r="A49" s="15" t="s">
        <v>67</v>
      </c>
      <c r="B49" s="24">
        <v>159231</v>
      </c>
      <c r="C49" s="25">
        <v>113911</v>
      </c>
      <c r="D49" s="25">
        <v>175813</v>
      </c>
      <c r="E49" s="25">
        <v>209497</v>
      </c>
      <c r="F49" s="35">
        <v>233661</v>
      </c>
      <c r="G49" s="35">
        <v>279538</v>
      </c>
      <c r="H49" s="35">
        <v>181152</v>
      </c>
      <c r="I49" s="35">
        <v>163069</v>
      </c>
      <c r="J49" s="35">
        <v>183725</v>
      </c>
      <c r="K49" s="35">
        <v>198782</v>
      </c>
      <c r="L49" s="35">
        <v>192609</v>
      </c>
      <c r="M49" s="35">
        <v>126375</v>
      </c>
      <c r="N49" s="35">
        <v>102183</v>
      </c>
      <c r="O49" s="35">
        <v>128664</v>
      </c>
      <c r="P49" s="35"/>
      <c r="Q49" s="45">
        <f t="shared" si="2"/>
        <v>-100</v>
      </c>
      <c r="R49" s="42" t="e">
        <f t="shared" si="3"/>
        <v>#DIV/0!</v>
      </c>
    </row>
    <row r="50" spans="1:19">
      <c r="A50" s="18" t="s">
        <v>40</v>
      </c>
      <c r="B50" s="26">
        <v>479050</v>
      </c>
      <c r="C50" s="27">
        <v>497378</v>
      </c>
      <c r="D50" s="27">
        <v>658524</v>
      </c>
      <c r="E50" s="27">
        <v>731601</v>
      </c>
      <c r="F50" s="38">
        <v>686848</v>
      </c>
      <c r="G50" s="38">
        <v>726587</v>
      </c>
      <c r="H50" s="38">
        <v>703325</v>
      </c>
      <c r="I50" s="38">
        <v>445967</v>
      </c>
      <c r="J50" s="38">
        <v>362028</v>
      </c>
      <c r="K50" s="38">
        <v>383586</v>
      </c>
      <c r="L50" s="38">
        <f>373224+76005+15081</f>
        <v>464310</v>
      </c>
      <c r="M50" s="38">
        <f>403514+101335+20932</f>
        <v>525781</v>
      </c>
      <c r="N50" s="38">
        <v>442495</v>
      </c>
      <c r="O50" s="38">
        <v>561384</v>
      </c>
      <c r="P50" s="38"/>
      <c r="Q50" s="42">
        <f t="shared" si="2"/>
        <v>-100</v>
      </c>
      <c r="R50" s="42" t="e">
        <f t="shared" si="3"/>
        <v>#DIV/0!</v>
      </c>
      <c r="S50" s="47"/>
    </row>
    <row r="51" spans="1:19" ht="14.4">
      <c r="A51" s="18" t="s">
        <v>66</v>
      </c>
      <c r="B51" s="29">
        <v>71167</v>
      </c>
      <c r="C51" s="28">
        <v>49943</v>
      </c>
      <c r="D51" s="28">
        <v>91024</v>
      </c>
      <c r="E51" s="28">
        <v>111067</v>
      </c>
      <c r="F51" s="36">
        <v>105318</v>
      </c>
      <c r="G51" s="36">
        <v>111055</v>
      </c>
      <c r="H51" s="57">
        <v>97365</v>
      </c>
      <c r="I51" s="57">
        <v>85762</v>
      </c>
      <c r="J51" s="57">
        <v>90697</v>
      </c>
      <c r="K51" s="57">
        <v>92244</v>
      </c>
      <c r="L51" s="57">
        <v>102169</v>
      </c>
      <c r="M51" s="57">
        <v>85652</v>
      </c>
      <c r="N51" s="57">
        <v>64707</v>
      </c>
      <c r="O51" s="57">
        <v>111537</v>
      </c>
      <c r="P51" s="57"/>
      <c r="Q51" s="52">
        <f t="shared" si="2"/>
        <v>-100</v>
      </c>
      <c r="R51" s="52" t="e">
        <f t="shared" si="3"/>
        <v>#DIV/0!</v>
      </c>
    </row>
    <row r="52" spans="1:19" ht="14.4">
      <c r="A52" s="58" t="s">
        <v>41</v>
      </c>
      <c r="B52" s="62">
        <v>241892</v>
      </c>
      <c r="C52" s="62">
        <v>195343</v>
      </c>
      <c r="D52" s="62">
        <v>235582</v>
      </c>
      <c r="E52" s="62">
        <v>288419</v>
      </c>
      <c r="F52" s="62">
        <v>298908</v>
      </c>
      <c r="G52" s="63">
        <v>312669</v>
      </c>
      <c r="H52" s="63">
        <v>300498</v>
      </c>
      <c r="I52" s="63">
        <v>268635</v>
      </c>
      <c r="J52" s="63">
        <v>256519</v>
      </c>
      <c r="K52" s="63">
        <v>144636</v>
      </c>
      <c r="L52" s="99">
        <v>182446</v>
      </c>
      <c r="M52" s="99">
        <v>187474</v>
      </c>
      <c r="N52" s="99">
        <v>148964</v>
      </c>
      <c r="O52" s="99">
        <v>205926</v>
      </c>
      <c r="P52" s="99"/>
      <c r="Q52" s="61">
        <f t="shared" si="2"/>
        <v>-100</v>
      </c>
      <c r="R52" s="61" t="e">
        <f t="shared" si="3"/>
        <v>#DIV/0!</v>
      </c>
    </row>
    <row r="53" spans="1:19" ht="14.4">
      <c r="A53" s="5" t="s">
        <v>44</v>
      </c>
      <c r="B53" s="5">
        <f t="shared" ref="B53:O53" si="12">SUM(B54:B65)</f>
        <v>5387190</v>
      </c>
      <c r="C53" s="5">
        <f t="shared" si="12"/>
        <v>5848854</v>
      </c>
      <c r="D53" s="5">
        <f t="shared" si="12"/>
        <v>7426798</v>
      </c>
      <c r="E53" s="5">
        <f t="shared" si="12"/>
        <v>7239508</v>
      </c>
      <c r="F53" s="5">
        <f t="shared" si="12"/>
        <v>7613871</v>
      </c>
      <c r="G53" s="5">
        <f t="shared" si="12"/>
        <v>7712984</v>
      </c>
      <c r="H53" s="5">
        <f t="shared" si="12"/>
        <v>7241278</v>
      </c>
      <c r="I53" s="5">
        <f t="shared" si="12"/>
        <v>6839082</v>
      </c>
      <c r="J53" s="5">
        <f t="shared" si="12"/>
        <v>6957925</v>
      </c>
      <c r="K53" s="5">
        <f t="shared" si="12"/>
        <v>7458523</v>
      </c>
      <c r="L53" s="5">
        <f t="shared" si="12"/>
        <v>8110084</v>
      </c>
      <c r="M53" s="5">
        <f t="shared" si="12"/>
        <v>7817659</v>
      </c>
      <c r="N53" s="5">
        <f t="shared" si="12"/>
        <v>7731662</v>
      </c>
      <c r="O53" s="5">
        <f t="shared" si="12"/>
        <v>7682796</v>
      </c>
      <c r="P53" s="5"/>
      <c r="Q53" s="39">
        <f t="shared" si="2"/>
        <v>-100</v>
      </c>
      <c r="R53" s="39" t="e">
        <f t="shared" si="3"/>
        <v>#DIV/0!</v>
      </c>
    </row>
    <row r="54" spans="1:19" ht="14.4">
      <c r="A54" s="15" t="s">
        <v>68</v>
      </c>
      <c r="B54" s="24">
        <v>2624893</v>
      </c>
      <c r="C54" s="25">
        <v>3313479</v>
      </c>
      <c r="D54" s="25">
        <v>4304142</v>
      </c>
      <c r="E54" s="25">
        <v>4032698</v>
      </c>
      <c r="F54" s="25">
        <v>3811195</v>
      </c>
      <c r="G54" s="25">
        <v>4056349</v>
      </c>
      <c r="H54" s="25">
        <v>3791324</v>
      </c>
      <c r="I54" s="25">
        <v>3451263</v>
      </c>
      <c r="J54" s="25">
        <v>3651273</v>
      </c>
      <c r="K54" s="25">
        <v>4197361</v>
      </c>
      <c r="L54" s="25">
        <v>4367418</v>
      </c>
      <c r="M54" s="25">
        <v>4321610</v>
      </c>
      <c r="N54" s="25">
        <v>5133338</v>
      </c>
      <c r="O54" s="25">
        <v>4793283</v>
      </c>
      <c r="P54" s="25"/>
      <c r="Q54" s="45">
        <f t="shared" si="2"/>
        <v>-100</v>
      </c>
      <c r="R54" s="45" t="e">
        <f t="shared" si="3"/>
        <v>#DIV/0!</v>
      </c>
    </row>
    <row r="55" spans="1:19">
      <c r="A55" s="18" t="s">
        <v>45</v>
      </c>
      <c r="B55" s="29">
        <v>228491</v>
      </c>
      <c r="C55" s="28">
        <v>240747</v>
      </c>
      <c r="D55" s="28">
        <v>273891</v>
      </c>
      <c r="E55" s="28">
        <v>292904</v>
      </c>
      <c r="F55" s="28">
        <v>275684</v>
      </c>
      <c r="G55" s="28">
        <v>299696</v>
      </c>
      <c r="H55" s="28">
        <v>302034</v>
      </c>
      <c r="I55" s="28">
        <v>300116</v>
      </c>
      <c r="J55" s="28">
        <v>289228</v>
      </c>
      <c r="K55" s="28">
        <v>303328</v>
      </c>
      <c r="L55" s="97">
        <v>301000</v>
      </c>
      <c r="M55" s="97">
        <v>296000</v>
      </c>
      <c r="N55" s="97">
        <v>287639</v>
      </c>
      <c r="O55" s="97">
        <v>265708</v>
      </c>
      <c r="P55" s="97"/>
      <c r="Q55" s="42">
        <f t="shared" si="2"/>
        <v>-100</v>
      </c>
      <c r="R55" s="42" t="e">
        <f t="shared" si="3"/>
        <v>#DIV/0!</v>
      </c>
    </row>
    <row r="56" spans="1:19" ht="14.4">
      <c r="A56" s="18" t="s">
        <v>60</v>
      </c>
      <c r="B56" s="29">
        <v>80136</v>
      </c>
      <c r="C56" s="28">
        <v>86333</v>
      </c>
      <c r="D56" s="28">
        <v>110725</v>
      </c>
      <c r="E56" s="28">
        <v>107288</v>
      </c>
      <c r="F56" s="28">
        <v>120083</v>
      </c>
      <c r="G56" s="28">
        <v>135137</v>
      </c>
      <c r="H56" s="28">
        <v>144460</v>
      </c>
      <c r="I56" s="28">
        <v>172228</v>
      </c>
      <c r="J56" s="28">
        <v>226384</v>
      </c>
      <c r="K56" s="28">
        <v>173522</v>
      </c>
      <c r="L56" s="28">
        <v>148497</v>
      </c>
      <c r="M56" s="28">
        <v>142468</v>
      </c>
      <c r="N56" s="28">
        <v>90345</v>
      </c>
      <c r="O56" s="28">
        <v>106092</v>
      </c>
      <c r="P56" s="28"/>
      <c r="Q56" s="42">
        <f t="shared" si="2"/>
        <v>-100</v>
      </c>
      <c r="R56" s="42" t="e">
        <f t="shared" si="3"/>
        <v>#DIV/0!</v>
      </c>
    </row>
    <row r="57" spans="1:19" ht="14.4">
      <c r="A57" s="18" t="s">
        <v>69</v>
      </c>
      <c r="B57" s="29">
        <v>854592</v>
      </c>
      <c r="C57" s="28">
        <v>685515</v>
      </c>
      <c r="D57" s="28">
        <v>743869</v>
      </c>
      <c r="E57" s="28">
        <v>685431</v>
      </c>
      <c r="F57" s="28">
        <v>797388</v>
      </c>
      <c r="G57" s="28">
        <v>813231</v>
      </c>
      <c r="H57" s="28">
        <f>851314+11983</f>
        <v>863297</v>
      </c>
      <c r="I57" s="28">
        <v>830621</v>
      </c>
      <c r="J57" s="28">
        <v>823800</v>
      </c>
      <c r="K57" s="28">
        <v>847788</v>
      </c>
      <c r="L57" s="28">
        <v>880907</v>
      </c>
      <c r="M57" s="28">
        <v>894125</v>
      </c>
      <c r="N57" s="28">
        <v>788634</v>
      </c>
      <c r="O57" s="28">
        <v>772642</v>
      </c>
      <c r="P57" s="28"/>
      <c r="Q57" s="42">
        <f t="shared" si="2"/>
        <v>-100</v>
      </c>
      <c r="R57" s="42" t="e">
        <f t="shared" si="3"/>
        <v>#DIV/0!</v>
      </c>
    </row>
    <row r="58" spans="1:19" ht="14.4">
      <c r="A58" s="18" t="s">
        <v>70</v>
      </c>
      <c r="B58" s="29">
        <v>437657</v>
      </c>
      <c r="C58" s="28">
        <v>449391</v>
      </c>
      <c r="D58" s="28">
        <v>653193</v>
      </c>
      <c r="E58" s="28">
        <v>777424</v>
      </c>
      <c r="F58" s="28">
        <v>813589</v>
      </c>
      <c r="G58" s="28">
        <v>687323</v>
      </c>
      <c r="H58" s="28">
        <v>606103</v>
      </c>
      <c r="I58" s="28">
        <v>651721</v>
      </c>
      <c r="J58" s="28">
        <v>702491</v>
      </c>
      <c r="K58" s="28">
        <v>790178</v>
      </c>
      <c r="L58" s="28">
        <v>1005188</v>
      </c>
      <c r="M58" s="28">
        <v>854839</v>
      </c>
      <c r="N58" s="28">
        <v>505102</v>
      </c>
      <c r="O58" s="28">
        <v>677119</v>
      </c>
      <c r="P58" s="28"/>
      <c r="Q58" s="42">
        <f t="shared" si="2"/>
        <v>-100</v>
      </c>
      <c r="R58" s="42" t="e">
        <f t="shared" si="3"/>
        <v>#DIV/0!</v>
      </c>
    </row>
    <row r="59" spans="1:19" ht="14.4">
      <c r="A59" s="18" t="s">
        <v>71</v>
      </c>
      <c r="B59" s="29">
        <v>178507</v>
      </c>
      <c r="C59" s="28">
        <v>126721</v>
      </c>
      <c r="D59" s="28">
        <v>223235</v>
      </c>
      <c r="E59" s="28">
        <v>291873</v>
      </c>
      <c r="F59" s="28">
        <v>335445</v>
      </c>
      <c r="G59" s="28">
        <v>350394</v>
      </c>
      <c r="H59" s="28">
        <v>328558</v>
      </c>
      <c r="I59" s="28">
        <v>276627</v>
      </c>
      <c r="J59" s="28">
        <v>200729</v>
      </c>
      <c r="K59" s="28">
        <v>235310</v>
      </c>
      <c r="L59" s="28">
        <v>276631</v>
      </c>
      <c r="M59" s="28">
        <v>242931</v>
      </c>
      <c r="N59" s="28">
        <v>143152</v>
      </c>
      <c r="O59" s="28">
        <v>227396</v>
      </c>
      <c r="P59" s="28"/>
      <c r="Q59" s="42">
        <f t="shared" si="2"/>
        <v>-100</v>
      </c>
      <c r="R59" s="42" t="e">
        <f t="shared" si="3"/>
        <v>#DIV/0!</v>
      </c>
    </row>
    <row r="60" spans="1:19" ht="14.4">
      <c r="A60" s="18" t="s">
        <v>72</v>
      </c>
      <c r="B60" s="29">
        <v>50656</v>
      </c>
      <c r="C60" s="28">
        <v>50563</v>
      </c>
      <c r="D60" s="28">
        <v>61562</v>
      </c>
      <c r="E60" s="28">
        <v>65010</v>
      </c>
      <c r="F60" s="28">
        <v>75564</v>
      </c>
      <c r="G60" s="28">
        <v>79136</v>
      </c>
      <c r="H60" s="28">
        <v>78139</v>
      </c>
      <c r="I60" s="28">
        <v>75402</v>
      </c>
      <c r="J60" s="28">
        <v>65579</v>
      </c>
      <c r="K60" s="28">
        <v>61956</v>
      </c>
      <c r="L60" s="28">
        <v>65499</v>
      </c>
      <c r="M60" s="28">
        <v>54108</v>
      </c>
      <c r="N60" s="28">
        <v>48469</v>
      </c>
      <c r="O60" s="28">
        <v>56248</v>
      </c>
      <c r="P60" s="28"/>
      <c r="Q60" s="42">
        <f t="shared" si="2"/>
        <v>-100</v>
      </c>
      <c r="R60" s="42" t="e">
        <f t="shared" si="3"/>
        <v>#DIV/0!</v>
      </c>
    </row>
    <row r="61" spans="1:19" ht="14.4">
      <c r="A61" s="18" t="s">
        <v>58</v>
      </c>
      <c r="B61" s="29">
        <v>29319</v>
      </c>
      <c r="C61" s="28">
        <v>17259</v>
      </c>
      <c r="D61" s="28">
        <v>22316</v>
      </c>
      <c r="E61" s="28">
        <v>23076</v>
      </c>
      <c r="F61" s="28">
        <v>21630</v>
      </c>
      <c r="G61" s="28">
        <v>20656</v>
      </c>
      <c r="H61" s="28">
        <v>22932</v>
      </c>
      <c r="I61" s="28">
        <v>47457</v>
      </c>
      <c r="J61" s="28">
        <v>34073</v>
      </c>
      <c r="K61" s="28">
        <v>45722</v>
      </c>
      <c r="L61" s="28">
        <v>46495</v>
      </c>
      <c r="M61" s="28">
        <v>29877</v>
      </c>
      <c r="N61" s="28">
        <v>20042</v>
      </c>
      <c r="O61" s="28">
        <v>38503</v>
      </c>
      <c r="P61" s="28"/>
      <c r="Q61" s="42">
        <f t="shared" si="2"/>
        <v>-100</v>
      </c>
      <c r="R61" s="42" t="e">
        <f t="shared" si="3"/>
        <v>#DIV/0!</v>
      </c>
    </row>
    <row r="62" spans="1:19" ht="14.4">
      <c r="A62" s="18" t="s">
        <v>61</v>
      </c>
      <c r="B62" s="29">
        <v>37648</v>
      </c>
      <c r="C62" s="28">
        <v>42188</v>
      </c>
      <c r="D62" s="28">
        <v>44200</v>
      </c>
      <c r="E62" s="28">
        <v>50585</v>
      </c>
      <c r="F62" s="28">
        <v>58500</v>
      </c>
      <c r="G62" s="28">
        <v>46929</v>
      </c>
      <c r="H62" s="28">
        <v>46650</v>
      </c>
      <c r="I62" s="28">
        <v>50357</v>
      </c>
      <c r="J62" s="28">
        <v>56254</v>
      </c>
      <c r="K62" s="28">
        <v>34772</v>
      </c>
      <c r="L62" s="36">
        <v>62636</v>
      </c>
      <c r="M62" s="36">
        <v>59583</v>
      </c>
      <c r="N62" s="36">
        <v>35533</v>
      </c>
      <c r="O62" s="36">
        <v>40000</v>
      </c>
      <c r="P62" s="36"/>
      <c r="Q62" s="42">
        <f t="shared" si="2"/>
        <v>-100</v>
      </c>
      <c r="R62" s="42" t="e">
        <f t="shared" si="3"/>
        <v>#DIV/0!</v>
      </c>
    </row>
    <row r="63" spans="1:19" ht="14.4">
      <c r="A63" s="18" t="s">
        <v>62</v>
      </c>
      <c r="B63" s="29">
        <v>388465</v>
      </c>
      <c r="C63" s="28">
        <v>318833</v>
      </c>
      <c r="D63" s="28">
        <v>453713</v>
      </c>
      <c r="E63" s="28">
        <v>433640</v>
      </c>
      <c r="F63" s="28">
        <v>763366</v>
      </c>
      <c r="G63" s="28">
        <v>666926</v>
      </c>
      <c r="H63" s="28">
        <v>470430</v>
      </c>
      <c r="I63" s="28">
        <v>443569</v>
      </c>
      <c r="J63" s="28">
        <v>440735</v>
      </c>
      <c r="K63" s="28">
        <v>340191</v>
      </c>
      <c r="L63" s="36">
        <v>560093</v>
      </c>
      <c r="M63" s="36">
        <v>538914</v>
      </c>
      <c r="N63" s="36">
        <v>448652</v>
      </c>
      <c r="O63" s="36">
        <v>436380</v>
      </c>
      <c r="P63" s="36"/>
      <c r="Q63" s="42">
        <f t="shared" si="2"/>
        <v>-100</v>
      </c>
      <c r="R63" s="42" t="e">
        <f t="shared" si="3"/>
        <v>#DIV/0!</v>
      </c>
    </row>
    <row r="64" spans="1:19" ht="14.4">
      <c r="A64" s="18" t="s">
        <v>63</v>
      </c>
      <c r="B64" s="29">
        <v>61073</v>
      </c>
      <c r="C64" s="28">
        <v>56737</v>
      </c>
      <c r="D64" s="28">
        <v>54446</v>
      </c>
      <c r="E64" s="28">
        <v>46374</v>
      </c>
      <c r="F64" s="28">
        <v>36417</v>
      </c>
      <c r="G64" s="28">
        <v>36835</v>
      </c>
      <c r="H64" s="28">
        <v>54749</v>
      </c>
      <c r="I64" s="28">
        <v>91278</v>
      </c>
      <c r="J64" s="28">
        <v>112332</v>
      </c>
      <c r="K64" s="28">
        <v>59199</v>
      </c>
      <c r="L64" s="36">
        <v>48748</v>
      </c>
      <c r="M64" s="36">
        <v>47869</v>
      </c>
      <c r="N64" s="36">
        <v>45630</v>
      </c>
      <c r="O64" s="36">
        <v>53157</v>
      </c>
      <c r="P64" s="36"/>
      <c r="Q64" s="42">
        <f t="shared" si="2"/>
        <v>-100</v>
      </c>
      <c r="R64" s="42" t="e">
        <f t="shared" si="3"/>
        <v>#DIV/0!</v>
      </c>
    </row>
    <row r="65" spans="1:50" s="55" customFormat="1">
      <c r="A65" s="71" t="s">
        <v>46</v>
      </c>
      <c r="B65" s="62">
        <v>415753</v>
      </c>
      <c r="C65" s="62">
        <v>461088</v>
      </c>
      <c r="D65" s="62">
        <v>481506</v>
      </c>
      <c r="E65" s="62">
        <v>433205</v>
      </c>
      <c r="F65" s="62">
        <v>505010</v>
      </c>
      <c r="G65" s="63">
        <v>520372</v>
      </c>
      <c r="H65" s="63">
        <v>532602</v>
      </c>
      <c r="I65" s="63">
        <v>448443</v>
      </c>
      <c r="J65" s="63">
        <v>355047</v>
      </c>
      <c r="K65" s="63">
        <v>369196</v>
      </c>
      <c r="L65" s="99">
        <v>346972</v>
      </c>
      <c r="M65" s="99">
        <v>335335</v>
      </c>
      <c r="N65" s="99">
        <v>185126</v>
      </c>
      <c r="O65" s="99">
        <v>216268</v>
      </c>
      <c r="P65" s="99"/>
      <c r="Q65" s="61">
        <f t="shared" si="2"/>
        <v>-100</v>
      </c>
      <c r="R65" s="61" t="e">
        <f t="shared" si="3"/>
        <v>#DIV/0!</v>
      </c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100"/>
      <c r="AV65" s="100"/>
      <c r="AW65" s="100"/>
      <c r="AX65" s="100"/>
    </row>
    <row r="66" spans="1:50" ht="14.4">
      <c r="A66" s="75" t="s">
        <v>47</v>
      </c>
      <c r="B66" s="75">
        <f>SUM(B67:B68)</f>
        <v>253733</v>
      </c>
      <c r="C66" s="75">
        <f t="shared" ref="C66:O66" si="13">SUM(C67:C68)</f>
        <v>227411</v>
      </c>
      <c r="D66" s="75">
        <f t="shared" si="13"/>
        <v>229388</v>
      </c>
      <c r="E66" s="75">
        <f t="shared" si="13"/>
        <v>225659</v>
      </c>
      <c r="F66" s="75">
        <f t="shared" si="13"/>
        <v>253276</v>
      </c>
      <c r="G66" s="75">
        <f t="shared" si="13"/>
        <v>267123</v>
      </c>
      <c r="H66" s="75">
        <f t="shared" si="13"/>
        <v>265658</v>
      </c>
      <c r="I66" s="75">
        <f t="shared" si="13"/>
        <v>270331</v>
      </c>
      <c r="J66" s="75">
        <f t="shared" si="13"/>
        <v>295098</v>
      </c>
      <c r="K66" s="75">
        <f t="shared" si="13"/>
        <v>324870</v>
      </c>
      <c r="L66" s="75">
        <f t="shared" si="13"/>
        <v>301149</v>
      </c>
      <c r="M66" s="75">
        <f t="shared" si="13"/>
        <v>285505</v>
      </c>
      <c r="N66" s="75">
        <f t="shared" si="13"/>
        <v>275166</v>
      </c>
      <c r="O66" s="75">
        <f t="shared" si="13"/>
        <v>344912</v>
      </c>
      <c r="P66" s="75"/>
      <c r="Q66" s="76">
        <f t="shared" si="2"/>
        <v>-100</v>
      </c>
      <c r="R66" s="76" t="e">
        <f t="shared" si="3"/>
        <v>#DIV/0!</v>
      </c>
    </row>
    <row r="67" spans="1:50" ht="14.4">
      <c r="A67" s="15" t="s">
        <v>49</v>
      </c>
      <c r="B67" s="24">
        <v>220940</v>
      </c>
      <c r="C67" s="25">
        <v>208613</v>
      </c>
      <c r="D67" s="25">
        <v>208167</v>
      </c>
      <c r="E67" s="25">
        <v>204987</v>
      </c>
      <c r="F67" s="35">
        <v>229352</v>
      </c>
      <c r="G67" s="35">
        <v>236262</v>
      </c>
      <c r="H67" s="35">
        <v>229281</v>
      </c>
      <c r="I67" s="35">
        <v>231254</v>
      </c>
      <c r="J67" s="35">
        <v>250859</v>
      </c>
      <c r="K67" s="35">
        <v>273458</v>
      </c>
      <c r="L67" s="35">
        <v>247683</v>
      </c>
      <c r="M67" s="35">
        <v>235116</v>
      </c>
      <c r="N67" s="35">
        <v>240164</v>
      </c>
      <c r="O67" s="35">
        <v>296575</v>
      </c>
      <c r="P67" s="35"/>
      <c r="Q67" s="46">
        <f t="shared" si="2"/>
        <v>-100</v>
      </c>
      <c r="R67" s="46" t="e">
        <f t="shared" si="3"/>
        <v>#DIV/0!</v>
      </c>
    </row>
    <row r="68" spans="1:50">
      <c r="A68" s="18" t="s">
        <v>50</v>
      </c>
      <c r="B68" s="26">
        <v>32793</v>
      </c>
      <c r="C68" s="27">
        <v>18798</v>
      </c>
      <c r="D68" s="27">
        <v>21221</v>
      </c>
      <c r="E68" s="27">
        <v>20672</v>
      </c>
      <c r="F68" s="38">
        <v>23924</v>
      </c>
      <c r="G68" s="38">
        <v>30861</v>
      </c>
      <c r="H68" s="38">
        <v>36377</v>
      </c>
      <c r="I68" s="38">
        <v>39077</v>
      </c>
      <c r="J68" s="38">
        <v>44239</v>
      </c>
      <c r="K68" s="38">
        <v>51412</v>
      </c>
      <c r="L68" s="38">
        <v>53466</v>
      </c>
      <c r="M68" s="38">
        <v>50389</v>
      </c>
      <c r="N68" s="38">
        <v>35002</v>
      </c>
      <c r="O68" s="38">
        <v>48337</v>
      </c>
      <c r="P68" s="38"/>
      <c r="Q68" s="42">
        <f t="shared" si="2"/>
        <v>-100</v>
      </c>
      <c r="R68" s="42" t="e">
        <f t="shared" si="3"/>
        <v>#DIV/0!</v>
      </c>
    </row>
    <row r="69" spans="1:50" ht="14.4">
      <c r="A69" s="75" t="s">
        <v>48</v>
      </c>
      <c r="B69" s="75">
        <f>SUM(B70:B73)</f>
        <v>331506</v>
      </c>
      <c r="C69" s="75">
        <f t="shared" ref="C69:O69" si="14">SUM(C70:C73)</f>
        <v>286100</v>
      </c>
      <c r="D69" s="75">
        <f t="shared" si="14"/>
        <v>307223</v>
      </c>
      <c r="E69" s="75">
        <f t="shared" si="14"/>
        <v>333672</v>
      </c>
      <c r="F69" s="75">
        <f t="shared" si="14"/>
        <v>349261</v>
      </c>
      <c r="G69" s="75">
        <f t="shared" si="14"/>
        <v>374610</v>
      </c>
      <c r="H69" s="75">
        <f t="shared" si="14"/>
        <v>397103</v>
      </c>
      <c r="I69" s="75">
        <f t="shared" si="14"/>
        <v>369423</v>
      </c>
      <c r="J69" s="75">
        <f t="shared" si="14"/>
        <v>321949</v>
      </c>
      <c r="K69" s="75">
        <f t="shared" si="14"/>
        <v>291446</v>
      </c>
      <c r="L69" s="75">
        <f t="shared" si="14"/>
        <v>306251</v>
      </c>
      <c r="M69" s="75">
        <f t="shared" si="14"/>
        <v>302008</v>
      </c>
      <c r="N69" s="75">
        <f t="shared" si="14"/>
        <v>259251</v>
      </c>
      <c r="O69" s="75">
        <f t="shared" si="14"/>
        <v>311992</v>
      </c>
      <c r="P69" s="75"/>
      <c r="Q69" s="76">
        <f t="shared" si="2"/>
        <v>-100</v>
      </c>
      <c r="R69" s="76" t="e">
        <f t="shared" si="3"/>
        <v>#DIV/0!</v>
      </c>
    </row>
    <row r="70" spans="1:50">
      <c r="A70" s="15" t="s">
        <v>51</v>
      </c>
      <c r="B70" s="7">
        <v>204125</v>
      </c>
      <c r="C70" s="7">
        <v>137093</v>
      </c>
      <c r="D70" s="7">
        <v>155777</v>
      </c>
      <c r="E70" s="7">
        <v>175949</v>
      </c>
      <c r="F70" s="32">
        <v>183919</v>
      </c>
      <c r="G70" s="32">
        <v>200184</v>
      </c>
      <c r="H70" s="32">
        <v>205240</v>
      </c>
      <c r="I70" s="32">
        <v>205079</v>
      </c>
      <c r="J70" s="32">
        <v>186117</v>
      </c>
      <c r="K70" s="32">
        <v>186117</v>
      </c>
      <c r="L70" s="32">
        <v>186984</v>
      </c>
      <c r="M70" s="32">
        <v>181233</v>
      </c>
      <c r="N70" s="32">
        <v>126092</v>
      </c>
      <c r="O70" s="32">
        <v>160153</v>
      </c>
      <c r="P70" s="32"/>
      <c r="Q70" s="40">
        <f t="shared" si="2"/>
        <v>-100</v>
      </c>
      <c r="R70" s="40" t="e">
        <f t="shared" si="3"/>
        <v>#DIV/0!</v>
      </c>
    </row>
    <row r="71" spans="1:50" s="55" customFormat="1">
      <c r="A71" s="18" t="s">
        <v>52</v>
      </c>
      <c r="B71" s="9">
        <v>36104</v>
      </c>
      <c r="C71" s="9">
        <v>46595</v>
      </c>
      <c r="D71" s="9">
        <v>56069</v>
      </c>
      <c r="E71" s="88">
        <v>61600</v>
      </c>
      <c r="F71" s="89">
        <v>63600</v>
      </c>
      <c r="G71" s="89">
        <v>63000</v>
      </c>
      <c r="H71" s="89">
        <v>75600</v>
      </c>
      <c r="I71" s="89">
        <v>73700</v>
      </c>
      <c r="J71" s="89">
        <v>49300</v>
      </c>
      <c r="K71" s="89">
        <v>28408</v>
      </c>
      <c r="L71" s="33">
        <v>38583</v>
      </c>
      <c r="M71" s="33">
        <v>43569</v>
      </c>
      <c r="N71" s="33">
        <v>51940</v>
      </c>
      <c r="O71" s="33">
        <v>62733</v>
      </c>
      <c r="P71" s="33"/>
      <c r="Q71" s="87">
        <f t="shared" si="2"/>
        <v>-100</v>
      </c>
      <c r="R71" s="87" t="e">
        <f t="shared" si="3"/>
        <v>#DIV/0!</v>
      </c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100"/>
      <c r="AV71" s="100"/>
      <c r="AW71" s="100"/>
      <c r="AX71" s="100"/>
    </row>
    <row r="72" spans="1:50" s="55" customFormat="1">
      <c r="A72" s="65" t="s">
        <v>53</v>
      </c>
      <c r="B72" s="9">
        <v>19265</v>
      </c>
      <c r="C72" s="9">
        <v>16208</v>
      </c>
      <c r="D72" s="9">
        <v>12317</v>
      </c>
      <c r="E72" s="9">
        <v>12366</v>
      </c>
      <c r="F72" s="33">
        <v>12488</v>
      </c>
      <c r="G72" s="33">
        <v>12578</v>
      </c>
      <c r="H72" s="33">
        <v>12411</v>
      </c>
      <c r="I72" s="33">
        <v>11035</v>
      </c>
      <c r="J72" s="33">
        <v>10786</v>
      </c>
      <c r="K72" s="33">
        <v>13287</v>
      </c>
      <c r="L72" s="33">
        <v>14136</v>
      </c>
      <c r="M72" s="33">
        <v>17562</v>
      </c>
      <c r="N72" s="33">
        <v>16262</v>
      </c>
      <c r="O72" s="33">
        <v>21151</v>
      </c>
      <c r="P72" s="33"/>
      <c r="Q72" s="87">
        <f t="shared" si="2"/>
        <v>-100</v>
      </c>
      <c r="R72" s="87" t="e">
        <f t="shared" si="3"/>
        <v>#DIV/0!</v>
      </c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100"/>
      <c r="AV72" s="100"/>
      <c r="AW72" s="100"/>
      <c r="AX72" s="100"/>
    </row>
    <row r="73" spans="1:50" s="55" customFormat="1">
      <c r="A73" s="71" t="s">
        <v>46</v>
      </c>
      <c r="B73" s="62">
        <v>72012</v>
      </c>
      <c r="C73" s="62">
        <v>86204</v>
      </c>
      <c r="D73" s="62">
        <v>83060</v>
      </c>
      <c r="E73" s="62">
        <v>83757</v>
      </c>
      <c r="F73" s="62">
        <v>89254</v>
      </c>
      <c r="G73" s="63">
        <v>98848</v>
      </c>
      <c r="H73" s="63">
        <v>103852</v>
      </c>
      <c r="I73" s="63">
        <v>79609</v>
      </c>
      <c r="J73" s="63">
        <v>75746</v>
      </c>
      <c r="K73" s="63">
        <v>63634</v>
      </c>
      <c r="L73" s="99">
        <v>66548</v>
      </c>
      <c r="M73" s="99">
        <v>59644</v>
      </c>
      <c r="N73" s="99">
        <v>64957</v>
      </c>
      <c r="O73" s="99">
        <v>67955</v>
      </c>
      <c r="P73" s="99"/>
      <c r="Q73" s="61">
        <f t="shared" ref="Q73:Q75" si="15">(P73/O73-1)*100</f>
        <v>-100</v>
      </c>
      <c r="R73" s="61" t="e">
        <f t="shared" ref="R73:R76" si="16">P73/$P$74*100</f>
        <v>#DIV/0!</v>
      </c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  <c r="AU73" s="100"/>
      <c r="AV73" s="100"/>
      <c r="AW73" s="100"/>
      <c r="AX73" s="100"/>
    </row>
    <row r="74" spans="1:50" s="60" customFormat="1">
      <c r="A74" s="59" t="s">
        <v>35</v>
      </c>
      <c r="B74" s="34">
        <f>+B69+B66+B53+B48+B44+B5</f>
        <v>17953426</v>
      </c>
      <c r="C74" s="34">
        <f>+C69+C66+C53+C48+C44+C5</f>
        <v>15562556</v>
      </c>
      <c r="D74" s="34">
        <f>+D69+D66+D53+D48+D44+D5</f>
        <v>18841561</v>
      </c>
      <c r="E74" s="34">
        <f>+E69+E66+E53+E48+E44+E5</f>
        <v>19999638</v>
      </c>
      <c r="F74" s="34">
        <f>+F69+F66+F53+F48+F44+F5</f>
        <v>20881622</v>
      </c>
      <c r="G74" s="34">
        <f>+G69+G66+G53+G48+G44+G5</f>
        <v>21915291</v>
      </c>
      <c r="H74" s="34">
        <f>+H69+H66+H53+H48+H44+H5</f>
        <v>22326624</v>
      </c>
      <c r="I74" s="34">
        <f>+I69+I66+I53+I48+I44+I5</f>
        <v>23125541</v>
      </c>
      <c r="J74" s="34">
        <f>+J69+J66+J53+J48+J44+J5</f>
        <v>24218724</v>
      </c>
      <c r="K74" s="34">
        <f>+K69+K66+K53+K48+K44+K5</f>
        <v>25390605</v>
      </c>
      <c r="L74" s="34">
        <f>+L69+L66+L53+L48+L44+L5</f>
        <v>27072268</v>
      </c>
      <c r="M74" s="34">
        <f>+M69+M66+M53+M48+M44+M5</f>
        <v>27145377</v>
      </c>
      <c r="N74" s="34">
        <f>+N69+N66+N53+N48+N44+N5</f>
        <v>24746185</v>
      </c>
      <c r="O74" s="34">
        <f>+O69+O66+O53+O48+O44+O5</f>
        <v>26179613</v>
      </c>
      <c r="P74" s="34"/>
      <c r="Q74" s="86">
        <f t="shared" si="15"/>
        <v>-100</v>
      </c>
      <c r="R74" s="86" t="e">
        <f t="shared" si="16"/>
        <v>#DIV/0!</v>
      </c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</row>
    <row r="75" spans="1:50" s="60" customFormat="1">
      <c r="A75" s="95" t="s">
        <v>57</v>
      </c>
      <c r="B75" s="96">
        <f t="shared" ref="B75:O75" si="17">+B58+B54+B50+B40</f>
        <v>3866487</v>
      </c>
      <c r="C75" s="96">
        <f t="shared" si="17"/>
        <v>4391963</v>
      </c>
      <c r="D75" s="96">
        <f t="shared" si="17"/>
        <v>5810200</v>
      </c>
      <c r="E75" s="96">
        <f t="shared" si="17"/>
        <v>5789647</v>
      </c>
      <c r="F75" s="96">
        <f t="shared" si="17"/>
        <v>5697799</v>
      </c>
      <c r="G75" s="96">
        <f t="shared" si="17"/>
        <v>5819728</v>
      </c>
      <c r="H75" s="96">
        <f t="shared" si="17"/>
        <v>5360081</v>
      </c>
      <c r="I75" s="96">
        <f t="shared" si="17"/>
        <v>4707134</v>
      </c>
      <c r="J75" s="96">
        <f t="shared" si="17"/>
        <v>4880576</v>
      </c>
      <c r="K75" s="96">
        <f t="shared" si="17"/>
        <v>5579995</v>
      </c>
      <c r="L75" s="96">
        <f t="shared" si="17"/>
        <v>6051560</v>
      </c>
      <c r="M75" s="96">
        <f t="shared" si="17"/>
        <v>5913328</v>
      </c>
      <c r="N75" s="96">
        <f t="shared" si="17"/>
        <v>6278142</v>
      </c>
      <c r="O75" s="96">
        <f t="shared" si="17"/>
        <v>6290307</v>
      </c>
      <c r="P75" s="96"/>
      <c r="Q75" s="86">
        <f t="shared" si="15"/>
        <v>-100</v>
      </c>
      <c r="R75" s="86" t="e">
        <f t="shared" si="16"/>
        <v>#DIV/0!</v>
      </c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H75" s="101"/>
      <c r="AI75" s="101"/>
      <c r="AJ75" s="101"/>
      <c r="AK75" s="101"/>
      <c r="AL75" s="101"/>
      <c r="AM75" s="101"/>
      <c r="AN75" s="101"/>
      <c r="AO75" s="101"/>
      <c r="AP75" s="101"/>
      <c r="AQ75" s="101"/>
      <c r="AR75" s="101"/>
      <c r="AS75" s="101"/>
      <c r="AT75" s="101"/>
      <c r="AU75" s="101"/>
      <c r="AV75" s="101"/>
      <c r="AW75" s="101"/>
      <c r="AX75" s="101"/>
    </row>
    <row r="76" spans="1:50" ht="13.8">
      <c r="A76" s="66" t="s">
        <v>78</v>
      </c>
      <c r="B76" s="30"/>
      <c r="C76" s="30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 t="e">
        <f t="shared" si="16"/>
        <v>#DIV/0!</v>
      </c>
    </row>
    <row r="77" spans="1:50" ht="13.8">
      <c r="A77" s="67" t="s">
        <v>64</v>
      </c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</row>
    <row r="78" spans="1:50" ht="13.8">
      <c r="A78" s="67" t="s">
        <v>54</v>
      </c>
    </row>
    <row r="79" spans="1:50" ht="13.8">
      <c r="A79" s="68" t="s">
        <v>55</v>
      </c>
      <c r="B79" s="98" t="s">
        <v>59</v>
      </c>
      <c r="C79" s="53"/>
      <c r="D79" s="53"/>
      <c r="E79" s="53"/>
      <c r="F79" s="53"/>
      <c r="G79" s="53"/>
    </row>
    <row r="80" spans="1:50">
      <c r="B80" s="56"/>
      <c r="C80" s="56"/>
      <c r="D80" s="56"/>
      <c r="E80" s="56"/>
      <c r="F80" s="56"/>
      <c r="G80" s="56"/>
    </row>
    <row r="83" spans="2:16"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</row>
  </sheetData>
  <phoneticPr fontId="0" type="noConversion"/>
  <printOptions horizontalCentered="1"/>
  <pageMargins left="0.31496062992125984" right="0.27559055118110237" top="0.55118110236220474" bottom="0.74803149606299213" header="0.31496062992125984" footer="0.31496062992125984"/>
  <pageSetup paperSize="9" scale="75" fitToHeight="2" orientation="landscape" r:id="rId1"/>
  <headerFooter alignWithMargins="0">
    <oddFooter>&amp;L&amp;"Trebuchet MS,Grassetto"&amp;10Statistiche estere - IMMATRICOLAZIONI
Automobile in cifre &amp;C&amp;"Trebuchet MS,Grassetto"&amp;10&amp;P/&amp;N&amp;R&amp;"Trebuchet MS,Grassetto"&amp;10ANFIA - Studi e Statistiche</oddFooter>
  </headerFooter>
  <rowBreaks count="1" manualBreakCount="1">
    <brk id="4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4.Veicoli industriali</vt:lpstr>
      <vt:lpstr>'4.Veicoli industriali'!Area_stampa</vt:lpstr>
      <vt:lpstr>'4.Veicoli industriali'!Titoli_stampa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2020-09-14T10:20:34Z</cp:lastPrinted>
  <dcterms:created xsi:type="dcterms:W3CDTF">2012-11-28T13:30:04Z</dcterms:created>
  <dcterms:modified xsi:type="dcterms:W3CDTF">2023-05-05T10:10:57Z</dcterms:modified>
</cp:coreProperties>
</file>