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 estere\ImmatMondo\da controllare\"/>
    </mc:Choice>
  </mc:AlternateContent>
  <xr:revisionPtr revIDLastSave="0" documentId="13_ncr:1_{A4A7FAE8-960E-40DD-BB18-12E7F122C4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3.Autovetture" sheetId="1" r:id="rId1"/>
  </sheets>
  <externalReferences>
    <externalReference r:id="rId2"/>
  </externalReferences>
  <definedNames>
    <definedName name="_xlnm.Print_Area" localSheetId="0">'3.Autovetture'!$A$1:$R$79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'3.Autovetture'!$1:$4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1" l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5" i="1"/>
  <c r="P43" i="1"/>
  <c r="P75" i="1"/>
  <c r="O7" i="1"/>
  <c r="N7" i="1"/>
  <c r="N6" i="1" s="1"/>
  <c r="M7" i="1"/>
  <c r="M6" i="1" s="1"/>
  <c r="L7" i="1"/>
  <c r="K7" i="1"/>
  <c r="J7" i="1"/>
  <c r="J6" i="1" s="1"/>
  <c r="I7" i="1"/>
  <c r="I6" i="1" s="1"/>
  <c r="H7" i="1"/>
  <c r="G7" i="1"/>
  <c r="F7" i="1"/>
  <c r="F6" i="1" s="1"/>
  <c r="E7" i="1"/>
  <c r="E6" i="1" s="1"/>
  <c r="D7" i="1"/>
  <c r="C7" i="1"/>
  <c r="B7" i="1"/>
  <c r="B6" i="1" s="1"/>
  <c r="O6" i="1"/>
  <c r="L6" i="1"/>
  <c r="K6" i="1"/>
  <c r="H6" i="1"/>
  <c r="G6" i="1"/>
  <c r="D6" i="1"/>
  <c r="C6" i="1"/>
  <c r="P27" i="1"/>
  <c r="P69" i="1"/>
  <c r="P53" i="1"/>
  <c r="P48" i="1"/>
  <c r="P66" i="1"/>
  <c r="Q65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3" i="1"/>
  <c r="Q24" i="1"/>
  <c r="Q25" i="1"/>
  <c r="Q26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5" i="1"/>
  <c r="Q46" i="1"/>
  <c r="Q47" i="1"/>
  <c r="Q49" i="1"/>
  <c r="Q50" i="1"/>
  <c r="Q51" i="1"/>
  <c r="Q54" i="1"/>
  <c r="Q55" i="1"/>
  <c r="Q56" i="1"/>
  <c r="Q57" i="1"/>
  <c r="Q58" i="1"/>
  <c r="Q59" i="1"/>
  <c r="Q60" i="1"/>
  <c r="Q61" i="1"/>
  <c r="Q62" i="1"/>
  <c r="Q63" i="1"/>
  <c r="Q64" i="1"/>
  <c r="Q67" i="1"/>
  <c r="Q68" i="1"/>
  <c r="Q70" i="1"/>
  <c r="Q71" i="1"/>
  <c r="Q72" i="1"/>
  <c r="Q73" i="1"/>
  <c r="P44" i="1"/>
  <c r="P22" i="1"/>
  <c r="P7" i="1" s="1"/>
  <c r="P6" i="1" s="1"/>
  <c r="S9" i="1"/>
  <c r="T9" i="1"/>
  <c r="S10" i="1"/>
  <c r="T10" i="1"/>
  <c r="H69" i="1"/>
  <c r="I69" i="1"/>
  <c r="J69" i="1"/>
  <c r="K69" i="1"/>
  <c r="L69" i="1"/>
  <c r="M69" i="1"/>
  <c r="N69" i="1"/>
  <c r="O69" i="1"/>
  <c r="G69" i="1"/>
  <c r="N22" i="1"/>
  <c r="AD9" i="1"/>
  <c r="AE9" i="1"/>
  <c r="AD10" i="1"/>
  <c r="AE10" i="1"/>
  <c r="N75" i="1"/>
  <c r="N66" i="1"/>
  <c r="N53" i="1"/>
  <c r="N44" i="1"/>
  <c r="AD8" i="1" s="1"/>
  <c r="P5" i="1" l="1"/>
  <c r="Q43" i="1"/>
  <c r="Q69" i="1"/>
  <c r="N27" i="1"/>
  <c r="P74" i="1" l="1"/>
  <c r="N5" i="1"/>
  <c r="AD7" i="1"/>
  <c r="O75" i="1" l="1"/>
  <c r="Q75" i="1" s="1"/>
  <c r="O66" i="1"/>
  <c r="Q66" i="1" s="1"/>
  <c r="O53" i="1"/>
  <c r="Q53" i="1" s="1"/>
  <c r="O44" i="1"/>
  <c r="Q44" i="1" s="1"/>
  <c r="O27" i="1"/>
  <c r="Q27" i="1" s="1"/>
  <c r="O22" i="1"/>
  <c r="Q22" i="1" l="1"/>
  <c r="AE8" i="1"/>
  <c r="M53" i="1"/>
  <c r="Q7" i="1" l="1"/>
  <c r="Q6" i="1"/>
  <c r="AE7" i="1"/>
  <c r="X9" i="1"/>
  <c r="Y9" i="1"/>
  <c r="Z9" i="1"/>
  <c r="AA9" i="1"/>
  <c r="AB9" i="1"/>
  <c r="AC9" i="1"/>
  <c r="X10" i="1"/>
  <c r="Y10" i="1"/>
  <c r="Z10" i="1"/>
  <c r="AA10" i="1"/>
  <c r="AB10" i="1"/>
  <c r="AC10" i="1"/>
  <c r="W10" i="1"/>
  <c r="V10" i="1"/>
  <c r="U10" i="1"/>
  <c r="W9" i="1"/>
  <c r="V9" i="1"/>
  <c r="U9" i="1"/>
  <c r="O5" i="1" l="1"/>
  <c r="Q5" i="1" s="1"/>
  <c r="M44" i="1"/>
  <c r="AC8" i="1" l="1"/>
  <c r="M75" i="1"/>
  <c r="M66" i="1"/>
  <c r="M27" i="1"/>
  <c r="M22" i="1"/>
  <c r="L66" i="1" l="1"/>
  <c r="L75" i="1"/>
  <c r="L53" i="1"/>
  <c r="L48" i="1"/>
  <c r="AB11" i="1" s="1"/>
  <c r="L44" i="1"/>
  <c r="AB8" i="1" s="1"/>
  <c r="L27" i="1"/>
  <c r="L22" i="1"/>
  <c r="K27" i="1"/>
  <c r="B75" i="1"/>
  <c r="C75" i="1"/>
  <c r="D75" i="1"/>
  <c r="E75" i="1"/>
  <c r="F75" i="1"/>
  <c r="G75" i="1"/>
  <c r="H75" i="1"/>
  <c r="I75" i="1"/>
  <c r="J75" i="1"/>
  <c r="K75" i="1"/>
  <c r="K53" i="1"/>
  <c r="K66" i="1"/>
  <c r="K44" i="1"/>
  <c r="AA8" i="1" s="1"/>
  <c r="K48" i="1"/>
  <c r="AA11" i="1" s="1"/>
  <c r="K22" i="1"/>
  <c r="AA7" i="1" s="1"/>
  <c r="J66" i="1"/>
  <c r="J53" i="1"/>
  <c r="J44" i="1"/>
  <c r="Z8" i="1" s="1"/>
  <c r="J48" i="1"/>
  <c r="Z11" i="1" s="1"/>
  <c r="J27" i="1"/>
  <c r="J22" i="1"/>
  <c r="Z7" i="1" s="1"/>
  <c r="B48" i="1"/>
  <c r="C48" i="1"/>
  <c r="S11" i="1" s="1"/>
  <c r="D48" i="1"/>
  <c r="T11" i="1" s="1"/>
  <c r="E48" i="1"/>
  <c r="U11" i="1" s="1"/>
  <c r="F48" i="1"/>
  <c r="V11" i="1" s="1"/>
  <c r="G48" i="1"/>
  <c r="W11" i="1" s="1"/>
  <c r="H48" i="1"/>
  <c r="X11" i="1" s="1"/>
  <c r="I48" i="1"/>
  <c r="Y11" i="1" s="1"/>
  <c r="B53" i="1"/>
  <c r="C53" i="1"/>
  <c r="D53" i="1"/>
  <c r="E53" i="1"/>
  <c r="F53" i="1"/>
  <c r="G53" i="1"/>
  <c r="H53" i="1"/>
  <c r="I53" i="1"/>
  <c r="B27" i="1"/>
  <c r="C27" i="1"/>
  <c r="D27" i="1"/>
  <c r="E27" i="1"/>
  <c r="F27" i="1"/>
  <c r="G27" i="1"/>
  <c r="H27" i="1"/>
  <c r="I27" i="1"/>
  <c r="B66" i="1"/>
  <c r="C66" i="1"/>
  <c r="D66" i="1"/>
  <c r="E66" i="1"/>
  <c r="F66" i="1"/>
  <c r="G66" i="1"/>
  <c r="H66" i="1"/>
  <c r="I66" i="1"/>
  <c r="I44" i="1"/>
  <c r="Y8" i="1" s="1"/>
  <c r="B69" i="1"/>
  <c r="C69" i="1"/>
  <c r="D69" i="1"/>
  <c r="E69" i="1"/>
  <c r="F69" i="1"/>
  <c r="I22" i="1"/>
  <c r="Y7" i="1" s="1"/>
  <c r="H22" i="1"/>
  <c r="X7" i="1" s="1"/>
  <c r="H44" i="1"/>
  <c r="X8" i="1" s="1"/>
  <c r="G44" i="1"/>
  <c r="W8" i="1" s="1"/>
  <c r="G22" i="1"/>
  <c r="W7" i="1" s="1"/>
  <c r="F22" i="1"/>
  <c r="V7" i="1" s="1"/>
  <c r="D44" i="1"/>
  <c r="T8" i="1" s="1"/>
  <c r="D22" i="1"/>
  <c r="T7" i="1" s="1"/>
  <c r="B22" i="1"/>
  <c r="C22" i="1"/>
  <c r="S7" i="1" s="1"/>
  <c r="E22" i="1"/>
  <c r="U7" i="1" s="1"/>
  <c r="B44" i="1"/>
  <c r="C44" i="1"/>
  <c r="S8" i="1" s="1"/>
  <c r="E44" i="1"/>
  <c r="U8" i="1" s="1"/>
  <c r="F44" i="1"/>
  <c r="V8" i="1" s="1"/>
  <c r="S14" i="1" l="1"/>
  <c r="T14" i="1"/>
  <c r="AC7" i="1"/>
  <c r="Y14" i="1"/>
  <c r="M5" i="1"/>
  <c r="W14" i="1"/>
  <c r="V14" i="1"/>
  <c r="X14" i="1"/>
  <c r="Z14" i="1"/>
  <c r="U14" i="1"/>
  <c r="AA14" i="1"/>
  <c r="AB7" i="1" l="1"/>
  <c r="AB14" i="1" s="1"/>
  <c r="I5" i="1"/>
  <c r="I74" i="1" s="1"/>
  <c r="Y13" i="1" s="1"/>
  <c r="Y12" i="1" s="1"/>
  <c r="K5" i="1"/>
  <c r="K74" i="1" s="1"/>
  <c r="AA13" i="1" s="1"/>
  <c r="AA12" i="1" s="1"/>
  <c r="H5" i="1"/>
  <c r="H74" i="1" s="1"/>
  <c r="X13" i="1" s="1"/>
  <c r="X12" i="1" s="1"/>
  <c r="F5" i="1"/>
  <c r="D5" i="1"/>
  <c r="C5" i="1"/>
  <c r="E5" i="1"/>
  <c r="G5" i="1"/>
  <c r="B5" i="1"/>
  <c r="J5" i="1"/>
  <c r="E74" i="1" l="1"/>
  <c r="U13" i="1" s="1"/>
  <c r="U12" i="1" s="1"/>
  <c r="C74" i="1"/>
  <c r="S13" i="1" s="1"/>
  <c r="S12" i="1" s="1"/>
  <c r="F74" i="1"/>
  <c r="V13" i="1" s="1"/>
  <c r="V12" i="1" s="1"/>
  <c r="B74" i="1"/>
  <c r="G74" i="1"/>
  <c r="W13" i="1" s="1"/>
  <c r="W12" i="1" s="1"/>
  <c r="J74" i="1"/>
  <c r="Z13" i="1" s="1"/>
  <c r="Z12" i="1" s="1"/>
  <c r="D74" i="1"/>
  <c r="T13" i="1" s="1"/>
  <c r="T12" i="1" s="1"/>
  <c r="L5" i="1"/>
  <c r="L74" i="1" l="1"/>
  <c r="AB13" i="1" l="1"/>
  <c r="AB12" i="1" s="1"/>
  <c r="M48" i="1" l="1"/>
  <c r="M74" i="1" s="1"/>
  <c r="AC13" i="1" s="1"/>
  <c r="N48" i="1"/>
  <c r="N74" i="1" s="1"/>
  <c r="AD13" i="1" s="1"/>
  <c r="Q52" i="1"/>
  <c r="O48" i="1"/>
  <c r="Q48" i="1" s="1"/>
  <c r="AE11" i="1" l="1"/>
  <c r="AE14" i="1" s="1"/>
  <c r="AD11" i="1"/>
  <c r="AD14" i="1" s="1"/>
  <c r="AD12" i="1" s="1"/>
  <c r="O74" i="1"/>
  <c r="AC11" i="1"/>
  <c r="AC14" i="1" s="1"/>
  <c r="AC12" i="1" s="1"/>
  <c r="Q74" i="1" l="1"/>
  <c r="AE13" i="1"/>
  <c r="AE12" i="1" s="1"/>
</calcChain>
</file>

<file path=xl/sharedStrings.xml><?xml version="1.0" encoding="utf-8"?>
<sst xmlns="http://schemas.openxmlformats.org/spreadsheetml/2006/main" count="78" uniqueCount="77">
  <si>
    <t>IMMATRICOLAZIONI AUTOVETTURE MONDO</t>
  </si>
  <si>
    <t>WORLD NEW CAR  REGISTRATIONS</t>
  </si>
  <si>
    <t>Austria</t>
  </si>
  <si>
    <t>Belgio</t>
  </si>
  <si>
    <t>Danimarca</t>
  </si>
  <si>
    <t>BRIC</t>
  </si>
  <si>
    <t>Finlandia</t>
  </si>
  <si>
    <t>Germania</t>
  </si>
  <si>
    <t>Grecia</t>
  </si>
  <si>
    <t>Irlanda</t>
  </si>
  <si>
    <t>Lussemburgo</t>
  </si>
  <si>
    <t>Paesi Bassi</t>
  </si>
  <si>
    <t>Portogallo</t>
  </si>
  <si>
    <t>Regno Unito</t>
  </si>
  <si>
    <t>Spagna</t>
  </si>
  <si>
    <t>Svezia</t>
  </si>
  <si>
    <t>EFTA</t>
  </si>
  <si>
    <t>Islanda</t>
  </si>
  <si>
    <t>Norvegia</t>
  </si>
  <si>
    <t>Svizzera</t>
  </si>
  <si>
    <t>Bulgaria</t>
  </si>
  <si>
    <t>Ceca Rep.</t>
  </si>
  <si>
    <t>Romania</t>
  </si>
  <si>
    <t>Turchia</t>
  </si>
  <si>
    <t>Argentina</t>
  </si>
  <si>
    <t>Giappone</t>
  </si>
  <si>
    <t>Cile</t>
  </si>
  <si>
    <t xml:space="preserve">Croazia  </t>
  </si>
  <si>
    <r>
      <t>Estonia</t>
    </r>
    <r>
      <rPr>
        <vertAlign val="superscript"/>
        <sz val="9"/>
        <color indexed="8"/>
        <rFont val="Trebuchet MS"/>
        <family val="2"/>
      </rPr>
      <t xml:space="preserve"> </t>
    </r>
  </si>
  <si>
    <t xml:space="preserve">Lettonia  </t>
  </si>
  <si>
    <t xml:space="preserve">Lituania  </t>
  </si>
  <si>
    <t xml:space="preserve">Polonia  </t>
  </si>
  <si>
    <r>
      <t xml:space="preserve">Slovenia </t>
    </r>
    <r>
      <rPr>
        <vertAlign val="superscript"/>
        <sz val="9"/>
        <color indexed="8"/>
        <rFont val="Trebuchet MS"/>
        <family val="2"/>
      </rPr>
      <t xml:space="preserve"> </t>
    </r>
  </si>
  <si>
    <t xml:space="preserve">Ungheria </t>
  </si>
  <si>
    <t xml:space="preserve">MONDO </t>
  </si>
  <si>
    <r>
      <t xml:space="preserve">Italia </t>
    </r>
    <r>
      <rPr>
        <vertAlign val="superscript"/>
        <sz val="9"/>
        <color indexed="8"/>
        <rFont val="Trebuchet MS"/>
        <family val="2"/>
      </rPr>
      <t>(1)</t>
    </r>
  </si>
  <si>
    <r>
      <t xml:space="preserve">Russia  </t>
    </r>
    <r>
      <rPr>
        <vertAlign val="superscript"/>
        <sz val="9"/>
        <color indexed="8"/>
        <rFont val="Trebuchet MS"/>
        <family val="2"/>
      </rPr>
      <t>(2)</t>
    </r>
  </si>
  <si>
    <r>
      <t xml:space="preserve">Ucraina </t>
    </r>
    <r>
      <rPr>
        <vertAlign val="superscript"/>
        <sz val="9"/>
        <color indexed="8"/>
        <rFont val="Trebuchet MS"/>
        <family val="2"/>
      </rPr>
      <t>(2)</t>
    </r>
  </si>
  <si>
    <t xml:space="preserve">Francia </t>
  </si>
  <si>
    <t xml:space="preserve">Canada </t>
  </si>
  <si>
    <t>Stati Uniti</t>
  </si>
  <si>
    <t xml:space="preserve">Brasile </t>
  </si>
  <si>
    <r>
      <t>(3)</t>
    </r>
    <r>
      <rPr>
        <sz val="8"/>
        <rFont val="Trebuchet MS"/>
        <family val="2"/>
      </rPr>
      <t xml:space="preserve"> dati Ward's non include light trucks</t>
    </r>
  </si>
  <si>
    <r>
      <t xml:space="preserve">Altri Europa </t>
    </r>
    <r>
      <rPr>
        <i/>
        <vertAlign val="superscript"/>
        <sz val="9"/>
        <color indexed="8"/>
        <rFont val="Trebuchet MS"/>
        <family val="2"/>
      </rPr>
      <t>(2)</t>
    </r>
  </si>
  <si>
    <r>
      <t>ASIA</t>
    </r>
    <r>
      <rPr>
        <b/>
        <vertAlign val="superscript"/>
        <sz val="9"/>
        <color indexed="8"/>
        <rFont val="Trebuchet MS"/>
        <family val="2"/>
      </rPr>
      <t xml:space="preserve"> (2)</t>
    </r>
  </si>
  <si>
    <t xml:space="preserve">Altri </t>
  </si>
  <si>
    <r>
      <t xml:space="preserve">CENTRO/SUD AMERICA </t>
    </r>
    <r>
      <rPr>
        <b/>
        <vertAlign val="superscript"/>
        <sz val="9"/>
        <color indexed="8"/>
        <rFont val="Trebuchet MS"/>
        <family val="2"/>
      </rPr>
      <t>(2)</t>
    </r>
  </si>
  <si>
    <t>Altri</t>
  </si>
  <si>
    <r>
      <t xml:space="preserve">AFRICA </t>
    </r>
    <r>
      <rPr>
        <b/>
        <vertAlign val="superscript"/>
        <sz val="9"/>
        <color indexed="8"/>
        <rFont val="Trebuchet MS"/>
        <family val="2"/>
      </rPr>
      <t>(2)</t>
    </r>
  </si>
  <si>
    <t xml:space="preserve">Sud Africa </t>
  </si>
  <si>
    <t>Egitto</t>
  </si>
  <si>
    <t xml:space="preserve">Marocco </t>
  </si>
  <si>
    <t xml:space="preserve">Cipro </t>
  </si>
  <si>
    <r>
      <t xml:space="preserve">UE Nuovi Membri </t>
    </r>
    <r>
      <rPr>
        <b/>
        <vertAlign val="superscript"/>
        <sz val="9"/>
        <color indexed="8"/>
        <rFont val="Trebuchet MS"/>
        <family val="2"/>
      </rPr>
      <t>(2)</t>
    </r>
  </si>
  <si>
    <r>
      <t xml:space="preserve">OCEANIA </t>
    </r>
    <r>
      <rPr>
        <b/>
        <vertAlign val="superscript"/>
        <sz val="9"/>
        <color indexed="8"/>
        <rFont val="Trebuchet MS"/>
        <family val="2"/>
      </rPr>
      <t>(2)</t>
    </r>
  </si>
  <si>
    <r>
      <t>Australia</t>
    </r>
    <r>
      <rPr>
        <vertAlign val="superscript"/>
        <sz val="9"/>
        <color indexed="8"/>
        <rFont val="Trebuchet MS"/>
        <family val="2"/>
      </rPr>
      <t xml:space="preserve"> </t>
    </r>
  </si>
  <si>
    <t>Nuova Zelanda</t>
  </si>
  <si>
    <t>Corea del Sud (incl.imports)</t>
  </si>
  <si>
    <r>
      <t xml:space="preserve">Indonesia </t>
    </r>
    <r>
      <rPr>
        <vertAlign val="superscript"/>
        <sz val="9"/>
        <color indexed="8"/>
        <rFont val="Trebuchet MS"/>
        <family val="2"/>
      </rPr>
      <t>(5)</t>
    </r>
  </si>
  <si>
    <r>
      <t>India</t>
    </r>
    <r>
      <rPr>
        <vertAlign val="superscript"/>
        <sz val="9"/>
        <color indexed="8"/>
        <rFont val="Trebuchet MS"/>
        <family val="2"/>
      </rPr>
      <t xml:space="preserve">  (5)</t>
    </r>
  </si>
  <si>
    <r>
      <t>Malaysia</t>
    </r>
    <r>
      <rPr>
        <vertAlign val="superscript"/>
        <sz val="9"/>
        <color indexed="8"/>
        <rFont val="Trebuchet MS"/>
        <family val="2"/>
      </rPr>
      <t xml:space="preserve"> (5)</t>
    </r>
  </si>
  <si>
    <r>
      <t xml:space="preserve">Taiwan </t>
    </r>
    <r>
      <rPr>
        <vertAlign val="superscript"/>
        <sz val="9"/>
        <color indexed="8"/>
        <rFont val="Trebuchet MS"/>
        <family val="2"/>
      </rPr>
      <t>(2)</t>
    </r>
  </si>
  <si>
    <r>
      <t xml:space="preserve">Filippine  </t>
    </r>
    <r>
      <rPr>
        <vertAlign val="superscript"/>
        <sz val="9"/>
        <color indexed="8"/>
        <rFont val="Trebuchet MS"/>
        <family val="2"/>
      </rPr>
      <t>(2)</t>
    </r>
  </si>
  <si>
    <r>
      <t xml:space="preserve">Pakistan </t>
    </r>
    <r>
      <rPr>
        <vertAlign val="superscript"/>
        <sz val="9"/>
        <color indexed="8"/>
        <rFont val="Trebuchet MS"/>
        <family val="2"/>
      </rPr>
      <t>(5)</t>
    </r>
  </si>
  <si>
    <r>
      <t xml:space="preserve">Thailandia </t>
    </r>
    <r>
      <rPr>
        <vertAlign val="superscript"/>
        <sz val="9"/>
        <color indexed="8"/>
        <rFont val="Trebuchet MS"/>
        <family val="2"/>
      </rPr>
      <t>(2)</t>
    </r>
  </si>
  <si>
    <r>
      <t>Vietnam</t>
    </r>
    <r>
      <rPr>
        <vertAlign val="superscript"/>
        <sz val="9"/>
        <color indexed="8"/>
        <rFont val="Trebuchet MS"/>
        <family val="2"/>
      </rPr>
      <t xml:space="preserve"> (2)</t>
    </r>
  </si>
  <si>
    <r>
      <t xml:space="preserve">EUROPA </t>
    </r>
    <r>
      <rPr>
        <b/>
        <vertAlign val="superscript"/>
        <sz val="9"/>
        <color indexed="8"/>
        <rFont val="Trebuchet MS"/>
        <family val="2"/>
      </rPr>
      <t>(2)</t>
    </r>
  </si>
  <si>
    <r>
      <t>(2)</t>
    </r>
    <r>
      <rPr>
        <sz val="8"/>
        <rFont val="Trebuchet MS"/>
        <family val="2"/>
      </rPr>
      <t xml:space="preserve"> dati ACEA e OICA </t>
    </r>
  </si>
  <si>
    <r>
      <t xml:space="preserve">Cina  </t>
    </r>
    <r>
      <rPr>
        <vertAlign val="superscript"/>
        <sz val="9"/>
        <color rgb="FF000000"/>
        <rFont val="Trebuchet MS"/>
        <family val="2"/>
      </rPr>
      <t>(5)</t>
    </r>
  </si>
  <si>
    <r>
      <t xml:space="preserve">NORD AMERICA </t>
    </r>
    <r>
      <rPr>
        <b/>
        <vertAlign val="superscript"/>
        <sz val="9"/>
        <color indexed="8"/>
        <rFont val="Trebuchet MS"/>
        <family val="2"/>
      </rPr>
      <t>(3)</t>
    </r>
  </si>
  <si>
    <t>UE 14+EFTA+UK</t>
  </si>
  <si>
    <t>UE 27+EFTA+UK</t>
  </si>
  <si>
    <t>Slovacchia</t>
  </si>
  <si>
    <t>var.% 2022/2021</t>
  </si>
  <si>
    <t>share % 2022</t>
  </si>
  <si>
    <r>
      <t xml:space="preserve">(1) </t>
    </r>
    <r>
      <rPr>
        <sz val="8"/>
        <rFont val="Trebuchet MS"/>
        <family val="2"/>
      </rPr>
      <t>Elaborazioni Anfia  su dati del Ministero dei Trasporti a marzo 2023</t>
    </r>
  </si>
  <si>
    <r>
      <t>Messico</t>
    </r>
    <r>
      <rPr>
        <vertAlign val="superscript"/>
        <sz val="9"/>
        <rFont val="Trebuchet MS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</si>
</sst>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0.0_ ;\-0.0\ "/>
    <numFmt numFmtId="166" formatCode="0.0"/>
    <numFmt numFmtId="167" formatCode="0.0%"/>
    <numFmt numFmtId="168" formatCode="#,##0_ ;[Red]\-#,##0\ "/>
    <numFmt numFmtId="169" formatCode="#,###,##0"/>
    <numFmt numFmtId="170" formatCode="#,##0.0_ ;[Red]\-#,##0.0\ "/>
    <numFmt numFmtId="171" formatCode="_-* #,##0_-;\-* #,##0_-;_-* \-_-;_-@_-"/>
    <numFmt numFmtId="172" formatCode="&quot;DM&quot;#,##0.00;[Red]\-&quot;DM&quot;#,##0.00"/>
  </numFmts>
  <fonts count="6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rebuchet MS"/>
      <family val="2"/>
    </font>
    <font>
      <sz val="9"/>
      <color indexed="8"/>
      <name val="Trebuchet MS"/>
      <family val="2"/>
    </font>
    <font>
      <sz val="9"/>
      <color indexed="9"/>
      <name val="Trebuchet MS"/>
      <family val="2"/>
    </font>
    <font>
      <i/>
      <sz val="12"/>
      <color indexed="8"/>
      <name val="Trebuchet MS"/>
      <family val="2"/>
    </font>
    <font>
      <b/>
      <sz val="9"/>
      <color indexed="8"/>
      <name val="Trebuchet MS"/>
      <family val="2"/>
    </font>
    <font>
      <sz val="9"/>
      <color indexed="56"/>
      <name val="Trebuchet MS"/>
      <family val="2"/>
    </font>
    <font>
      <vertAlign val="superscript"/>
      <sz val="9"/>
      <color indexed="8"/>
      <name val="Trebuchet MS"/>
      <family val="2"/>
    </font>
    <font>
      <sz val="9"/>
      <name val="Trebuchet MS"/>
      <family val="2"/>
    </font>
    <font>
      <i/>
      <sz val="9"/>
      <color indexed="8"/>
      <name val="Trebuchet MS"/>
      <family val="2"/>
    </font>
    <font>
      <vertAlign val="superscript"/>
      <sz val="9"/>
      <name val="Trebuchet MS"/>
      <family val="2"/>
    </font>
    <font>
      <b/>
      <sz val="8"/>
      <color indexed="8"/>
      <name val="Trebuchet MS"/>
      <family val="2"/>
    </font>
    <font>
      <b/>
      <i/>
      <sz val="9"/>
      <color indexed="8"/>
      <name val="Trebuchet MS"/>
      <family val="2"/>
    </font>
    <font>
      <b/>
      <sz val="9"/>
      <name val="Trebuchet MS"/>
      <family val="2"/>
    </font>
    <font>
      <sz val="10"/>
      <color indexed="8"/>
      <name val="Arial"/>
      <family val="2"/>
    </font>
    <font>
      <vertAlign val="superscript"/>
      <sz val="8"/>
      <name val="Trebuchet MS"/>
      <family val="2"/>
    </font>
    <font>
      <sz val="8"/>
      <name val="Trebuchet MS"/>
      <family val="2"/>
    </font>
    <font>
      <b/>
      <vertAlign val="superscript"/>
      <sz val="9"/>
      <color indexed="8"/>
      <name val="Trebuchet MS"/>
      <family val="2"/>
    </font>
    <font>
      <sz val="8"/>
      <color indexed="8"/>
      <name val="Trebuchet MS"/>
      <family val="2"/>
    </font>
    <font>
      <i/>
      <vertAlign val="superscript"/>
      <sz val="9"/>
      <color indexed="8"/>
      <name val="Trebuchet MS"/>
      <family val="2"/>
    </font>
    <font>
      <sz val="10"/>
      <name val="MS Sans Serif"/>
    </font>
    <font>
      <sz val="10"/>
      <name val="MS Sans Serif"/>
      <family val="2"/>
    </font>
    <font>
      <sz val="10"/>
      <name val="MS Sans"/>
    </font>
    <font>
      <i/>
      <sz val="10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i/>
      <sz val="12"/>
      <color indexed="10"/>
      <name val="Arial"/>
      <family val="2"/>
    </font>
    <font>
      <b/>
      <sz val="9"/>
      <color indexed="8"/>
      <name val="Arial"/>
      <family val="2"/>
    </font>
    <font>
      <b/>
      <i/>
      <sz val="9"/>
      <name val="Trebuchet MS"/>
      <family val="2"/>
    </font>
    <font>
      <sz val="11"/>
      <color theme="1"/>
      <name val="Calibri"/>
      <family val="2"/>
      <scheme val="minor"/>
    </font>
    <font>
      <sz val="9"/>
      <color theme="0"/>
      <name val="Trebuchet MS"/>
      <family val="2"/>
    </font>
    <font>
      <b/>
      <sz val="9"/>
      <color theme="0"/>
      <name val="Trebuchet MS"/>
      <family val="2"/>
    </font>
    <font>
      <sz val="8"/>
      <color theme="0"/>
      <name val="Trebuchet MS"/>
      <family val="2"/>
    </font>
    <font>
      <i/>
      <sz val="9"/>
      <color theme="0"/>
      <name val="Trebuchet MS"/>
      <family val="2"/>
    </font>
    <font>
      <sz val="8"/>
      <color rgb="FFFF0000"/>
      <name val="Trebuchet MS"/>
      <family val="2"/>
    </font>
    <font>
      <vertAlign val="superscript"/>
      <sz val="9"/>
      <color rgb="FF000000"/>
      <name val="Trebuchet MS"/>
      <family val="2"/>
    </font>
    <font>
      <sz val="9"/>
      <color rgb="FFFF0000"/>
      <name val="Trebuchet MS"/>
      <family val="2"/>
    </font>
    <font>
      <i/>
      <sz val="9"/>
      <color rgb="FFFF0000"/>
      <name val="Trebuchet MS"/>
      <family val="2"/>
    </font>
    <font>
      <b/>
      <sz val="9"/>
      <color rgb="FFFF0000"/>
      <name val="Trebuchet MS"/>
      <family val="2"/>
    </font>
    <font>
      <sz val="11"/>
      <color theme="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lightGray">
        <fgColor indexed="9"/>
      </patternFill>
    </fill>
    <fill>
      <patternFill patternType="solid">
        <fgColor indexed="9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fgColor indexed="9"/>
        <bgColor indexed="9"/>
      </patternFill>
    </fill>
    <fill>
      <patternFill patternType="gray0625">
        <fgColor indexed="9"/>
      </patternFill>
    </fill>
    <fill>
      <patternFill patternType="gray0625">
        <fgColor indexed="22"/>
      </patternFill>
    </fill>
    <fill>
      <patternFill patternType="light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8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169" fontId="34" fillId="22" borderId="0" applyNumberFormat="0" applyBorder="0">
      <alignment vertical="top"/>
      <protection locked="0"/>
    </xf>
    <xf numFmtId="4" fontId="42" fillId="0" borderId="0" applyFont="0" applyFill="0" applyBorder="0" applyAlignment="0" applyProtection="0"/>
    <xf numFmtId="0" fontId="6" fillId="7" borderId="1" applyNumberFormat="0" applyAlignment="0" applyProtection="0"/>
    <xf numFmtId="169" fontId="34" fillId="23" borderId="0" applyNumberFormat="0" applyBorder="0">
      <alignment horizontal="right"/>
      <protection locked="0"/>
    </xf>
    <xf numFmtId="169" fontId="34" fillId="23" borderId="0" applyNumberFormat="0" applyBorder="0">
      <alignment horizontal="right"/>
      <protection locked="0"/>
    </xf>
    <xf numFmtId="169" fontId="34" fillId="24" borderId="0" applyNumberFormat="0" applyBorder="0">
      <alignment horizontal="right"/>
      <protection locked="0"/>
    </xf>
    <xf numFmtId="169" fontId="16" fillId="23" borderId="0" applyNumberFormat="0" applyBorder="0">
      <alignment horizontal="right"/>
      <protection locked="0"/>
    </xf>
    <xf numFmtId="169" fontId="34" fillId="25" borderId="0" applyNumberFormat="0" applyBorder="0">
      <alignment horizontal="right" vertical="center"/>
      <protection locked="0"/>
    </xf>
    <xf numFmtId="169" fontId="43" fillId="26" borderId="0" applyNumberFormat="0" applyBorder="0">
      <alignment horizontal="right" vertical="center"/>
      <protection locked="0"/>
    </xf>
    <xf numFmtId="43" fontId="1" fillId="0" borderId="0" applyFont="0" applyFill="0" applyBorder="0" applyAlignment="0" applyProtection="0"/>
    <xf numFmtId="171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7" borderId="0" applyNumberFormat="0" applyBorder="0" applyAlignment="0" applyProtection="0"/>
    <xf numFmtId="169" fontId="40" fillId="0" borderId="0" applyBorder="0"/>
    <xf numFmtId="0" fontId="7" fillId="0" borderId="0"/>
    <xf numFmtId="0" fontId="7" fillId="0" borderId="0"/>
    <xf numFmtId="169" fontId="40" fillId="0" borderId="0" applyBorder="0"/>
    <xf numFmtId="0" fontId="1" fillId="0" borderId="0"/>
    <xf numFmtId="0" fontId="7" fillId="0" borderId="0"/>
    <xf numFmtId="0" fontId="1" fillId="0" borderId="0"/>
    <xf numFmtId="0" fontId="50" fillId="0" borderId="0"/>
    <xf numFmtId="0" fontId="1" fillId="28" borderId="4" applyNumberFormat="0" applyFont="0" applyAlignment="0" applyProtection="0"/>
    <xf numFmtId="0" fontId="9" fillId="16" borderId="5" applyNumberFormat="0" applyAlignment="0" applyProtection="0"/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2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169" fontId="44" fillId="29" borderId="0" applyNumberFormat="0" applyBorder="0">
      <alignment horizontal="left"/>
      <protection locked="0"/>
    </xf>
    <xf numFmtId="169" fontId="34" fillId="23" borderId="0" applyNumberFormat="0" applyBorder="0">
      <alignment horizontal="left"/>
      <protection locked="0"/>
    </xf>
    <xf numFmtId="169" fontId="34" fillId="24" borderId="0" applyNumberFormat="0" applyBorder="0">
      <alignment horizontal="center"/>
      <protection locked="0"/>
    </xf>
    <xf numFmtId="169" fontId="45" fillId="22" borderId="0" applyNumberFormat="0" applyBorder="0">
      <alignment horizontal="center"/>
      <protection locked="0"/>
    </xf>
    <xf numFmtId="169" fontId="45" fillId="23" borderId="0" applyNumberFormat="0" applyBorder="0">
      <alignment horizontal="left" vertical="center"/>
      <protection locked="0"/>
    </xf>
    <xf numFmtId="169" fontId="45" fillId="24" borderId="0" applyNumberFormat="0" applyBorder="0">
      <alignment horizontal="center"/>
      <protection locked="0"/>
    </xf>
    <xf numFmtId="169" fontId="44" fillId="29" borderId="0" applyNumberFormat="0" applyBorder="0">
      <protection locked="0"/>
    </xf>
    <xf numFmtId="169" fontId="34" fillId="23" borderId="0" applyNumberFormat="0" applyBorder="0">
      <alignment horizontal="left"/>
      <protection locked="0"/>
    </xf>
    <xf numFmtId="169" fontId="16" fillId="23" borderId="0" applyNumberFormat="0" applyBorder="0">
      <alignment horizontal="left"/>
      <protection locked="0"/>
    </xf>
    <xf numFmtId="169" fontId="46" fillId="23" borderId="0" applyNumberFormat="0" applyBorder="0">
      <alignment horizontal="left" vertical="center"/>
      <protection locked="0"/>
    </xf>
    <xf numFmtId="169" fontId="47" fillId="22" borderId="0" applyNumberFormat="0" applyBorder="0">
      <protection locked="0"/>
    </xf>
    <xf numFmtId="169" fontId="16" fillId="23" borderId="0" applyNumberFormat="0" applyBorder="0">
      <alignment horizontal="right"/>
      <protection locked="0"/>
    </xf>
    <xf numFmtId="169" fontId="16" fillId="30" borderId="0" applyNumberFormat="0" applyBorder="0">
      <protection locked="0"/>
    </xf>
    <xf numFmtId="169" fontId="16" fillId="24" borderId="0" applyNumberFormat="0" applyBorder="0">
      <protection locked="0"/>
    </xf>
    <xf numFmtId="169" fontId="48" fillId="23" borderId="0" applyNumberFormat="0" applyBorder="0">
      <protection locked="0"/>
    </xf>
    <xf numFmtId="169" fontId="16" fillId="31" borderId="0" applyNumberFormat="0" applyBorder="0">
      <alignment vertical="top"/>
      <protection locked="0"/>
    </xf>
    <xf numFmtId="169" fontId="17" fillId="32" borderId="0" applyNumberFormat="0" applyBorder="0">
      <protection locked="0"/>
    </xf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172" fontId="42" fillId="0" borderId="0" applyFont="0" applyFill="0" applyBorder="0" applyAlignment="0" applyProtection="0"/>
    <xf numFmtId="0" fontId="7" fillId="0" borderId="0"/>
  </cellStyleXfs>
  <cellXfs count="148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164" fontId="23" fillId="0" borderId="0" xfId="0" applyNumberFormat="1" applyFont="1"/>
    <xf numFmtId="168" fontId="25" fillId="0" borderId="10" xfId="37" applyNumberFormat="1" applyFont="1" applyBorder="1"/>
    <xf numFmtId="0" fontId="25" fillId="0" borderId="0" xfId="0" applyFont="1"/>
    <xf numFmtId="168" fontId="22" fillId="0" borderId="11" xfId="0" applyNumberFormat="1" applyFont="1" applyBorder="1" applyAlignment="1">
      <alignment horizontal="left" indent="3"/>
    </xf>
    <xf numFmtId="168" fontId="22" fillId="0" borderId="11" xfId="37" applyNumberFormat="1" applyFont="1" applyBorder="1"/>
    <xf numFmtId="0" fontId="26" fillId="0" borderId="0" xfId="0" applyFont="1"/>
    <xf numFmtId="168" fontId="22" fillId="0" borderId="12" xfId="0" applyNumberFormat="1" applyFont="1" applyBorder="1" applyAlignment="1">
      <alignment horizontal="left" indent="3"/>
    </xf>
    <xf numFmtId="168" fontId="22" fillId="0" borderId="12" xfId="37" applyNumberFormat="1" applyFont="1" applyBorder="1"/>
    <xf numFmtId="168" fontId="22" fillId="0" borderId="12" xfId="37" applyNumberFormat="1" applyFont="1" applyFill="1" applyBorder="1"/>
    <xf numFmtId="168" fontId="22" fillId="0" borderId="13" xfId="37" applyNumberFormat="1" applyFont="1" applyFill="1" applyBorder="1"/>
    <xf numFmtId="168" fontId="22" fillId="33" borderId="12" xfId="37" applyNumberFormat="1" applyFont="1" applyFill="1" applyBorder="1"/>
    <xf numFmtId="168" fontId="22" fillId="0" borderId="14" xfId="37" applyNumberFormat="1" applyFont="1" applyFill="1" applyBorder="1"/>
    <xf numFmtId="168" fontId="22" fillId="0" borderId="15" xfId="0" applyNumberFormat="1" applyFont="1" applyBorder="1" applyAlignment="1">
      <alignment horizontal="left" indent="3"/>
    </xf>
    <xf numFmtId="168" fontId="22" fillId="0" borderId="15" xfId="37" applyNumberFormat="1" applyFont="1" applyBorder="1"/>
    <xf numFmtId="168" fontId="22" fillId="0" borderId="15" xfId="37" applyNumberFormat="1" applyFont="1" applyFill="1" applyBorder="1"/>
    <xf numFmtId="168" fontId="25" fillId="0" borderId="10" xfId="0" applyNumberFormat="1" applyFont="1" applyBorder="1" applyAlignment="1">
      <alignment horizontal="left" indent="3"/>
    </xf>
    <xf numFmtId="168" fontId="25" fillId="0" borderId="10" xfId="37" applyNumberFormat="1" applyFont="1" applyFill="1" applyBorder="1"/>
    <xf numFmtId="168" fontId="22" fillId="0" borderId="11" xfId="37" applyNumberFormat="1" applyFont="1" applyFill="1" applyBorder="1"/>
    <xf numFmtId="168" fontId="22" fillId="0" borderId="12" xfId="0" applyNumberFormat="1" applyFont="1" applyBorder="1" applyAlignment="1">
      <alignment horizontal="left" indent="1"/>
    </xf>
    <xf numFmtId="168" fontId="22" fillId="0" borderId="11" xfId="0" applyNumberFormat="1" applyFont="1" applyBorder="1" applyAlignment="1">
      <alignment horizontal="left" indent="2"/>
    </xf>
    <xf numFmtId="168" fontId="22" fillId="33" borderId="11" xfId="0" applyNumberFormat="1" applyFont="1" applyFill="1" applyBorder="1"/>
    <xf numFmtId="168" fontId="22" fillId="33" borderId="16" xfId="0" applyNumberFormat="1" applyFont="1" applyFill="1" applyBorder="1"/>
    <xf numFmtId="168" fontId="22" fillId="0" borderId="12" xfId="0" applyNumberFormat="1" applyFont="1" applyBorder="1" applyAlignment="1">
      <alignment horizontal="left" indent="2"/>
    </xf>
    <xf numFmtId="168" fontId="22" fillId="33" borderId="12" xfId="0" applyNumberFormat="1" applyFont="1" applyFill="1" applyBorder="1"/>
    <xf numFmtId="168" fontId="22" fillId="33" borderId="17" xfId="0" applyNumberFormat="1" applyFont="1" applyFill="1" applyBorder="1"/>
    <xf numFmtId="168" fontId="28" fillId="0" borderId="15" xfId="0" applyNumberFormat="1" applyFont="1" applyBorder="1" applyAlignment="1">
      <alignment horizontal="left" indent="2"/>
    </xf>
    <xf numFmtId="168" fontId="22" fillId="33" borderId="18" xfId="0" applyNumberFormat="1" applyFont="1" applyFill="1" applyBorder="1"/>
    <xf numFmtId="168" fontId="22" fillId="33" borderId="15" xfId="0" applyNumberFormat="1" applyFont="1" applyFill="1" applyBorder="1"/>
    <xf numFmtId="168" fontId="22" fillId="0" borderId="11" xfId="0" applyNumberFormat="1" applyFont="1" applyBorder="1"/>
    <xf numFmtId="168" fontId="22" fillId="0" borderId="12" xfId="0" applyNumberFormat="1" applyFont="1" applyBorder="1"/>
    <xf numFmtId="168" fontId="22" fillId="0" borderId="17" xfId="0" applyNumberFormat="1" applyFont="1" applyBorder="1"/>
    <xf numFmtId="168" fontId="22" fillId="33" borderId="11" xfId="37" applyNumberFormat="1" applyFont="1" applyFill="1" applyBorder="1"/>
    <xf numFmtId="168" fontId="22" fillId="33" borderId="13" xfId="37" applyNumberFormat="1" applyFont="1" applyFill="1" applyBorder="1"/>
    <xf numFmtId="168" fontId="22" fillId="33" borderId="14" xfId="37" applyNumberFormat="1" applyFont="1" applyFill="1" applyBorder="1"/>
    <xf numFmtId="168" fontId="22" fillId="33" borderId="15" xfId="37" applyNumberFormat="1" applyFont="1" applyFill="1" applyBorder="1"/>
    <xf numFmtId="168" fontId="22" fillId="0" borderId="13" xfId="37" applyNumberFormat="1" applyFont="1" applyBorder="1"/>
    <xf numFmtId="168" fontId="22" fillId="0" borderId="14" xfId="37" applyNumberFormat="1" applyFont="1" applyBorder="1"/>
    <xf numFmtId="41" fontId="28" fillId="0" borderId="12" xfId="0" applyNumberFormat="1" applyFont="1" applyBorder="1" applyAlignment="1">
      <alignment horizontal="right"/>
    </xf>
    <xf numFmtId="41" fontId="28" fillId="33" borderId="12" xfId="0" applyNumberFormat="1" applyFont="1" applyFill="1" applyBorder="1" applyAlignment="1">
      <alignment horizontal="right"/>
    </xf>
    <xf numFmtId="168" fontId="22" fillId="0" borderId="0" xfId="0" applyNumberFormat="1" applyFont="1"/>
    <xf numFmtId="168" fontId="22" fillId="0" borderId="16" xfId="0" applyNumberFormat="1" applyFont="1" applyBorder="1"/>
    <xf numFmtId="168" fontId="22" fillId="0" borderId="13" xfId="0" applyNumberFormat="1" applyFont="1" applyBorder="1" applyAlignment="1">
      <alignment horizontal="left" indent="1"/>
    </xf>
    <xf numFmtId="0" fontId="22" fillId="0" borderId="0" xfId="0" applyFont="1" applyAlignment="1">
      <alignment horizontal="right"/>
    </xf>
    <xf numFmtId="168" fontId="22" fillId="34" borderId="12" xfId="37" applyNumberFormat="1" applyFont="1" applyFill="1" applyBorder="1"/>
    <xf numFmtId="168" fontId="22" fillId="34" borderId="11" xfId="37" applyNumberFormat="1" applyFont="1" applyFill="1" applyBorder="1"/>
    <xf numFmtId="0" fontId="51" fillId="0" borderId="0" xfId="0" applyFont="1"/>
    <xf numFmtId="0" fontId="52" fillId="0" borderId="0" xfId="0" applyFont="1"/>
    <xf numFmtId="0" fontId="35" fillId="0" borderId="0" xfId="0" applyFont="1"/>
    <xf numFmtId="168" fontId="38" fillId="0" borderId="0" xfId="0" applyNumberFormat="1" applyFont="1"/>
    <xf numFmtId="0" fontId="38" fillId="0" borderId="0" xfId="0" applyFont="1"/>
    <xf numFmtId="0" fontId="53" fillId="0" borderId="0" xfId="0" applyFont="1"/>
    <xf numFmtId="0" fontId="35" fillId="34" borderId="0" xfId="0" applyFont="1" applyFill="1"/>
    <xf numFmtId="0" fontId="36" fillId="0" borderId="0" xfId="0" applyFont="1"/>
    <xf numFmtId="168" fontId="22" fillId="0" borderId="13" xfId="0" applyNumberFormat="1" applyFont="1" applyBorder="1" applyAlignment="1">
      <alignment horizontal="left" indent="2"/>
    </xf>
    <xf numFmtId="168" fontId="29" fillId="0" borderId="15" xfId="37" applyNumberFormat="1" applyFont="1" applyBorder="1"/>
    <xf numFmtId="168" fontId="29" fillId="34" borderId="15" xfId="37" applyNumberFormat="1" applyFont="1" applyFill="1" applyBorder="1"/>
    <xf numFmtId="168" fontId="29" fillId="0" borderId="15" xfId="0" applyNumberFormat="1" applyFont="1" applyBorder="1" applyAlignment="1">
      <alignment horizontal="left" indent="1"/>
    </xf>
    <xf numFmtId="168" fontId="29" fillId="0" borderId="19" xfId="0" applyNumberFormat="1" applyFont="1" applyBorder="1" applyAlignment="1">
      <alignment horizontal="left" indent="2"/>
    </xf>
    <xf numFmtId="168" fontId="29" fillId="0" borderId="19" xfId="0" applyNumberFormat="1" applyFont="1" applyBorder="1"/>
    <xf numFmtId="168" fontId="29" fillId="0" borderId="15" xfId="0" applyNumberFormat="1" applyFont="1" applyBorder="1" applyAlignment="1">
      <alignment horizontal="left" indent="2"/>
    </xf>
    <xf numFmtId="168" fontId="29" fillId="0" borderId="15" xfId="0" applyNumberFormat="1" applyFont="1" applyBorder="1"/>
    <xf numFmtId="168" fontId="29" fillId="0" borderId="20" xfId="0" applyNumberFormat="1" applyFont="1" applyBorder="1"/>
    <xf numFmtId="168" fontId="29" fillId="33" borderId="15" xfId="0" applyNumberFormat="1" applyFont="1" applyFill="1" applyBorder="1"/>
    <xf numFmtId="0" fontId="29" fillId="0" borderId="0" xfId="0" applyFont="1"/>
    <xf numFmtId="0" fontId="54" fillId="0" borderId="0" xfId="0" applyFont="1"/>
    <xf numFmtId="0" fontId="25" fillId="35" borderId="10" xfId="0" applyFont="1" applyFill="1" applyBorder="1"/>
    <xf numFmtId="0" fontId="25" fillId="35" borderId="10" xfId="0" applyFont="1" applyFill="1" applyBorder="1" applyAlignment="1">
      <alignment horizontal="center"/>
    </xf>
    <xf numFmtId="0" fontId="31" fillId="35" borderId="10" xfId="0" applyFont="1" applyFill="1" applyBorder="1" applyAlignment="1">
      <alignment horizontal="center" wrapText="1"/>
    </xf>
    <xf numFmtId="168" fontId="25" fillId="36" borderId="10" xfId="0" applyNumberFormat="1" applyFont="1" applyFill="1" applyBorder="1"/>
    <xf numFmtId="168" fontId="22" fillId="0" borderId="13" xfId="0" applyNumberFormat="1" applyFont="1" applyBorder="1"/>
    <xf numFmtId="168" fontId="22" fillId="0" borderId="21" xfId="0" applyNumberFormat="1" applyFont="1" applyBorder="1"/>
    <xf numFmtId="168" fontId="33" fillId="0" borderId="10" xfId="0" applyNumberFormat="1" applyFont="1" applyBorder="1"/>
    <xf numFmtId="168" fontId="33" fillId="0" borderId="10" xfId="37" applyNumberFormat="1" applyFont="1" applyFill="1" applyBorder="1"/>
    <xf numFmtId="168" fontId="25" fillId="36" borderId="10" xfId="37" applyNumberFormat="1" applyFont="1" applyFill="1" applyBorder="1"/>
    <xf numFmtId="168" fontId="25" fillId="36" borderId="10" xfId="0" applyNumberFormat="1" applyFont="1" applyFill="1" applyBorder="1" applyAlignment="1">
      <alignment horizontal="left" indent="1"/>
    </xf>
    <xf numFmtId="168" fontId="25" fillId="36" borderId="10" xfId="0" applyNumberFormat="1" applyFont="1" applyFill="1" applyBorder="1" applyAlignment="1">
      <alignment horizontal="left" indent="2"/>
    </xf>
    <xf numFmtId="168" fontId="25" fillId="37" borderId="10" xfId="0" applyNumberFormat="1" applyFont="1" applyFill="1" applyBorder="1"/>
    <xf numFmtId="168" fontId="25" fillId="37" borderId="10" xfId="37" applyNumberFormat="1" applyFont="1" applyFill="1" applyBorder="1"/>
    <xf numFmtId="168" fontId="25" fillId="37" borderId="10" xfId="0" applyNumberFormat="1" applyFont="1" applyFill="1" applyBorder="1" applyAlignment="1">
      <alignment horizontal="left"/>
    </xf>
    <xf numFmtId="168" fontId="29" fillId="33" borderId="11" xfId="0" applyNumberFormat="1" applyFont="1" applyFill="1" applyBorder="1"/>
    <xf numFmtId="168" fontId="22" fillId="33" borderId="13" xfId="0" applyNumberFormat="1" applyFont="1" applyFill="1" applyBorder="1"/>
    <xf numFmtId="168" fontId="22" fillId="33" borderId="23" xfId="0" applyNumberFormat="1" applyFont="1" applyFill="1" applyBorder="1"/>
    <xf numFmtId="167" fontId="32" fillId="37" borderId="10" xfId="52" applyNumberFormat="1" applyFont="1" applyFill="1" applyBorder="1"/>
    <xf numFmtId="167" fontId="32" fillId="36" borderId="10" xfId="52" applyNumberFormat="1" applyFont="1" applyFill="1" applyBorder="1"/>
    <xf numFmtId="167" fontId="29" fillId="0" borderId="11" xfId="52" applyNumberFormat="1" applyFont="1" applyBorder="1"/>
    <xf numFmtId="167" fontId="29" fillId="0" borderId="12" xfId="52" applyNumberFormat="1" applyFont="1" applyBorder="1"/>
    <xf numFmtId="167" fontId="29" fillId="0" borderId="12" xfId="52" applyNumberFormat="1" applyFont="1" applyFill="1" applyBorder="1"/>
    <xf numFmtId="167" fontId="29" fillId="0" borderId="15" xfId="52" applyNumberFormat="1" applyFont="1" applyFill="1" applyBorder="1"/>
    <xf numFmtId="167" fontId="32" fillId="0" borderId="10" xfId="52" applyNumberFormat="1" applyFont="1" applyFill="1" applyBorder="1"/>
    <xf numFmtId="167" fontId="29" fillId="0" borderId="11" xfId="52" applyNumberFormat="1" applyFont="1" applyFill="1" applyBorder="1"/>
    <xf numFmtId="167" fontId="29" fillId="0" borderId="13" xfId="52" applyNumberFormat="1" applyFont="1" applyBorder="1"/>
    <xf numFmtId="167" fontId="29" fillId="0" borderId="15" xfId="52" applyNumberFormat="1" applyFont="1" applyBorder="1"/>
    <xf numFmtId="167" fontId="29" fillId="33" borderId="11" xfId="52" applyNumberFormat="1" applyFont="1" applyFill="1" applyBorder="1"/>
    <xf numFmtId="167" fontId="29" fillId="33" borderId="12" xfId="52" applyNumberFormat="1" applyFont="1" applyFill="1" applyBorder="1"/>
    <xf numFmtId="167" fontId="29" fillId="33" borderId="15" xfId="52" applyNumberFormat="1" applyFont="1" applyFill="1" applyBorder="1"/>
    <xf numFmtId="167" fontId="29" fillId="33" borderId="13" xfId="52" applyNumberFormat="1" applyFont="1" applyFill="1" applyBorder="1"/>
    <xf numFmtId="166" fontId="55" fillId="0" borderId="0" xfId="0" applyNumberFormat="1" applyFont="1"/>
    <xf numFmtId="168" fontId="22" fillId="0" borderId="14" xfId="0" applyNumberFormat="1" applyFont="1" applyBorder="1"/>
    <xf numFmtId="168" fontId="22" fillId="0" borderId="22" xfId="0" applyNumberFormat="1" applyFont="1" applyBorder="1"/>
    <xf numFmtId="168" fontId="49" fillId="36" borderId="10" xfId="0" applyNumberFormat="1" applyFont="1" applyFill="1" applyBorder="1"/>
    <xf numFmtId="168" fontId="49" fillId="36" borderId="10" xfId="37" applyNumberFormat="1" applyFont="1" applyFill="1" applyBorder="1"/>
    <xf numFmtId="0" fontId="28" fillId="0" borderId="0" xfId="0" applyFont="1"/>
    <xf numFmtId="3" fontId="28" fillId="0" borderId="0" xfId="0" applyNumberFormat="1" applyFont="1"/>
    <xf numFmtId="168" fontId="29" fillId="0" borderId="12" xfId="0" applyNumberFormat="1" applyFont="1" applyBorder="1"/>
    <xf numFmtId="168" fontId="22" fillId="34" borderId="12" xfId="0" applyNumberFormat="1" applyFont="1" applyFill="1" applyBorder="1"/>
    <xf numFmtId="168" fontId="29" fillId="34" borderId="12" xfId="0" applyNumberFormat="1" applyFont="1" applyFill="1" applyBorder="1"/>
    <xf numFmtId="168" fontId="22" fillId="34" borderId="12" xfId="0" applyNumberFormat="1" applyFont="1" applyFill="1" applyBorder="1" applyAlignment="1">
      <alignment horizontal="left" indent="2"/>
    </xf>
    <xf numFmtId="168" fontId="22" fillId="34" borderId="17" xfId="0" applyNumberFormat="1" applyFont="1" applyFill="1" applyBorder="1"/>
    <xf numFmtId="168" fontId="29" fillId="0" borderId="13" xfId="0" applyNumberFormat="1" applyFont="1" applyBorder="1"/>
    <xf numFmtId="168" fontId="28" fillId="33" borderId="12" xfId="37" applyNumberFormat="1" applyFont="1" applyFill="1" applyBorder="1"/>
    <xf numFmtId="168" fontId="29" fillId="34" borderId="19" xfId="0" applyNumberFormat="1" applyFont="1" applyFill="1" applyBorder="1"/>
    <xf numFmtId="170" fontId="51" fillId="33" borderId="0" xfId="37" applyNumberFormat="1" applyFont="1" applyFill="1" applyBorder="1" applyAlignment="1">
      <alignment horizontal="right" indent="1"/>
    </xf>
    <xf numFmtId="166" fontId="51" fillId="33" borderId="0" xfId="0" applyNumberFormat="1" applyFont="1" applyFill="1" applyAlignment="1">
      <alignment horizontal="right" indent="1"/>
    </xf>
    <xf numFmtId="170" fontId="51" fillId="0" borderId="0" xfId="0" applyNumberFormat="1" applyFont="1" applyAlignment="1">
      <alignment horizontal="right" indent="1"/>
    </xf>
    <xf numFmtId="167" fontId="29" fillId="33" borderId="0" xfId="52" applyNumberFormat="1" applyFont="1" applyFill="1" applyBorder="1"/>
    <xf numFmtId="168" fontId="22" fillId="34" borderId="14" xfId="0" applyNumberFormat="1" applyFont="1" applyFill="1" applyBorder="1"/>
    <xf numFmtId="168" fontId="22" fillId="34" borderId="13" xfId="0" applyNumberFormat="1" applyFont="1" applyFill="1" applyBorder="1"/>
    <xf numFmtId="168" fontId="22" fillId="34" borderId="15" xfId="0" applyNumberFormat="1" applyFont="1" applyFill="1" applyBorder="1"/>
    <xf numFmtId="170" fontId="51" fillId="33" borderId="0" xfId="0" applyNumberFormat="1" applyFont="1" applyFill="1" applyAlignment="1">
      <alignment horizontal="right" indent="1"/>
    </xf>
    <xf numFmtId="168" fontId="28" fillId="34" borderId="12" xfId="37" applyNumberFormat="1" applyFont="1" applyFill="1" applyBorder="1"/>
    <xf numFmtId="168" fontId="22" fillId="34" borderId="13" xfId="37" applyNumberFormat="1" applyFont="1" applyFill="1" applyBorder="1"/>
    <xf numFmtId="168" fontId="22" fillId="34" borderId="14" xfId="37" applyNumberFormat="1" applyFont="1" applyFill="1" applyBorder="1"/>
    <xf numFmtId="168" fontId="22" fillId="34" borderId="15" xfId="37" applyNumberFormat="1" applyFont="1" applyFill="1" applyBorder="1"/>
    <xf numFmtId="168" fontId="25" fillId="34" borderId="10" xfId="37" applyNumberFormat="1" applyFont="1" applyFill="1" applyBorder="1"/>
    <xf numFmtId="0" fontId="51" fillId="33" borderId="0" xfId="0" applyFont="1" applyFill="1"/>
    <xf numFmtId="168" fontId="51" fillId="0" borderId="0" xfId="0" applyNumberFormat="1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0" fontId="55" fillId="0" borderId="0" xfId="0" applyFont="1"/>
    <xf numFmtId="0" fontId="60" fillId="0" borderId="0" xfId="0" applyFont="1"/>
    <xf numFmtId="0" fontId="51" fillId="34" borderId="0" xfId="0" applyFont="1" applyFill="1"/>
    <xf numFmtId="0" fontId="52" fillId="34" borderId="0" xfId="0" applyFont="1" applyFill="1"/>
    <xf numFmtId="165" fontId="54" fillId="0" borderId="0" xfId="0" applyNumberFormat="1" applyFont="1" applyAlignment="1">
      <alignment horizontal="right"/>
    </xf>
    <xf numFmtId="168" fontId="22" fillId="0" borderId="13" xfId="0" applyNumberFormat="1" applyFont="1" applyBorder="1" applyAlignment="1">
      <alignment horizontal="left" indent="3"/>
    </xf>
    <xf numFmtId="167" fontId="29" fillId="0" borderId="13" xfId="52" applyNumberFormat="1" applyFont="1" applyFill="1" applyBorder="1"/>
    <xf numFmtId="168" fontId="25" fillId="0" borderId="12" xfId="0" applyNumberFormat="1" applyFont="1" applyBorder="1" applyAlignment="1">
      <alignment horizontal="left" indent="3"/>
    </xf>
    <xf numFmtId="168" fontId="25" fillId="0" borderId="14" xfId="37" applyNumberFormat="1" applyFont="1" applyBorder="1"/>
    <xf numFmtId="168" fontId="25" fillId="0" borderId="14" xfId="37" applyNumberFormat="1" applyFont="1" applyFill="1" applyBorder="1"/>
    <xf numFmtId="168" fontId="25" fillId="33" borderId="14" xfId="37" applyNumberFormat="1" applyFont="1" applyFill="1" applyBorder="1"/>
    <xf numFmtId="168" fontId="25" fillId="33" borderId="12" xfId="37" applyNumberFormat="1" applyFont="1" applyFill="1" applyBorder="1"/>
    <xf numFmtId="168" fontId="25" fillId="34" borderId="12" xfId="37" applyNumberFormat="1" applyFont="1" applyFill="1" applyBorder="1"/>
    <xf numFmtId="167" fontId="32" fillId="0" borderId="12" xfId="52" applyNumberFormat="1" applyFont="1" applyFill="1" applyBorder="1"/>
  </cellXfs>
  <cellStyles count="8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Detail ligne" xfId="28" xr:uid="{00000000-0005-0000-0000-00001B000000}"/>
    <cellStyle name="Dezimal_ACEA" xfId="29" xr:uid="{00000000-0005-0000-0000-00001C000000}"/>
    <cellStyle name="Input" xfId="30" builtinId="20" customBuiltin="1"/>
    <cellStyle name="Ligne détail" xfId="31" xr:uid="{00000000-0005-0000-0000-00001E000000}"/>
    <cellStyle name="Ligne détail 2" xfId="32" xr:uid="{00000000-0005-0000-0000-00001F000000}"/>
    <cellStyle name="Ligne détail 3" xfId="33" xr:uid="{00000000-0005-0000-0000-000020000000}"/>
    <cellStyle name="MEV1" xfId="34" xr:uid="{00000000-0005-0000-0000-000021000000}"/>
    <cellStyle name="MEV2" xfId="35" xr:uid="{00000000-0005-0000-0000-000022000000}"/>
    <cellStyle name="MEV3" xfId="36" xr:uid="{00000000-0005-0000-0000-000023000000}"/>
    <cellStyle name="Migliaia" xfId="37" builtinId="3"/>
    <cellStyle name="Migliaia [0] 2" xfId="38" xr:uid="{00000000-0005-0000-0000-000025000000}"/>
    <cellStyle name="Migliaia 2" xfId="39" xr:uid="{00000000-0005-0000-0000-000026000000}"/>
    <cellStyle name="Migliaia 3" xfId="40" xr:uid="{00000000-0005-0000-0000-000027000000}"/>
    <cellStyle name="Neutrale" xfId="41" builtinId="28" customBuiltin="1"/>
    <cellStyle name="Normal 2" xfId="42" xr:uid="{00000000-0005-0000-0000-000029000000}"/>
    <cellStyle name="Normal 2 2" xfId="43" xr:uid="{00000000-0005-0000-0000-00002A000000}"/>
    <cellStyle name="Normal 3" xfId="44" xr:uid="{00000000-0005-0000-0000-00002B000000}"/>
    <cellStyle name="Normal 4" xfId="45" xr:uid="{00000000-0005-0000-0000-00002C000000}"/>
    <cellStyle name="Normale" xfId="0" builtinId="0"/>
    <cellStyle name="Normale 2" xfId="46" xr:uid="{00000000-0005-0000-0000-00002E000000}"/>
    <cellStyle name="Normale 2 2 2" xfId="47" xr:uid="{00000000-0005-0000-0000-00002F000000}"/>
    <cellStyle name="Normale 3" xfId="48" xr:uid="{00000000-0005-0000-0000-000030000000}"/>
    <cellStyle name="Normale 4" xfId="49" xr:uid="{00000000-0005-0000-0000-000031000000}"/>
    <cellStyle name="Nota" xfId="50" builtinId="10" customBuiltin="1"/>
    <cellStyle name="Output" xfId="51" builtinId="21" customBuiltin="1"/>
    <cellStyle name="Percentuale" xfId="52" builtinId="5"/>
    <cellStyle name="Pourcentage 2" xfId="53" xr:uid="{00000000-0005-0000-0000-000035000000}"/>
    <cellStyle name="Standard_ACEA" xfId="54" xr:uid="{00000000-0005-0000-0000-000036000000}"/>
    <cellStyle name="Testo avviso" xfId="55" builtinId="11" customBuiltin="1"/>
    <cellStyle name="Testo descrittivo" xfId="56" builtinId="53" customBuiltin="1"/>
    <cellStyle name="Titolo" xfId="57" builtinId="15" customBuiltin="1"/>
    <cellStyle name="Titolo 1" xfId="58" builtinId="16" customBuiltin="1"/>
    <cellStyle name="Titolo 2" xfId="59" builtinId="17" customBuiltin="1"/>
    <cellStyle name="Titolo 3" xfId="60" builtinId="18" customBuiltin="1"/>
    <cellStyle name="Titolo 4" xfId="61" builtinId="19" customBuiltin="1"/>
    <cellStyle name="Titre colonne" xfId="62" xr:uid="{00000000-0005-0000-0000-00003E000000}"/>
    <cellStyle name="Titre colonnes" xfId="63" xr:uid="{00000000-0005-0000-0000-00003F000000}"/>
    <cellStyle name="Titre colonnes 2" xfId="64" xr:uid="{00000000-0005-0000-0000-000040000000}"/>
    <cellStyle name="Titre general" xfId="65" xr:uid="{00000000-0005-0000-0000-000041000000}"/>
    <cellStyle name="Titre général" xfId="66" xr:uid="{00000000-0005-0000-0000-000042000000}"/>
    <cellStyle name="Titre général 2" xfId="67" xr:uid="{00000000-0005-0000-0000-000043000000}"/>
    <cellStyle name="Titre ligne" xfId="68" xr:uid="{00000000-0005-0000-0000-000044000000}"/>
    <cellStyle name="Titre lignes" xfId="69" xr:uid="{00000000-0005-0000-0000-000045000000}"/>
    <cellStyle name="Titre lignes 2" xfId="70" xr:uid="{00000000-0005-0000-0000-000046000000}"/>
    <cellStyle name="Titre page" xfId="71" xr:uid="{00000000-0005-0000-0000-000047000000}"/>
    <cellStyle name="Titre tableau" xfId="72" xr:uid="{00000000-0005-0000-0000-000048000000}"/>
    <cellStyle name="Total 2" xfId="73" xr:uid="{00000000-0005-0000-0000-000049000000}"/>
    <cellStyle name="Total intermediaire" xfId="74" xr:uid="{00000000-0005-0000-0000-00004A000000}"/>
    <cellStyle name="Total intermediaire 0" xfId="75" xr:uid="{00000000-0005-0000-0000-00004B000000}"/>
    <cellStyle name="Total intermediaire 1" xfId="76" xr:uid="{00000000-0005-0000-0000-00004C000000}"/>
    <cellStyle name="Total intermediaire 2" xfId="77" xr:uid="{00000000-0005-0000-0000-00004D000000}"/>
    <cellStyle name="Total tableau" xfId="78" xr:uid="{00000000-0005-0000-0000-00004E000000}"/>
    <cellStyle name="Totale" xfId="79" builtinId="25" customBuiltin="1"/>
    <cellStyle name="Valore non valido" xfId="80" builtinId="27" customBuiltin="1"/>
    <cellStyle name="Valore valido" xfId="81" builtinId="26" customBuiltin="1"/>
    <cellStyle name="Währung_ACEA" xfId="82" xr:uid="{00000000-0005-0000-0000-000052000000}"/>
    <cellStyle name="표준 3" xfId="83" xr:uid="{7A878C4A-CDE4-462E-A1EB-95B03F781C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107950</xdr:colOff>
      <xdr:row>0</xdr:row>
      <xdr:rowOff>31750</xdr:rowOff>
    </xdr:from>
    <xdr:to>
      <xdr:col>0</xdr:col>
      <xdr:colOff>895985</xdr:colOff>
      <xdr:row>2</xdr:row>
      <xdr:rowOff>95660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102AF93-C551-46B2-BA71-C9D2EB8B2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31750"/>
          <a:ext cx="774700" cy="453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11"/>
  <sheetViews>
    <sheetView showGridLines="0" tabSelected="1" zoomScaleNormal="100" workbookViewId="0">
      <pane xSplit="1" topLeftCell="G1" activePane="topRight" state="frozen"/>
      <selection pane="topRight" activeCell="R5" sqref="R5:R76"/>
    </sheetView>
  </sheetViews>
  <sheetFormatPr defaultColWidth="9.109375" defaultRowHeight="13.2"/>
  <cols>
    <col min="1" max="1" width="23.44140625" style="2" customWidth="1"/>
    <col min="2" max="6" width="11.109375" style="2" hidden="1" customWidth="1"/>
    <col min="7" max="13" width="11.109375" style="2" customWidth="1"/>
    <col min="14" max="15" width="11.109375" style="2" bestFit="1" customWidth="1"/>
    <col min="16" max="16" width="11.109375" style="2" customWidth="1"/>
    <col min="17" max="17" width="8.88671875" style="2" customWidth="1"/>
    <col min="18" max="18" width="7.33203125" style="106" customWidth="1"/>
    <col min="19" max="19" width="9.109375" style="50"/>
    <col min="20" max="20" width="16.109375" style="50" bestFit="1" customWidth="1"/>
    <col min="21" max="23" width="9.33203125" style="50" bestFit="1" customWidth="1"/>
    <col min="24" max="34" width="9.109375" style="50"/>
    <col min="35" max="36" width="9.109375" style="131"/>
    <col min="37" max="16384" width="9.109375" style="2"/>
  </cols>
  <sheetData>
    <row r="1" spans="1:36" ht="16.2">
      <c r="G1" s="1" t="s">
        <v>0</v>
      </c>
      <c r="H1" s="44"/>
      <c r="I1" s="44"/>
      <c r="J1" s="44"/>
      <c r="K1" s="44"/>
      <c r="L1" s="44"/>
      <c r="M1" s="44"/>
      <c r="N1" s="44"/>
      <c r="O1" s="44"/>
      <c r="P1" s="44"/>
      <c r="Q1" s="3"/>
    </row>
    <row r="2" spans="1:36" ht="16.2">
      <c r="E2" s="44"/>
      <c r="G2" s="4" t="s">
        <v>1</v>
      </c>
      <c r="H2" s="44"/>
      <c r="I2" s="44"/>
      <c r="J2" s="44"/>
      <c r="K2" s="44"/>
      <c r="L2" s="44"/>
      <c r="M2" s="44"/>
      <c r="N2" s="44"/>
      <c r="O2" s="44"/>
      <c r="P2" s="44"/>
      <c r="Q2" s="5"/>
      <c r="R2" s="107"/>
    </row>
    <row r="3" spans="1:36" ht="12" customHeight="1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3"/>
    </row>
    <row r="4" spans="1:36" ht="28.5" customHeight="1">
      <c r="A4" s="70"/>
      <c r="B4" s="71">
        <v>2008</v>
      </c>
      <c r="C4" s="71">
        <v>2009</v>
      </c>
      <c r="D4" s="71">
        <v>2010</v>
      </c>
      <c r="E4" s="71">
        <v>2011</v>
      </c>
      <c r="F4" s="71">
        <v>2012</v>
      </c>
      <c r="G4" s="71">
        <v>2013</v>
      </c>
      <c r="H4" s="71">
        <v>2014</v>
      </c>
      <c r="I4" s="71">
        <v>2015</v>
      </c>
      <c r="J4" s="71">
        <v>2016</v>
      </c>
      <c r="K4" s="71">
        <v>2017</v>
      </c>
      <c r="L4" s="71">
        <v>2018</v>
      </c>
      <c r="M4" s="71">
        <v>2019</v>
      </c>
      <c r="N4" s="71">
        <v>2020</v>
      </c>
      <c r="O4" s="71">
        <v>2021</v>
      </c>
      <c r="P4" s="71">
        <v>2022</v>
      </c>
      <c r="Q4" s="72" t="s">
        <v>73</v>
      </c>
      <c r="R4" s="72" t="s">
        <v>74</v>
      </c>
      <c r="AF4" s="131"/>
      <c r="AG4" s="131"/>
      <c r="AH4" s="2"/>
      <c r="AI4" s="2"/>
      <c r="AJ4" s="2"/>
    </row>
    <row r="5" spans="1:36" s="7" customFormat="1" ht="14.4">
      <c r="A5" s="81" t="s">
        <v>66</v>
      </c>
      <c r="B5" s="82">
        <f t="shared" ref="B5:O5" si="0">+B6+B40+B41+B42+B43</f>
        <v>18814395</v>
      </c>
      <c r="C5" s="82">
        <f t="shared" si="0"/>
        <v>16605179</v>
      </c>
      <c r="D5" s="82">
        <f t="shared" si="0"/>
        <v>16495431</v>
      </c>
      <c r="E5" s="82">
        <f t="shared" si="0"/>
        <v>17161740</v>
      </c>
      <c r="F5" s="82">
        <f t="shared" si="0"/>
        <v>16187185</v>
      </c>
      <c r="G5" s="82">
        <f t="shared" si="0"/>
        <v>15938029</v>
      </c>
      <c r="H5" s="82">
        <f t="shared" si="0"/>
        <v>16114073</v>
      </c>
      <c r="I5" s="82">
        <f t="shared" si="0"/>
        <v>16345565</v>
      </c>
      <c r="J5" s="82">
        <f t="shared" si="0"/>
        <v>17288101</v>
      </c>
      <c r="K5" s="82">
        <f t="shared" si="0"/>
        <v>17975408</v>
      </c>
      <c r="L5" s="82">
        <f t="shared" si="0"/>
        <v>17898496</v>
      </c>
      <c r="M5" s="82">
        <f t="shared" si="0"/>
        <v>17931672</v>
      </c>
      <c r="N5" s="82">
        <f t="shared" si="0"/>
        <v>14171513</v>
      </c>
      <c r="O5" s="82">
        <f t="shared" si="0"/>
        <v>14003925</v>
      </c>
      <c r="P5" s="82">
        <f>+P6+P40+P41+P42+P43</f>
        <v>12674859</v>
      </c>
      <c r="Q5" s="87">
        <f>P5/O5-1</f>
        <v>-9.490667794921781E-2</v>
      </c>
      <c r="R5" s="87">
        <f>P5/P$74</f>
        <v>0.22035652012728421</v>
      </c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133"/>
      <c r="AG5" s="133"/>
    </row>
    <row r="6" spans="1:36" s="7" customFormat="1">
      <c r="A6" s="73" t="s">
        <v>71</v>
      </c>
      <c r="B6" s="78">
        <f t="shared" ref="B6:O6" si="1">+B7+B27</f>
        <v>14904676</v>
      </c>
      <c r="C6" s="78">
        <f t="shared" si="1"/>
        <v>14529533</v>
      </c>
      <c r="D6" s="78">
        <f t="shared" si="1"/>
        <v>13826262</v>
      </c>
      <c r="E6" s="78">
        <f t="shared" si="1"/>
        <v>13636799</v>
      </c>
      <c r="F6" s="78">
        <f t="shared" si="1"/>
        <v>12563819</v>
      </c>
      <c r="G6" s="78">
        <f t="shared" si="1"/>
        <v>12340171</v>
      </c>
      <c r="H6" s="78">
        <f t="shared" si="1"/>
        <v>13021255</v>
      </c>
      <c r="I6" s="78">
        <f t="shared" si="1"/>
        <v>14222883</v>
      </c>
      <c r="J6" s="78">
        <f t="shared" si="1"/>
        <v>15156521</v>
      </c>
      <c r="K6" s="78">
        <f t="shared" si="1"/>
        <v>15632419</v>
      </c>
      <c r="L6" s="78">
        <f t="shared" si="1"/>
        <v>15625303</v>
      </c>
      <c r="M6" s="78">
        <f t="shared" si="1"/>
        <v>15778847</v>
      </c>
      <c r="N6" s="78">
        <f t="shared" si="1"/>
        <v>11949535</v>
      </c>
      <c r="O6" s="78">
        <f t="shared" si="1"/>
        <v>11773114</v>
      </c>
      <c r="P6" s="78">
        <f>+P7+P27</f>
        <v>11285792</v>
      </c>
      <c r="Q6" s="88">
        <f t="shared" ref="Q6:Q69" si="2">P6/O6-1</f>
        <v>-4.1392786989066788E-2</v>
      </c>
      <c r="R6" s="88">
        <f t="shared" ref="R6:R69" si="3">P6/P$74</f>
        <v>0.19620714139702408</v>
      </c>
      <c r="S6" s="129">
        <v>2009</v>
      </c>
      <c r="T6" s="50">
        <v>2010</v>
      </c>
      <c r="U6" s="50">
        <v>2011</v>
      </c>
      <c r="V6" s="50">
        <v>2012</v>
      </c>
      <c r="W6" s="50">
        <v>2013</v>
      </c>
      <c r="X6" s="129">
        <v>2014</v>
      </c>
      <c r="Y6" s="129">
        <v>2015</v>
      </c>
      <c r="Z6" s="50">
        <v>2016</v>
      </c>
      <c r="AA6" s="50">
        <v>2017</v>
      </c>
      <c r="AB6" s="50">
        <v>2018</v>
      </c>
      <c r="AC6" s="50">
        <v>2019</v>
      </c>
      <c r="AD6" s="129">
        <v>2020</v>
      </c>
      <c r="AE6" s="50">
        <v>2021</v>
      </c>
      <c r="AF6" s="133"/>
      <c r="AG6" s="133"/>
    </row>
    <row r="7" spans="1:36" s="7" customFormat="1">
      <c r="A7" s="79" t="s">
        <v>70</v>
      </c>
      <c r="B7" s="78">
        <f t="shared" ref="B7:O7" si="4">SUM(B8:B22)+B26</f>
        <v>13601642</v>
      </c>
      <c r="C7" s="78">
        <f t="shared" si="4"/>
        <v>13669017</v>
      </c>
      <c r="D7" s="78">
        <f t="shared" si="4"/>
        <v>12984784</v>
      </c>
      <c r="E7" s="78">
        <f t="shared" si="4"/>
        <v>12815001</v>
      </c>
      <c r="F7" s="78">
        <f t="shared" si="4"/>
        <v>11773514</v>
      </c>
      <c r="G7" s="78">
        <f t="shared" si="4"/>
        <v>11555292</v>
      </c>
      <c r="H7" s="78">
        <f t="shared" si="4"/>
        <v>12113900</v>
      </c>
      <c r="I7" s="78">
        <f t="shared" si="4"/>
        <v>13201939</v>
      </c>
      <c r="J7" s="78">
        <f t="shared" si="4"/>
        <v>13972669</v>
      </c>
      <c r="K7" s="78">
        <f t="shared" si="4"/>
        <v>14321430</v>
      </c>
      <c r="L7" s="78">
        <f t="shared" si="4"/>
        <v>14211698</v>
      </c>
      <c r="M7" s="78">
        <f t="shared" si="4"/>
        <v>14292253</v>
      </c>
      <c r="N7" s="78">
        <f t="shared" si="4"/>
        <v>10807799</v>
      </c>
      <c r="O7" s="78">
        <f t="shared" si="4"/>
        <v>10600025</v>
      </c>
      <c r="P7" s="78">
        <f>SUM(P8:P22)+P26</f>
        <v>10162210</v>
      </c>
      <c r="Q7" s="88">
        <f t="shared" si="2"/>
        <v>-4.1303204473574384E-2</v>
      </c>
      <c r="R7" s="88">
        <f t="shared" si="3"/>
        <v>0.17667330519437643</v>
      </c>
      <c r="S7" s="116">
        <f t="shared" ref="S7:AE7" si="5">C7/1000000</f>
        <v>13.669017</v>
      </c>
      <c r="T7" s="116">
        <f t="shared" si="5"/>
        <v>12.984783999999999</v>
      </c>
      <c r="U7" s="116">
        <f t="shared" si="5"/>
        <v>12.815001000000001</v>
      </c>
      <c r="V7" s="116">
        <f t="shared" si="5"/>
        <v>11.773514</v>
      </c>
      <c r="W7" s="116">
        <f t="shared" si="5"/>
        <v>11.555292</v>
      </c>
      <c r="X7" s="116">
        <f t="shared" si="5"/>
        <v>12.113899999999999</v>
      </c>
      <c r="Y7" s="116">
        <f t="shared" si="5"/>
        <v>13.201938999999999</v>
      </c>
      <c r="Z7" s="116">
        <f t="shared" si="5"/>
        <v>13.972669</v>
      </c>
      <c r="AA7" s="116">
        <f t="shared" si="5"/>
        <v>14.321429999999999</v>
      </c>
      <c r="AB7" s="116">
        <f t="shared" si="5"/>
        <v>14.211698</v>
      </c>
      <c r="AC7" s="116">
        <f t="shared" si="5"/>
        <v>14.292253000000001</v>
      </c>
      <c r="AD7" s="116">
        <f t="shared" si="5"/>
        <v>10.807798999999999</v>
      </c>
      <c r="AE7" s="116">
        <f t="shared" si="5"/>
        <v>10.600025</v>
      </c>
      <c r="AF7" s="133"/>
      <c r="AG7" s="133"/>
    </row>
    <row r="8" spans="1:36">
      <c r="A8" s="8" t="s">
        <v>2</v>
      </c>
      <c r="B8" s="9">
        <v>293697</v>
      </c>
      <c r="C8" s="9">
        <v>319403</v>
      </c>
      <c r="D8" s="9">
        <v>328563</v>
      </c>
      <c r="E8" s="9">
        <v>356145</v>
      </c>
      <c r="F8" s="36">
        <v>336010</v>
      </c>
      <c r="G8" s="36">
        <v>319035</v>
      </c>
      <c r="H8" s="36">
        <v>303318</v>
      </c>
      <c r="I8" s="36">
        <v>308555</v>
      </c>
      <c r="J8" s="36">
        <v>329604</v>
      </c>
      <c r="K8" s="36">
        <v>353320</v>
      </c>
      <c r="L8" s="36">
        <v>341068</v>
      </c>
      <c r="M8" s="49">
        <v>320381</v>
      </c>
      <c r="N8" s="49">
        <v>257721</v>
      </c>
      <c r="O8" s="49">
        <v>239803</v>
      </c>
      <c r="P8" s="49">
        <v>215050</v>
      </c>
      <c r="Q8" s="89">
        <f t="shared" si="2"/>
        <v>-0.10322222824568505</v>
      </c>
      <c r="R8" s="89">
        <f t="shared" si="3"/>
        <v>3.7387137524269478E-3</v>
      </c>
      <c r="S8" s="117">
        <f t="shared" ref="S8:AE8" si="6">C44/1000000</f>
        <v>6.5678150000000004</v>
      </c>
      <c r="T8" s="117">
        <f t="shared" si="6"/>
        <v>6.8307719999999996</v>
      </c>
      <c r="U8" s="117">
        <f t="shared" si="6"/>
        <v>7.3649500000000003</v>
      </c>
      <c r="V8" s="117">
        <f t="shared" si="6"/>
        <v>8.6462009999999996</v>
      </c>
      <c r="W8" s="117">
        <f t="shared" si="6"/>
        <v>9.0360820000000004</v>
      </c>
      <c r="X8" s="117">
        <f t="shared" si="6"/>
        <v>9.2088540000000005</v>
      </c>
      <c r="Y8" s="117">
        <f t="shared" si="6"/>
        <v>9.1207910000000005</v>
      </c>
      <c r="Z8" s="117">
        <f t="shared" si="6"/>
        <v>8.5981159999999992</v>
      </c>
      <c r="AA8" s="117">
        <f t="shared" si="6"/>
        <v>7.6816779999999998</v>
      </c>
      <c r="AB8" s="117">
        <f t="shared" si="6"/>
        <v>6.7524749999999996</v>
      </c>
      <c r="AC8" s="117">
        <f t="shared" si="6"/>
        <v>5.9803490000000004</v>
      </c>
      <c r="AD8" s="117">
        <f t="shared" si="6"/>
        <v>4.2530210000000004</v>
      </c>
      <c r="AE8" s="117">
        <f t="shared" si="6"/>
        <v>4.1907670000000001</v>
      </c>
      <c r="AF8" s="131"/>
      <c r="AG8" s="131"/>
      <c r="AH8" s="2"/>
      <c r="AI8" s="2"/>
      <c r="AJ8" s="2"/>
    </row>
    <row r="9" spans="1:36">
      <c r="A9" s="11" t="s">
        <v>3</v>
      </c>
      <c r="B9" s="12">
        <v>535947</v>
      </c>
      <c r="C9" s="12">
        <v>476194</v>
      </c>
      <c r="D9" s="12">
        <v>547347</v>
      </c>
      <c r="E9" s="12">
        <v>572211</v>
      </c>
      <c r="F9" s="15">
        <v>486737</v>
      </c>
      <c r="G9" s="15">
        <v>486065</v>
      </c>
      <c r="H9" s="15">
        <v>482939</v>
      </c>
      <c r="I9" s="15">
        <v>501066</v>
      </c>
      <c r="J9" s="15">
        <v>539519</v>
      </c>
      <c r="K9" s="15">
        <v>546558</v>
      </c>
      <c r="L9" s="15">
        <v>549632</v>
      </c>
      <c r="M9" s="48">
        <v>550008</v>
      </c>
      <c r="N9" s="48">
        <v>431491</v>
      </c>
      <c r="O9" s="48">
        <v>383123</v>
      </c>
      <c r="P9" s="48">
        <v>366303</v>
      </c>
      <c r="Q9" s="90">
        <f t="shared" si="2"/>
        <v>-4.3902349898074511E-2</v>
      </c>
      <c r="R9" s="90">
        <f t="shared" si="3"/>
        <v>6.3682960411776245E-3</v>
      </c>
      <c r="S9" s="123">
        <f t="shared" ref="S9:AE9" si="7">C57/1000000</f>
        <v>3.9237410000000001</v>
      </c>
      <c r="T9" s="123">
        <f t="shared" si="7"/>
        <v>4.2122669999999998</v>
      </c>
      <c r="U9" s="123">
        <f t="shared" si="7"/>
        <v>3.524788</v>
      </c>
      <c r="V9" s="123">
        <f t="shared" si="7"/>
        <v>4.5723320000000003</v>
      </c>
      <c r="W9" s="123">
        <f t="shared" si="7"/>
        <v>4.5622819999999997</v>
      </c>
      <c r="X9" s="123">
        <f t="shared" si="7"/>
        <v>4.6995909999999999</v>
      </c>
      <c r="Y9" s="123">
        <f t="shared" si="7"/>
        <v>4.2158889999999998</v>
      </c>
      <c r="Z9" s="123">
        <f t="shared" si="7"/>
        <v>4.146458</v>
      </c>
      <c r="AA9" s="123">
        <f t="shared" si="7"/>
        <v>4.3863770000000004</v>
      </c>
      <c r="AB9" s="123">
        <f t="shared" si="7"/>
        <v>4.3911600000000002</v>
      </c>
      <c r="AC9" s="123">
        <f t="shared" si="7"/>
        <v>4.3010910000000004</v>
      </c>
      <c r="AD9" s="123">
        <f t="shared" si="7"/>
        <v>3.8099810000000001</v>
      </c>
      <c r="AE9" s="123">
        <f t="shared" si="7"/>
        <v>3.6756980000000001</v>
      </c>
      <c r="AF9" s="131"/>
      <c r="AG9" s="131"/>
      <c r="AH9" s="2"/>
      <c r="AI9" s="2"/>
      <c r="AJ9" s="2"/>
    </row>
    <row r="10" spans="1:36">
      <c r="A10" s="11" t="s">
        <v>4</v>
      </c>
      <c r="B10" s="12">
        <v>149901</v>
      </c>
      <c r="C10" s="13">
        <v>112270</v>
      </c>
      <c r="D10" s="13">
        <v>153688</v>
      </c>
      <c r="E10" s="13">
        <v>169873</v>
      </c>
      <c r="F10" s="15">
        <v>170660</v>
      </c>
      <c r="G10" s="15">
        <v>182086</v>
      </c>
      <c r="H10" s="15">
        <v>188925</v>
      </c>
      <c r="I10" s="15">
        <v>207721</v>
      </c>
      <c r="J10" s="15">
        <v>222917</v>
      </c>
      <c r="K10" s="15">
        <v>221791</v>
      </c>
      <c r="L10" s="15">
        <v>218483</v>
      </c>
      <c r="M10" s="48">
        <v>225410</v>
      </c>
      <c r="N10" s="48">
        <v>198162</v>
      </c>
      <c r="O10" s="48">
        <v>185324</v>
      </c>
      <c r="P10" s="48">
        <v>148293</v>
      </c>
      <c r="Q10" s="91">
        <f t="shared" si="2"/>
        <v>-0.19981761671451082</v>
      </c>
      <c r="R10" s="91">
        <f t="shared" si="3"/>
        <v>2.5781217321025314E-3</v>
      </c>
      <c r="S10" s="123">
        <f t="shared" ref="S10:AE10" si="8">(+C40+C54+C58+C50)/1000000</f>
        <v>16.257797</v>
      </c>
      <c r="T10" s="123">
        <f t="shared" si="8"/>
        <v>20.914325000000002</v>
      </c>
      <c r="U10" s="123">
        <f t="shared" si="8"/>
        <v>22.538063999999999</v>
      </c>
      <c r="V10" s="123">
        <f t="shared" si="8"/>
        <v>24.147766000000001</v>
      </c>
      <c r="W10" s="123">
        <f t="shared" si="8"/>
        <v>26.171482000000001</v>
      </c>
      <c r="X10" s="123">
        <f t="shared" si="8"/>
        <v>27.409859000000001</v>
      </c>
      <c r="Y10" s="123">
        <f t="shared" si="8"/>
        <v>27.387509000000001</v>
      </c>
      <c r="Z10" s="123">
        <f t="shared" si="8"/>
        <v>30.271474000000001</v>
      </c>
      <c r="AA10" s="123">
        <f t="shared" si="8"/>
        <v>31.253720000000001</v>
      </c>
      <c r="AB10" s="123">
        <f t="shared" si="8"/>
        <v>30.775068000000001</v>
      </c>
      <c r="AC10" s="123">
        <f t="shared" si="8"/>
        <v>28.264022000000001</v>
      </c>
      <c r="AD10" s="123">
        <f t="shared" si="8"/>
        <v>25.661102</v>
      </c>
      <c r="AE10" s="123">
        <f t="shared" si="8"/>
        <v>27.642513999999998</v>
      </c>
      <c r="AF10" s="131"/>
      <c r="AG10" s="131"/>
      <c r="AH10" s="2"/>
      <c r="AI10" s="2"/>
      <c r="AJ10" s="2"/>
    </row>
    <row r="11" spans="1:36">
      <c r="A11" s="11" t="s">
        <v>6</v>
      </c>
      <c r="B11" s="12">
        <v>139669</v>
      </c>
      <c r="C11" s="13">
        <v>90574</v>
      </c>
      <c r="D11" s="13">
        <v>111968</v>
      </c>
      <c r="E11" s="13">
        <v>126123</v>
      </c>
      <c r="F11" s="15">
        <v>111258</v>
      </c>
      <c r="G11" s="15">
        <v>103450</v>
      </c>
      <c r="H11" s="15">
        <v>106237</v>
      </c>
      <c r="I11" s="15">
        <v>108812</v>
      </c>
      <c r="J11" s="15">
        <v>119000</v>
      </c>
      <c r="K11" s="15">
        <v>118582</v>
      </c>
      <c r="L11" s="15">
        <v>120505</v>
      </c>
      <c r="M11" s="48">
        <v>114188</v>
      </c>
      <c r="N11" s="48">
        <v>96430</v>
      </c>
      <c r="O11" s="48">
        <v>98481</v>
      </c>
      <c r="P11" s="48">
        <v>81698</v>
      </c>
      <c r="Q11" s="91">
        <f t="shared" si="2"/>
        <v>-0.17041865943684564</v>
      </c>
      <c r="R11" s="91">
        <f t="shared" si="3"/>
        <v>1.4203461341352093E-3</v>
      </c>
      <c r="S11" s="117">
        <f t="shared" ref="S11:AE11" si="9">(C48)/1000000</f>
        <v>3.6446019999999999</v>
      </c>
      <c r="T11" s="117">
        <f t="shared" si="9"/>
        <v>4.2298749999999998</v>
      </c>
      <c r="U11" s="117">
        <f t="shared" si="9"/>
        <v>4.5191520000000001</v>
      </c>
      <c r="V11" s="117">
        <f t="shared" si="9"/>
        <v>4.688917</v>
      </c>
      <c r="W11" s="117">
        <f t="shared" si="9"/>
        <v>4.7367699999999999</v>
      </c>
      <c r="X11" s="117">
        <f t="shared" si="9"/>
        <v>4.259328</v>
      </c>
      <c r="Y11" s="117">
        <f t="shared" si="9"/>
        <v>3.5354109999999999</v>
      </c>
      <c r="Z11" s="117">
        <f t="shared" si="9"/>
        <v>3.156498</v>
      </c>
      <c r="AA11" s="117">
        <f t="shared" si="9"/>
        <v>3.5553059999999999</v>
      </c>
      <c r="AB11" s="117">
        <f t="shared" si="9"/>
        <v>3.733616</v>
      </c>
      <c r="AC11" s="117">
        <f t="shared" si="9"/>
        <v>3.634719</v>
      </c>
      <c r="AD11" s="117">
        <f t="shared" si="9"/>
        <v>2.6105860000000001</v>
      </c>
      <c r="AE11" s="117">
        <f t="shared" si="9"/>
        <v>2.8321640000000001</v>
      </c>
      <c r="AF11" s="131"/>
      <c r="AG11" s="131"/>
      <c r="AH11" s="2"/>
      <c r="AI11" s="2"/>
      <c r="AJ11" s="2"/>
    </row>
    <row r="12" spans="1:36">
      <c r="A12" s="11" t="s">
        <v>38</v>
      </c>
      <c r="B12" s="12">
        <v>2091369</v>
      </c>
      <c r="C12" s="13">
        <v>2302398</v>
      </c>
      <c r="D12" s="13">
        <v>2251669</v>
      </c>
      <c r="E12" s="13">
        <v>2204229</v>
      </c>
      <c r="F12" s="15">
        <v>1898760</v>
      </c>
      <c r="G12" s="15">
        <v>1790456</v>
      </c>
      <c r="H12" s="15">
        <v>1795885</v>
      </c>
      <c r="I12" s="15">
        <v>1917230</v>
      </c>
      <c r="J12" s="15">
        <v>2015177</v>
      </c>
      <c r="K12" s="15">
        <v>2110748</v>
      </c>
      <c r="L12" s="15">
        <v>2173481</v>
      </c>
      <c r="M12" s="48">
        <v>2214280</v>
      </c>
      <c r="N12" s="48">
        <v>1650118</v>
      </c>
      <c r="O12" s="48">
        <v>1659005</v>
      </c>
      <c r="P12" s="48">
        <v>1529035</v>
      </c>
      <c r="Q12" s="91">
        <f t="shared" si="2"/>
        <v>-7.8342138812119266E-2</v>
      </c>
      <c r="R12" s="91">
        <f t="shared" si="3"/>
        <v>2.6582767646789761E-2</v>
      </c>
      <c r="S12" s="123">
        <f t="shared" ref="S12:T12" si="10">+S13-S14</f>
        <v>4.2457330000000084</v>
      </c>
      <c r="T12" s="123">
        <f t="shared" si="10"/>
        <v>5.0982139999999987</v>
      </c>
      <c r="U12" s="123">
        <f t="shared" ref="U12:X12" si="11">+U13-U14</f>
        <v>5.3939760000000021</v>
      </c>
      <c r="V12" s="123">
        <f t="shared" si="11"/>
        <v>5.9878479999999925</v>
      </c>
      <c r="W12" s="123">
        <f t="shared" si="11"/>
        <v>6.4461799999999982</v>
      </c>
      <c r="X12" s="123">
        <f t="shared" si="11"/>
        <v>6.7498640000000023</v>
      </c>
      <c r="Y12" s="123">
        <f t="shared" ref="Y12:AC12" si="12">+Y13-Y14</f>
        <v>7.5099419999999952</v>
      </c>
      <c r="Z12" s="123">
        <f t="shared" si="12"/>
        <v>7.8834730000000022</v>
      </c>
      <c r="AA12" s="123">
        <f t="shared" si="12"/>
        <v>7.9113574500000112</v>
      </c>
      <c r="AB12" s="123">
        <f t="shared" si="12"/>
        <v>7.4417100000000076</v>
      </c>
      <c r="AC12" s="123">
        <f t="shared" si="12"/>
        <v>7.5441760000000002</v>
      </c>
      <c r="AD12" s="123">
        <f t="shared" ref="AD12:AE12" si="13">+AD13-AD14</f>
        <v>6.7680940000000049</v>
      </c>
      <c r="AE12" s="123">
        <f t="shared" si="13"/>
        <v>7.4844950000000026</v>
      </c>
      <c r="AF12" s="131"/>
      <c r="AG12" s="131"/>
      <c r="AH12" s="2"/>
      <c r="AI12" s="2"/>
      <c r="AJ12" s="2"/>
    </row>
    <row r="13" spans="1:36">
      <c r="A13" s="11" t="s">
        <v>7</v>
      </c>
      <c r="B13" s="12">
        <v>3090040</v>
      </c>
      <c r="C13" s="13">
        <v>3807175</v>
      </c>
      <c r="D13" s="13">
        <v>2916260</v>
      </c>
      <c r="E13" s="13">
        <v>3173634</v>
      </c>
      <c r="F13" s="15">
        <v>3082504</v>
      </c>
      <c r="G13" s="15">
        <v>2952431</v>
      </c>
      <c r="H13" s="15">
        <v>3036773</v>
      </c>
      <c r="I13" s="15">
        <v>3206042</v>
      </c>
      <c r="J13" s="15">
        <v>3351607</v>
      </c>
      <c r="K13" s="15">
        <v>3441253</v>
      </c>
      <c r="L13" s="15">
        <v>3435778</v>
      </c>
      <c r="M13" s="48">
        <v>3607258</v>
      </c>
      <c r="N13" s="48">
        <v>2917678</v>
      </c>
      <c r="O13" s="48">
        <v>2622132</v>
      </c>
      <c r="P13" s="48">
        <v>2651357</v>
      </c>
      <c r="Q13" s="91">
        <f t="shared" si="2"/>
        <v>1.1145510599771535E-2</v>
      </c>
      <c r="R13" s="91">
        <f t="shared" si="3"/>
        <v>4.6094698342215551E-2</v>
      </c>
      <c r="S13" s="117">
        <f t="shared" ref="S13:AE13" si="14">C74/1000000</f>
        <v>48.308705000000003</v>
      </c>
      <c r="T13" s="117">
        <f t="shared" si="14"/>
        <v>54.270237000000002</v>
      </c>
      <c r="U13" s="117">
        <f t="shared" si="14"/>
        <v>56.155931000000002</v>
      </c>
      <c r="V13" s="117">
        <f t="shared" si="14"/>
        <v>59.816578</v>
      </c>
      <c r="W13" s="117">
        <f t="shared" si="14"/>
        <v>62.508088000000001</v>
      </c>
      <c r="X13" s="117">
        <f t="shared" si="14"/>
        <v>64.441395999999997</v>
      </c>
      <c r="Y13" s="117">
        <f t="shared" si="14"/>
        <v>64.971480999999997</v>
      </c>
      <c r="Z13" s="117">
        <f t="shared" si="14"/>
        <v>68.028688000000002</v>
      </c>
      <c r="AA13" s="117">
        <f t="shared" si="14"/>
        <v>69.109868450000008</v>
      </c>
      <c r="AB13" s="117">
        <f t="shared" si="14"/>
        <v>67.305727000000005</v>
      </c>
      <c r="AC13" s="117">
        <f t="shared" si="14"/>
        <v>64.01661</v>
      </c>
      <c r="AD13" s="117">
        <f t="shared" si="14"/>
        <v>53.910583000000003</v>
      </c>
      <c r="AE13" s="117">
        <f t="shared" si="14"/>
        <v>56.425663</v>
      </c>
      <c r="AF13" s="131"/>
      <c r="AG13" s="131"/>
      <c r="AH13" s="2"/>
      <c r="AI13" s="2"/>
      <c r="AJ13" s="2"/>
    </row>
    <row r="14" spans="1:36">
      <c r="A14" s="11" t="s">
        <v>8</v>
      </c>
      <c r="B14" s="12">
        <v>267295</v>
      </c>
      <c r="C14" s="13">
        <v>219730</v>
      </c>
      <c r="D14" s="13">
        <v>141501</v>
      </c>
      <c r="E14" s="13">
        <v>97680</v>
      </c>
      <c r="F14" s="15">
        <v>58482</v>
      </c>
      <c r="G14" s="15">
        <v>58694</v>
      </c>
      <c r="H14" s="15">
        <v>71218</v>
      </c>
      <c r="I14" s="15">
        <v>75805</v>
      </c>
      <c r="J14" s="15">
        <v>78873</v>
      </c>
      <c r="K14" s="15">
        <v>88083</v>
      </c>
      <c r="L14" s="15">
        <v>103431</v>
      </c>
      <c r="M14" s="48">
        <v>114226</v>
      </c>
      <c r="N14" s="48">
        <v>80977</v>
      </c>
      <c r="O14" s="48">
        <v>100916</v>
      </c>
      <c r="P14" s="48">
        <v>105283</v>
      </c>
      <c r="Q14" s="91">
        <f t="shared" si="2"/>
        <v>4.3273613698521451E-2</v>
      </c>
      <c r="R14" s="91">
        <f t="shared" si="3"/>
        <v>1.8303789816171416E-3</v>
      </c>
      <c r="S14" s="118">
        <f t="shared" ref="S14:T14" si="15">+S7+S8+S9+S10+S11</f>
        <v>44.062971999999995</v>
      </c>
      <c r="T14" s="118">
        <f t="shared" si="15"/>
        <v>49.172023000000003</v>
      </c>
      <c r="U14" s="118">
        <f t="shared" ref="U14:X14" si="16">+U7+U8+U9+U10+U11</f>
        <v>50.761955</v>
      </c>
      <c r="V14" s="118">
        <f t="shared" si="16"/>
        <v>53.828730000000007</v>
      </c>
      <c r="W14" s="118">
        <f t="shared" si="16"/>
        <v>56.061908000000003</v>
      </c>
      <c r="X14" s="118">
        <f t="shared" si="16"/>
        <v>57.691531999999995</v>
      </c>
      <c r="Y14" s="118">
        <f t="shared" ref="Y14:AC14" si="17">+Y7+Y8+Y9+Y10+Y11</f>
        <v>57.461539000000002</v>
      </c>
      <c r="Z14" s="118">
        <f t="shared" si="17"/>
        <v>60.145215</v>
      </c>
      <c r="AA14" s="118">
        <f t="shared" si="17"/>
        <v>61.198510999999996</v>
      </c>
      <c r="AB14" s="118">
        <f t="shared" si="17"/>
        <v>59.864016999999997</v>
      </c>
      <c r="AC14" s="118">
        <f t="shared" si="17"/>
        <v>56.472434</v>
      </c>
      <c r="AD14" s="118">
        <f t="shared" ref="AD14:AE14" si="18">+AD7+AD8+AD9+AD10+AD11</f>
        <v>47.142488999999998</v>
      </c>
      <c r="AE14" s="118">
        <f t="shared" si="18"/>
        <v>48.941167999999998</v>
      </c>
      <c r="AF14" s="131"/>
      <c r="AG14" s="131"/>
      <c r="AH14" s="2"/>
      <c r="AI14" s="2"/>
      <c r="AJ14" s="2"/>
    </row>
    <row r="15" spans="1:36">
      <c r="A15" s="11" t="s">
        <v>9</v>
      </c>
      <c r="B15" s="40">
        <v>151607</v>
      </c>
      <c r="C15" s="14">
        <v>57453</v>
      </c>
      <c r="D15" s="14">
        <v>88446</v>
      </c>
      <c r="E15" s="14">
        <v>89911</v>
      </c>
      <c r="F15" s="37">
        <v>79574</v>
      </c>
      <c r="G15" s="37">
        <v>74303</v>
      </c>
      <c r="H15" s="37">
        <v>96284</v>
      </c>
      <c r="I15" s="37">
        <v>124945</v>
      </c>
      <c r="J15" s="37">
        <v>146649</v>
      </c>
      <c r="K15" s="37">
        <v>131332</v>
      </c>
      <c r="L15" s="37">
        <v>125671</v>
      </c>
      <c r="M15" s="125">
        <v>117109</v>
      </c>
      <c r="N15" s="125">
        <v>88324</v>
      </c>
      <c r="O15" s="125">
        <v>104669</v>
      </c>
      <c r="P15" s="125">
        <v>105253</v>
      </c>
      <c r="Q15" s="91">
        <f t="shared" si="2"/>
        <v>5.5794934507829019E-3</v>
      </c>
      <c r="R15" s="91">
        <f t="shared" si="3"/>
        <v>1.8298574219213835E-3</v>
      </c>
      <c r="AF15" s="131"/>
      <c r="AG15" s="131"/>
      <c r="AH15" s="2"/>
      <c r="AI15" s="2"/>
      <c r="AJ15" s="2"/>
    </row>
    <row r="16" spans="1:36" ht="14.4">
      <c r="A16" s="11" t="s">
        <v>35</v>
      </c>
      <c r="B16" s="42">
        <v>2161359</v>
      </c>
      <c r="C16" s="43">
        <v>2159924</v>
      </c>
      <c r="D16" s="13">
        <v>1962042</v>
      </c>
      <c r="E16" s="13">
        <v>1749469</v>
      </c>
      <c r="F16" s="15">
        <v>1403263</v>
      </c>
      <c r="G16" s="15">
        <v>1304842</v>
      </c>
      <c r="H16" s="15">
        <v>1360777</v>
      </c>
      <c r="I16" s="15">
        <v>1575954</v>
      </c>
      <c r="J16" s="15">
        <v>1826131</v>
      </c>
      <c r="K16" s="15">
        <v>1971646</v>
      </c>
      <c r="L16" s="15">
        <v>1911056</v>
      </c>
      <c r="M16" s="48">
        <v>1916949</v>
      </c>
      <c r="N16" s="48">
        <v>1381753</v>
      </c>
      <c r="O16" s="48">
        <v>1458030</v>
      </c>
      <c r="P16" s="48">
        <v>1316919</v>
      </c>
      <c r="Q16" s="91">
        <f t="shared" si="2"/>
        <v>-9.6781959218946167E-2</v>
      </c>
      <c r="R16" s="91">
        <f t="shared" si="3"/>
        <v>2.2895062432607968E-2</v>
      </c>
      <c r="AF16" s="131"/>
      <c r="AG16" s="131"/>
      <c r="AH16" s="2"/>
      <c r="AI16" s="2"/>
      <c r="AJ16" s="2"/>
    </row>
    <row r="17" spans="1:36">
      <c r="A17" s="11" t="s">
        <v>10</v>
      </c>
      <c r="B17" s="41">
        <v>52359</v>
      </c>
      <c r="C17" s="16">
        <v>47265</v>
      </c>
      <c r="D17" s="16">
        <v>49726</v>
      </c>
      <c r="E17" s="16">
        <v>49881</v>
      </c>
      <c r="F17" s="38">
        <v>50398</v>
      </c>
      <c r="G17" s="38">
        <v>46624</v>
      </c>
      <c r="H17" s="38">
        <v>49793</v>
      </c>
      <c r="I17" s="38">
        <v>46647</v>
      </c>
      <c r="J17" s="38">
        <v>50561</v>
      </c>
      <c r="K17" s="38">
        <v>52775</v>
      </c>
      <c r="L17" s="38">
        <v>52811</v>
      </c>
      <c r="M17" s="126">
        <v>55008</v>
      </c>
      <c r="N17" s="126">
        <v>45189</v>
      </c>
      <c r="O17" s="126">
        <v>44372</v>
      </c>
      <c r="P17" s="126">
        <v>42094</v>
      </c>
      <c r="Q17" s="91">
        <f t="shared" si="2"/>
        <v>-5.13386820517443E-2</v>
      </c>
      <c r="R17" s="91">
        <f t="shared" si="3"/>
        <v>7.318177944415714E-4</v>
      </c>
      <c r="AF17" s="131"/>
      <c r="AG17" s="131"/>
      <c r="AH17" s="2"/>
      <c r="AI17" s="2"/>
      <c r="AJ17" s="2"/>
    </row>
    <row r="18" spans="1:36">
      <c r="A18" s="11" t="s">
        <v>11</v>
      </c>
      <c r="B18" s="12">
        <v>499980</v>
      </c>
      <c r="C18" s="13">
        <v>387699</v>
      </c>
      <c r="D18" s="13">
        <v>482531</v>
      </c>
      <c r="E18" s="13">
        <v>555812</v>
      </c>
      <c r="F18" s="15">
        <v>502454</v>
      </c>
      <c r="G18" s="15">
        <v>417036</v>
      </c>
      <c r="H18" s="15">
        <v>387553</v>
      </c>
      <c r="I18" s="15">
        <v>449343</v>
      </c>
      <c r="J18" s="15">
        <v>382825</v>
      </c>
      <c r="K18" s="15">
        <v>414306</v>
      </c>
      <c r="L18" s="15">
        <v>443530</v>
      </c>
      <c r="M18" s="48">
        <v>446056</v>
      </c>
      <c r="N18" s="48">
        <v>355598</v>
      </c>
      <c r="O18" s="48">
        <v>322323</v>
      </c>
      <c r="P18" s="48">
        <v>312129</v>
      </c>
      <c r="Q18" s="91">
        <f t="shared" si="2"/>
        <v>-3.162666021351257E-2</v>
      </c>
      <c r="R18" s="91">
        <f t="shared" si="3"/>
        <v>5.4264635425774043E-3</v>
      </c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31"/>
      <c r="AG18" s="131"/>
      <c r="AH18" s="2"/>
      <c r="AI18" s="2"/>
      <c r="AJ18" s="2"/>
    </row>
    <row r="19" spans="1:36">
      <c r="A19" s="11" t="s">
        <v>12</v>
      </c>
      <c r="B19" s="41">
        <v>213294</v>
      </c>
      <c r="C19" s="16">
        <v>160947</v>
      </c>
      <c r="D19" s="16">
        <v>223399</v>
      </c>
      <c r="E19" s="16">
        <v>153404</v>
      </c>
      <c r="F19" s="38">
        <v>95309</v>
      </c>
      <c r="G19" s="38">
        <v>105921</v>
      </c>
      <c r="H19" s="38">
        <v>142826</v>
      </c>
      <c r="I19" s="38">
        <v>178503</v>
      </c>
      <c r="J19" s="38">
        <v>207330</v>
      </c>
      <c r="K19" s="38">
        <v>222129</v>
      </c>
      <c r="L19" s="38">
        <v>228327</v>
      </c>
      <c r="M19" s="126">
        <v>221799</v>
      </c>
      <c r="N19" s="126">
        <v>142414</v>
      </c>
      <c r="O19" s="126">
        <v>146637</v>
      </c>
      <c r="P19" s="126">
        <v>156304</v>
      </c>
      <c r="Q19" s="91">
        <f t="shared" si="2"/>
        <v>6.5924698404904669E-2</v>
      </c>
      <c r="R19" s="91">
        <f t="shared" si="3"/>
        <v>2.7173955561931719E-3</v>
      </c>
      <c r="AF19" s="131"/>
      <c r="AG19" s="131"/>
      <c r="AH19" s="2"/>
      <c r="AI19" s="2"/>
      <c r="AJ19" s="2"/>
    </row>
    <row r="20" spans="1:36">
      <c r="A20" s="11" t="s">
        <v>14</v>
      </c>
      <c r="B20" s="12">
        <v>1161173</v>
      </c>
      <c r="C20" s="13">
        <v>952772</v>
      </c>
      <c r="D20" s="13">
        <v>982015</v>
      </c>
      <c r="E20" s="13">
        <v>808051</v>
      </c>
      <c r="F20" s="15">
        <v>699589</v>
      </c>
      <c r="G20" s="15">
        <v>722703</v>
      </c>
      <c r="H20" s="15">
        <v>855308</v>
      </c>
      <c r="I20" s="15">
        <v>1034232</v>
      </c>
      <c r="J20" s="15">
        <v>1147009</v>
      </c>
      <c r="K20" s="15">
        <v>1234932</v>
      </c>
      <c r="L20" s="15">
        <v>1321437</v>
      </c>
      <c r="M20" s="48">
        <v>1258251</v>
      </c>
      <c r="N20" s="48">
        <v>851222</v>
      </c>
      <c r="O20" s="48">
        <v>859477</v>
      </c>
      <c r="P20" s="48">
        <v>813396</v>
      </c>
      <c r="Q20" s="91">
        <f t="shared" si="2"/>
        <v>-5.3615163640213792E-2</v>
      </c>
      <c r="R20" s="91">
        <f t="shared" si="3"/>
        <v>1.4141152343032176E-2</v>
      </c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31"/>
      <c r="AG20" s="131"/>
      <c r="AH20" s="2"/>
      <c r="AI20" s="2"/>
      <c r="AJ20" s="2"/>
    </row>
    <row r="21" spans="1:36">
      <c r="A21" s="139" t="s">
        <v>15</v>
      </c>
      <c r="B21" s="40">
        <v>253982</v>
      </c>
      <c r="C21" s="14">
        <v>213408</v>
      </c>
      <c r="D21" s="14">
        <v>289684</v>
      </c>
      <c r="E21" s="14">
        <v>304984</v>
      </c>
      <c r="F21" s="37">
        <v>279899</v>
      </c>
      <c r="G21" s="37">
        <v>269599</v>
      </c>
      <c r="H21" s="37">
        <v>303948</v>
      </c>
      <c r="I21" s="37">
        <v>345108</v>
      </c>
      <c r="J21" s="37">
        <v>372318</v>
      </c>
      <c r="K21" s="37">
        <v>379393</v>
      </c>
      <c r="L21" s="37">
        <v>353729</v>
      </c>
      <c r="M21" s="125">
        <v>356036</v>
      </c>
      <c r="N21" s="125">
        <v>292024</v>
      </c>
      <c r="O21" s="125">
        <v>301006</v>
      </c>
      <c r="P21" s="125">
        <v>288087</v>
      </c>
      <c r="Q21" s="140">
        <f t="shared" si="2"/>
        <v>-4.2919410244314116E-2</v>
      </c>
      <c r="R21" s="140">
        <f t="shared" si="3"/>
        <v>5.0084856023967549E-3</v>
      </c>
    </row>
    <row r="22" spans="1:36" s="7" customFormat="1">
      <c r="A22" s="20" t="s">
        <v>16</v>
      </c>
      <c r="B22" s="6">
        <f>+B23+B24+B25</f>
        <v>408175</v>
      </c>
      <c r="C22" s="21">
        <f t="shared" ref="C22:L22" si="19">SUM(C23:C25)</f>
        <v>366806</v>
      </c>
      <c r="D22" s="21">
        <f t="shared" si="19"/>
        <v>425099</v>
      </c>
      <c r="E22" s="21">
        <f t="shared" si="19"/>
        <v>462341</v>
      </c>
      <c r="F22" s="21">
        <f t="shared" si="19"/>
        <v>474008</v>
      </c>
      <c r="G22" s="21">
        <f t="shared" si="19"/>
        <v>457310</v>
      </c>
      <c r="H22" s="21">
        <f t="shared" si="19"/>
        <v>455681</v>
      </c>
      <c r="I22" s="21">
        <f t="shared" si="19"/>
        <v>488473</v>
      </c>
      <c r="J22" s="21">
        <f t="shared" si="19"/>
        <v>490363</v>
      </c>
      <c r="K22" s="21">
        <f t="shared" si="19"/>
        <v>493965</v>
      </c>
      <c r="L22" s="21">
        <f t="shared" si="19"/>
        <v>465612</v>
      </c>
      <c r="M22" s="128">
        <f t="shared" ref="M22" si="20">SUM(M23:M25)</f>
        <v>464154</v>
      </c>
      <c r="N22" s="128">
        <f>SUM(N23:N25)</f>
        <v>387634</v>
      </c>
      <c r="O22" s="128">
        <f>SUM(O23:O25)</f>
        <v>427546</v>
      </c>
      <c r="P22" s="128">
        <f>SUM(P23:P25)</f>
        <v>416946</v>
      </c>
      <c r="Q22" s="93">
        <f t="shared" si="2"/>
        <v>-2.4792653889873839E-2</v>
      </c>
      <c r="R22" s="93">
        <f t="shared" si="3"/>
        <v>7.2487409635871016E-3</v>
      </c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133"/>
      <c r="AJ22" s="133"/>
    </row>
    <row r="23" spans="1:36">
      <c r="A23" s="8" t="s">
        <v>17</v>
      </c>
      <c r="B23" s="9">
        <v>9033</v>
      </c>
      <c r="C23" s="22">
        <v>2113</v>
      </c>
      <c r="D23" s="22">
        <v>3106</v>
      </c>
      <c r="E23" s="22">
        <v>5038</v>
      </c>
      <c r="F23" s="36">
        <v>7902</v>
      </c>
      <c r="G23" s="36">
        <v>7274</v>
      </c>
      <c r="H23" s="36">
        <v>9537</v>
      </c>
      <c r="I23" s="36">
        <v>14004</v>
      </c>
      <c r="J23" s="36">
        <v>18442</v>
      </c>
      <c r="K23" s="36">
        <v>21287</v>
      </c>
      <c r="L23" s="36">
        <v>17967</v>
      </c>
      <c r="M23" s="49">
        <v>11723</v>
      </c>
      <c r="N23" s="49">
        <v>9394</v>
      </c>
      <c r="O23" s="49">
        <v>12789</v>
      </c>
      <c r="P23" s="49">
        <v>16683</v>
      </c>
      <c r="Q23" s="94">
        <f t="shared" si="2"/>
        <v>0.3044804128547971</v>
      </c>
      <c r="R23" s="94">
        <f t="shared" si="3"/>
        <v>2.9003934681115447E-4</v>
      </c>
    </row>
    <row r="24" spans="1:36">
      <c r="A24" s="11" t="s">
        <v>18</v>
      </c>
      <c r="B24" s="12">
        <v>110617</v>
      </c>
      <c r="C24" s="13">
        <v>98675</v>
      </c>
      <c r="D24" s="13">
        <v>127754</v>
      </c>
      <c r="E24" s="13">
        <v>138345</v>
      </c>
      <c r="F24" s="15">
        <v>137967</v>
      </c>
      <c r="G24" s="15">
        <v>142151</v>
      </c>
      <c r="H24" s="15">
        <v>144202</v>
      </c>
      <c r="I24" s="15">
        <v>150686</v>
      </c>
      <c r="J24" s="15">
        <v>154603</v>
      </c>
      <c r="K24" s="15">
        <v>158650</v>
      </c>
      <c r="L24" s="15">
        <v>147929</v>
      </c>
      <c r="M24" s="48">
        <v>142381</v>
      </c>
      <c r="N24" s="48">
        <v>141412</v>
      </c>
      <c r="O24" s="48">
        <v>176276</v>
      </c>
      <c r="P24" s="48">
        <v>174329</v>
      </c>
      <c r="Q24" s="91">
        <f t="shared" si="2"/>
        <v>-1.1045179150876994E-2</v>
      </c>
      <c r="R24" s="91">
        <f t="shared" si="3"/>
        <v>3.0307660067279115E-3</v>
      </c>
    </row>
    <row r="25" spans="1:36" ht="14.4">
      <c r="A25" s="17" t="s">
        <v>19</v>
      </c>
      <c r="B25" s="18">
        <v>288525</v>
      </c>
      <c r="C25" s="19">
        <v>266018</v>
      </c>
      <c r="D25" s="19">
        <v>294239</v>
      </c>
      <c r="E25" s="19">
        <v>318958</v>
      </c>
      <c r="F25" s="39">
        <v>328139</v>
      </c>
      <c r="G25" s="39">
        <v>307885</v>
      </c>
      <c r="H25" s="39">
        <v>301942</v>
      </c>
      <c r="I25" s="39">
        <v>323783</v>
      </c>
      <c r="J25" s="39">
        <v>317318</v>
      </c>
      <c r="K25" s="39">
        <v>314028</v>
      </c>
      <c r="L25" s="39">
        <v>299716</v>
      </c>
      <c r="M25" s="127">
        <v>310050</v>
      </c>
      <c r="N25" s="127">
        <v>236828</v>
      </c>
      <c r="O25" s="127">
        <v>238481</v>
      </c>
      <c r="P25" s="127">
        <v>225934</v>
      </c>
      <c r="Q25" s="92">
        <f t="shared" si="2"/>
        <v>-5.261215778196171E-2</v>
      </c>
      <c r="R25" s="92">
        <f t="shared" si="3"/>
        <v>3.9279356100480351E-3</v>
      </c>
      <c r="T25" s="135"/>
    </row>
    <row r="26" spans="1:36" s="7" customFormat="1">
      <c r="A26" s="141" t="s">
        <v>13</v>
      </c>
      <c r="B26" s="142">
        <v>2131795</v>
      </c>
      <c r="C26" s="143">
        <v>1994999</v>
      </c>
      <c r="D26" s="143">
        <v>2030846</v>
      </c>
      <c r="E26" s="143">
        <v>1941253</v>
      </c>
      <c r="F26" s="144">
        <v>2044609</v>
      </c>
      <c r="G26" s="145">
        <v>2264737</v>
      </c>
      <c r="H26" s="145">
        <v>2476435</v>
      </c>
      <c r="I26" s="145">
        <v>2633503</v>
      </c>
      <c r="J26" s="145">
        <v>2692786</v>
      </c>
      <c r="K26" s="145">
        <v>2540617</v>
      </c>
      <c r="L26" s="145">
        <v>2367147</v>
      </c>
      <c r="M26" s="146">
        <v>2311140</v>
      </c>
      <c r="N26" s="146">
        <v>1631064</v>
      </c>
      <c r="O26" s="146">
        <v>1647181</v>
      </c>
      <c r="P26" s="146">
        <v>1614063</v>
      </c>
      <c r="Q26" s="147">
        <f t="shared" si="2"/>
        <v>-2.0105865718460847E-2</v>
      </c>
      <c r="R26" s="147">
        <f t="shared" si="3"/>
        <v>2.8061006907154133E-2</v>
      </c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133"/>
      <c r="AJ26" s="133"/>
    </row>
    <row r="27" spans="1:36" s="7" customFormat="1" ht="14.4">
      <c r="A27" s="80" t="s">
        <v>53</v>
      </c>
      <c r="B27" s="78">
        <f t="shared" ref="B27:O27" si="21">SUM(B28:B39)</f>
        <v>1303034</v>
      </c>
      <c r="C27" s="78">
        <f t="shared" si="21"/>
        <v>860516</v>
      </c>
      <c r="D27" s="78">
        <f t="shared" si="21"/>
        <v>841478</v>
      </c>
      <c r="E27" s="78">
        <f t="shared" si="21"/>
        <v>821798</v>
      </c>
      <c r="F27" s="78">
        <f t="shared" si="21"/>
        <v>790305</v>
      </c>
      <c r="G27" s="78">
        <f t="shared" si="21"/>
        <v>784879</v>
      </c>
      <c r="H27" s="78">
        <f t="shared" si="21"/>
        <v>907355</v>
      </c>
      <c r="I27" s="78">
        <f t="shared" si="21"/>
        <v>1020944</v>
      </c>
      <c r="J27" s="78">
        <f t="shared" si="21"/>
        <v>1183852</v>
      </c>
      <c r="K27" s="78">
        <f t="shared" si="21"/>
        <v>1310989</v>
      </c>
      <c r="L27" s="78">
        <f t="shared" si="21"/>
        <v>1413605</v>
      </c>
      <c r="M27" s="78">
        <f t="shared" si="21"/>
        <v>1486594</v>
      </c>
      <c r="N27" s="78">
        <f t="shared" si="21"/>
        <v>1141736</v>
      </c>
      <c r="O27" s="78">
        <f t="shared" si="21"/>
        <v>1173089</v>
      </c>
      <c r="P27" s="78">
        <f>SUM(P28:P39)</f>
        <v>1123582</v>
      </c>
      <c r="Q27" s="88">
        <f t="shared" si="2"/>
        <v>-4.2202254048925525E-2</v>
      </c>
      <c r="R27" s="88">
        <f t="shared" si="3"/>
        <v>1.9533836202647637E-2</v>
      </c>
      <c r="S27" s="51"/>
      <c r="T27" s="135"/>
      <c r="U27" s="135"/>
      <c r="V27" s="135"/>
      <c r="W27" s="135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133"/>
      <c r="AJ27" s="133"/>
    </row>
    <row r="28" spans="1:36" ht="14.4">
      <c r="A28" s="8" t="s">
        <v>20</v>
      </c>
      <c r="B28" s="9">
        <v>43758</v>
      </c>
      <c r="C28" s="9">
        <v>24972</v>
      </c>
      <c r="D28" s="9">
        <v>15646</v>
      </c>
      <c r="E28" s="9">
        <v>19252</v>
      </c>
      <c r="F28" s="36">
        <v>20986</v>
      </c>
      <c r="G28" s="49">
        <v>20718</v>
      </c>
      <c r="H28" s="49">
        <v>21186</v>
      </c>
      <c r="I28" s="49">
        <v>24256</v>
      </c>
      <c r="J28" s="49">
        <v>28216</v>
      </c>
      <c r="K28" s="49">
        <v>33265</v>
      </c>
      <c r="L28" s="49">
        <v>34332</v>
      </c>
      <c r="M28" s="49">
        <v>35371</v>
      </c>
      <c r="N28" s="49">
        <v>22368</v>
      </c>
      <c r="O28" s="49">
        <v>24537</v>
      </c>
      <c r="P28" s="49">
        <v>28684</v>
      </c>
      <c r="Q28" s="89">
        <f t="shared" si="2"/>
        <v>0.16901006643028893</v>
      </c>
      <c r="R28" s="89">
        <f t="shared" si="3"/>
        <v>4.9868061043764037E-4</v>
      </c>
      <c r="T28" s="135"/>
      <c r="U28" s="135"/>
      <c r="V28" s="135"/>
      <c r="W28" s="135"/>
    </row>
    <row r="29" spans="1:36" ht="14.4">
      <c r="A29" s="11" t="s">
        <v>21</v>
      </c>
      <c r="B29" s="12">
        <v>182554</v>
      </c>
      <c r="C29" s="12">
        <v>167708</v>
      </c>
      <c r="D29" s="12">
        <v>169580</v>
      </c>
      <c r="E29" s="12">
        <v>173595</v>
      </c>
      <c r="F29" s="15">
        <v>174009</v>
      </c>
      <c r="G29" s="48">
        <v>164736</v>
      </c>
      <c r="H29" s="48">
        <v>192314</v>
      </c>
      <c r="I29" s="48">
        <v>230857</v>
      </c>
      <c r="J29" s="48">
        <v>259693</v>
      </c>
      <c r="K29" s="48">
        <v>268740</v>
      </c>
      <c r="L29" s="48">
        <v>261437</v>
      </c>
      <c r="M29" s="48">
        <v>249915</v>
      </c>
      <c r="N29" s="48">
        <v>202971</v>
      </c>
      <c r="O29" s="48">
        <v>206876</v>
      </c>
      <c r="P29" s="48">
        <v>192087</v>
      </c>
      <c r="Q29" s="90">
        <f t="shared" si="2"/>
        <v>-7.1487267735261706E-2</v>
      </c>
      <c r="R29" s="90">
        <f t="shared" si="3"/>
        <v>3.3394945759704026E-3</v>
      </c>
      <c r="T29" s="135"/>
      <c r="U29" s="135"/>
      <c r="V29" s="135"/>
      <c r="W29" s="135"/>
    </row>
    <row r="30" spans="1:36" ht="14.4">
      <c r="A30" s="11" t="s">
        <v>52</v>
      </c>
      <c r="B30" s="12">
        <v>22241</v>
      </c>
      <c r="C30" s="12">
        <v>14981</v>
      </c>
      <c r="D30" s="12">
        <v>14088</v>
      </c>
      <c r="E30" s="12">
        <v>13480</v>
      </c>
      <c r="F30" s="15">
        <v>10123</v>
      </c>
      <c r="G30" s="48">
        <v>7102</v>
      </c>
      <c r="H30" s="48">
        <v>8276</v>
      </c>
      <c r="I30" s="48">
        <v>10344</v>
      </c>
      <c r="J30" s="48">
        <v>12643</v>
      </c>
      <c r="K30" s="48">
        <v>13080</v>
      </c>
      <c r="L30" s="48">
        <v>12956</v>
      </c>
      <c r="M30" s="48">
        <v>12220</v>
      </c>
      <c r="N30" s="48">
        <v>9993</v>
      </c>
      <c r="O30" s="48">
        <v>10624</v>
      </c>
      <c r="P30" s="48">
        <v>11627</v>
      </c>
      <c r="Q30" s="90">
        <f t="shared" si="2"/>
        <v>9.4408885542168752E-2</v>
      </c>
      <c r="R30" s="90">
        <f t="shared" si="3"/>
        <v>2.0213915275269994E-4</v>
      </c>
      <c r="T30" s="135"/>
      <c r="U30" s="135"/>
      <c r="V30" s="135"/>
      <c r="W30" s="135"/>
    </row>
    <row r="31" spans="1:36" ht="14.4">
      <c r="A31" s="11" t="s">
        <v>27</v>
      </c>
      <c r="B31" s="15">
        <v>88265</v>
      </c>
      <c r="C31" s="15">
        <v>44918</v>
      </c>
      <c r="D31" s="15">
        <v>38587</v>
      </c>
      <c r="E31" s="15">
        <v>41561</v>
      </c>
      <c r="F31" s="15">
        <v>31360</v>
      </c>
      <c r="G31" s="48">
        <v>27802</v>
      </c>
      <c r="H31" s="48">
        <v>33962</v>
      </c>
      <c r="I31" s="48">
        <v>35715</v>
      </c>
      <c r="J31" s="48">
        <v>44106</v>
      </c>
      <c r="K31" s="48">
        <v>50412</v>
      </c>
      <c r="L31" s="48">
        <v>59856</v>
      </c>
      <c r="M31" s="48">
        <v>62977</v>
      </c>
      <c r="N31" s="48">
        <v>36013</v>
      </c>
      <c r="O31" s="48">
        <v>44929</v>
      </c>
      <c r="P31" s="48">
        <v>42955</v>
      </c>
      <c r="Q31" s="90">
        <f t="shared" si="2"/>
        <v>-4.3935987892007367E-2</v>
      </c>
      <c r="R31" s="90">
        <f t="shared" si="3"/>
        <v>7.4678655770983279E-4</v>
      </c>
      <c r="T31" s="135"/>
      <c r="U31" s="135"/>
      <c r="V31" s="135"/>
      <c r="W31" s="135"/>
    </row>
    <row r="32" spans="1:36" ht="14.4">
      <c r="A32" s="11" t="s">
        <v>28</v>
      </c>
      <c r="B32" s="12">
        <v>24579</v>
      </c>
      <c r="C32" s="12">
        <v>9946</v>
      </c>
      <c r="D32" s="12">
        <v>10295</v>
      </c>
      <c r="E32" s="12">
        <v>17070</v>
      </c>
      <c r="F32" s="15">
        <v>19424</v>
      </c>
      <c r="G32" s="15">
        <v>19694</v>
      </c>
      <c r="H32" s="15">
        <v>21135</v>
      </c>
      <c r="I32" s="15">
        <v>21033</v>
      </c>
      <c r="J32" s="15">
        <v>22997</v>
      </c>
      <c r="K32" s="15">
        <v>25618</v>
      </c>
      <c r="L32" s="48">
        <v>25387</v>
      </c>
      <c r="M32" s="48">
        <v>26589</v>
      </c>
      <c r="N32" s="48">
        <v>18750</v>
      </c>
      <c r="O32" s="48">
        <v>22336</v>
      </c>
      <c r="P32" s="48">
        <v>21571</v>
      </c>
      <c r="Q32" s="90">
        <f t="shared" si="2"/>
        <v>-3.4249641833810851E-2</v>
      </c>
      <c r="R32" s="90">
        <f t="shared" si="3"/>
        <v>3.7501880657336286E-4</v>
      </c>
      <c r="T32" s="135"/>
      <c r="U32" s="135"/>
      <c r="V32" s="135"/>
      <c r="W32" s="135"/>
    </row>
    <row r="33" spans="1:23" ht="14.4">
      <c r="A33" s="11" t="s">
        <v>29</v>
      </c>
      <c r="B33" s="12">
        <v>22217</v>
      </c>
      <c r="C33" s="12">
        <v>7515</v>
      </c>
      <c r="D33" s="12">
        <v>7970</v>
      </c>
      <c r="E33" s="12">
        <v>13234</v>
      </c>
      <c r="F33" s="15">
        <v>10665</v>
      </c>
      <c r="G33" s="15">
        <v>10636</v>
      </c>
      <c r="H33" s="15">
        <v>12452</v>
      </c>
      <c r="I33" s="15">
        <v>13765</v>
      </c>
      <c r="J33" s="15">
        <v>16359</v>
      </c>
      <c r="K33" s="15">
        <v>18071</v>
      </c>
      <c r="L33" s="48">
        <v>16879</v>
      </c>
      <c r="M33" s="48">
        <v>18692</v>
      </c>
      <c r="N33" s="48">
        <v>13522</v>
      </c>
      <c r="O33" s="48">
        <v>14344</v>
      </c>
      <c r="P33" s="48">
        <v>16713</v>
      </c>
      <c r="Q33" s="90">
        <f t="shared" si="2"/>
        <v>0.16515616285554935</v>
      </c>
      <c r="R33" s="90">
        <f t="shared" si="3"/>
        <v>2.905609065069127E-4</v>
      </c>
      <c r="T33" s="135"/>
      <c r="U33" s="135"/>
      <c r="V33" s="135"/>
      <c r="W33" s="135"/>
    </row>
    <row r="34" spans="1:23" ht="14.4">
      <c r="A34" s="11" t="s">
        <v>30</v>
      </c>
      <c r="B34" s="12">
        <v>19831</v>
      </c>
      <c r="C34" s="12">
        <v>5367</v>
      </c>
      <c r="D34" s="12">
        <v>6365</v>
      </c>
      <c r="E34" s="12">
        <v>10980</v>
      </c>
      <c r="F34" s="15">
        <v>12165</v>
      </c>
      <c r="G34" s="15">
        <v>12163</v>
      </c>
      <c r="H34" s="15">
        <v>14503</v>
      </c>
      <c r="I34" s="15">
        <v>17085</v>
      </c>
      <c r="J34" s="15">
        <v>20320</v>
      </c>
      <c r="K34" s="15">
        <v>25867</v>
      </c>
      <c r="L34" s="48">
        <v>32441</v>
      </c>
      <c r="M34" s="48">
        <v>46200</v>
      </c>
      <c r="N34" s="48">
        <v>40232</v>
      </c>
      <c r="O34" s="48">
        <v>31371</v>
      </c>
      <c r="P34" s="48">
        <v>25544</v>
      </c>
      <c r="Q34" s="90">
        <f t="shared" si="2"/>
        <v>-0.18574479614930983</v>
      </c>
      <c r="R34" s="90">
        <f t="shared" si="3"/>
        <v>4.4409069561494511E-4</v>
      </c>
      <c r="T34" s="135"/>
      <c r="U34" s="135"/>
      <c r="V34" s="135"/>
      <c r="W34" s="135"/>
    </row>
    <row r="35" spans="1:23" ht="14.4">
      <c r="A35" s="11" t="s">
        <v>31</v>
      </c>
      <c r="B35" s="12">
        <v>319190</v>
      </c>
      <c r="C35" s="12">
        <v>276220</v>
      </c>
      <c r="D35" s="12">
        <v>315855</v>
      </c>
      <c r="E35" s="12">
        <v>277427</v>
      </c>
      <c r="F35" s="15">
        <v>272719</v>
      </c>
      <c r="G35" s="15">
        <v>289913</v>
      </c>
      <c r="H35" s="15">
        <v>327709</v>
      </c>
      <c r="I35" s="15">
        <v>354975</v>
      </c>
      <c r="J35" s="15">
        <v>416123</v>
      </c>
      <c r="K35" s="15">
        <v>486339</v>
      </c>
      <c r="L35" s="48">
        <v>531889</v>
      </c>
      <c r="M35" s="48">
        <v>555598</v>
      </c>
      <c r="N35" s="48">
        <v>428347</v>
      </c>
      <c r="O35" s="48">
        <v>446647</v>
      </c>
      <c r="P35" s="48">
        <v>419749</v>
      </c>
      <c r="Q35" s="90">
        <f t="shared" si="2"/>
        <v>-6.0222054553148219E-2</v>
      </c>
      <c r="R35" s="90">
        <f t="shared" si="3"/>
        <v>7.2974720244941126E-3</v>
      </c>
      <c r="T35" s="135"/>
      <c r="U35" s="135"/>
      <c r="V35" s="135"/>
      <c r="W35" s="135"/>
    </row>
    <row r="36" spans="1:23" ht="14.4">
      <c r="A36" s="11" t="s">
        <v>22</v>
      </c>
      <c r="B36" s="48">
        <v>285506</v>
      </c>
      <c r="C36" s="48">
        <v>116016</v>
      </c>
      <c r="D36" s="48">
        <v>94441</v>
      </c>
      <c r="E36" s="48">
        <v>81709</v>
      </c>
      <c r="F36" s="48">
        <v>66436</v>
      </c>
      <c r="G36" s="48">
        <v>57710</v>
      </c>
      <c r="H36" s="15">
        <v>82809</v>
      </c>
      <c r="I36" s="15">
        <v>98325</v>
      </c>
      <c r="J36" s="15">
        <v>115004</v>
      </c>
      <c r="K36" s="15">
        <v>106415</v>
      </c>
      <c r="L36" s="48">
        <v>130919</v>
      </c>
      <c r="M36" s="48">
        <v>159696</v>
      </c>
      <c r="N36" s="48">
        <v>125004</v>
      </c>
      <c r="O36" s="48">
        <v>119817</v>
      </c>
      <c r="P36" s="48">
        <v>127948</v>
      </c>
      <c r="Q36" s="90">
        <f t="shared" si="2"/>
        <v>6.7861822612817813E-2</v>
      </c>
      <c r="R36" s="90">
        <f t="shared" si="3"/>
        <v>2.2244173317624884E-3</v>
      </c>
      <c r="U36" s="135"/>
      <c r="V36" s="135"/>
      <c r="W36" s="135"/>
    </row>
    <row r="37" spans="1:23" ht="14.4">
      <c r="A37" s="11" t="s">
        <v>72</v>
      </c>
      <c r="B37" s="12">
        <v>70040</v>
      </c>
      <c r="C37" s="12">
        <v>74717</v>
      </c>
      <c r="D37" s="12">
        <v>64033</v>
      </c>
      <c r="E37" s="12">
        <v>68203</v>
      </c>
      <c r="F37" s="15">
        <v>69268</v>
      </c>
      <c r="G37" s="15">
        <v>65998</v>
      </c>
      <c r="H37" s="15">
        <v>72237</v>
      </c>
      <c r="I37" s="15">
        <v>77968</v>
      </c>
      <c r="J37" s="15">
        <v>88165</v>
      </c>
      <c r="K37" s="15">
        <v>96085</v>
      </c>
      <c r="L37" s="48">
        <v>98080</v>
      </c>
      <c r="M37" s="48">
        <v>101568</v>
      </c>
      <c r="N37" s="48">
        <v>76305</v>
      </c>
      <c r="O37" s="48">
        <v>75700</v>
      </c>
      <c r="P37" s="48">
        <v>78841</v>
      </c>
      <c r="Q37" s="90">
        <f t="shared" si="2"/>
        <v>4.1492734478203452E-2</v>
      </c>
      <c r="R37" s="90">
        <f t="shared" si="3"/>
        <v>1.3706762657758333E-3</v>
      </c>
      <c r="U37" s="135"/>
      <c r="V37" s="135"/>
      <c r="W37" s="135"/>
    </row>
    <row r="38" spans="1:23" ht="14.4">
      <c r="A38" s="11" t="s">
        <v>32</v>
      </c>
      <c r="B38" s="12">
        <v>71575</v>
      </c>
      <c r="C38" s="12">
        <v>57967</v>
      </c>
      <c r="D38" s="12">
        <v>61142</v>
      </c>
      <c r="E38" s="12">
        <v>60193</v>
      </c>
      <c r="F38" s="15">
        <v>50091</v>
      </c>
      <c r="G38" s="15">
        <v>52268</v>
      </c>
      <c r="H38" s="15">
        <v>53296</v>
      </c>
      <c r="I38" s="15">
        <v>59450</v>
      </c>
      <c r="J38" s="15">
        <v>63674</v>
      </c>
      <c r="K38" s="15">
        <v>70892</v>
      </c>
      <c r="L38" s="48">
        <v>72835</v>
      </c>
      <c r="M38" s="48">
        <v>59862</v>
      </c>
      <c r="N38" s="48">
        <v>40200</v>
      </c>
      <c r="O38" s="48">
        <v>53988</v>
      </c>
      <c r="P38" s="48">
        <v>46339</v>
      </c>
      <c r="Q38" s="90">
        <f t="shared" si="2"/>
        <v>-0.1416796325109283</v>
      </c>
      <c r="R38" s="90">
        <f t="shared" si="3"/>
        <v>8.0561849139136165E-4</v>
      </c>
      <c r="U38" s="135"/>
      <c r="V38" s="135"/>
      <c r="W38" s="135"/>
    </row>
    <row r="39" spans="1:23" ht="14.4">
      <c r="A39" s="11" t="s">
        <v>33</v>
      </c>
      <c r="B39" s="12">
        <v>153278</v>
      </c>
      <c r="C39" s="12">
        <v>60189</v>
      </c>
      <c r="D39" s="12">
        <v>43476</v>
      </c>
      <c r="E39" s="12">
        <v>45094</v>
      </c>
      <c r="F39" s="15">
        <v>53059</v>
      </c>
      <c r="G39" s="15">
        <v>56139</v>
      </c>
      <c r="H39" s="15">
        <v>67476</v>
      </c>
      <c r="I39" s="15">
        <v>77171</v>
      </c>
      <c r="J39" s="15">
        <v>96552</v>
      </c>
      <c r="K39" s="15">
        <v>116205</v>
      </c>
      <c r="L39" s="48">
        <v>136594</v>
      </c>
      <c r="M39" s="48">
        <v>157906</v>
      </c>
      <c r="N39" s="48">
        <v>128031</v>
      </c>
      <c r="O39" s="48">
        <v>121920</v>
      </c>
      <c r="P39" s="48">
        <v>111524</v>
      </c>
      <c r="Q39" s="90">
        <f t="shared" si="2"/>
        <v>-8.5269028871391095E-2</v>
      </c>
      <c r="R39" s="90">
        <f t="shared" si="3"/>
        <v>1.9388807836580465E-3</v>
      </c>
      <c r="U39" s="135"/>
      <c r="V39" s="135"/>
      <c r="W39" s="135"/>
    </row>
    <row r="40" spans="1:23" ht="14.4">
      <c r="A40" s="23" t="s">
        <v>36</v>
      </c>
      <c r="B40" s="15">
        <v>2897459</v>
      </c>
      <c r="C40" s="15">
        <v>1465742</v>
      </c>
      <c r="D40" s="15">
        <v>1912794</v>
      </c>
      <c r="E40" s="15">
        <v>2653688</v>
      </c>
      <c r="F40" s="15">
        <v>2755384</v>
      </c>
      <c r="G40" s="15">
        <v>2649181</v>
      </c>
      <c r="H40" s="15">
        <v>2333067</v>
      </c>
      <c r="I40" s="15">
        <v>1282740</v>
      </c>
      <c r="J40" s="15">
        <v>1239680</v>
      </c>
      <c r="K40" s="15">
        <v>1448700</v>
      </c>
      <c r="L40" s="124">
        <v>1606676</v>
      </c>
      <c r="M40" s="124">
        <v>1567743</v>
      </c>
      <c r="N40" s="114">
        <v>1433956</v>
      </c>
      <c r="O40" s="114">
        <v>1483444</v>
      </c>
      <c r="P40" s="114">
        <v>629923</v>
      </c>
      <c r="Q40" s="90">
        <f t="shared" si="2"/>
        <v>-0.57536448966054665</v>
      </c>
      <c r="R40" s="90">
        <f t="shared" si="3"/>
        <v>1.0951414941037154E-2</v>
      </c>
      <c r="U40" s="135"/>
      <c r="V40" s="135"/>
      <c r="W40" s="135"/>
    </row>
    <row r="41" spans="1:23" ht="14.4">
      <c r="A41" s="46" t="s">
        <v>37</v>
      </c>
      <c r="B41" s="37">
        <v>599985</v>
      </c>
      <c r="C41" s="37">
        <v>170085</v>
      </c>
      <c r="D41" s="37">
        <v>169540</v>
      </c>
      <c r="E41" s="37">
        <v>207453</v>
      </c>
      <c r="F41" s="37">
        <v>237602</v>
      </c>
      <c r="G41" s="37">
        <v>213322</v>
      </c>
      <c r="H41" s="37">
        <v>97020</v>
      </c>
      <c r="I41" s="37">
        <v>46546</v>
      </c>
      <c r="J41" s="37">
        <v>65562</v>
      </c>
      <c r="K41" s="37">
        <v>82330</v>
      </c>
      <c r="L41" s="125">
        <v>81877</v>
      </c>
      <c r="M41" s="125">
        <v>88437</v>
      </c>
      <c r="N41" s="37">
        <v>85450</v>
      </c>
      <c r="O41" s="37">
        <v>103262</v>
      </c>
      <c r="P41" s="37">
        <v>37891</v>
      </c>
      <c r="Q41" s="90">
        <f t="shared" si="2"/>
        <v>-0.63305959597915984</v>
      </c>
      <c r="R41" s="90">
        <f t="shared" si="3"/>
        <v>6.5874728106584269E-4</v>
      </c>
    </row>
    <row r="42" spans="1:23" ht="15.9" customHeight="1">
      <c r="A42" s="46" t="s">
        <v>23</v>
      </c>
      <c r="B42" s="37">
        <v>305998</v>
      </c>
      <c r="C42" s="37">
        <v>369819</v>
      </c>
      <c r="D42" s="37">
        <v>509784</v>
      </c>
      <c r="E42" s="37">
        <v>593519</v>
      </c>
      <c r="F42" s="37">
        <v>556280</v>
      </c>
      <c r="G42" s="37">
        <v>664655</v>
      </c>
      <c r="H42" s="37">
        <v>587331</v>
      </c>
      <c r="I42" s="37">
        <v>725596</v>
      </c>
      <c r="J42" s="37">
        <v>756938</v>
      </c>
      <c r="K42" s="37">
        <v>722759</v>
      </c>
      <c r="L42" s="37">
        <v>486321</v>
      </c>
      <c r="M42" s="37">
        <v>387256</v>
      </c>
      <c r="N42" s="37">
        <v>610109</v>
      </c>
      <c r="O42" s="37">
        <v>561853</v>
      </c>
      <c r="P42" s="37">
        <v>592660</v>
      </c>
      <c r="Q42" s="95">
        <f t="shared" si="2"/>
        <v>5.4831067912781473E-2</v>
      </c>
      <c r="R42" s="95">
        <f t="shared" si="3"/>
        <v>1.0303585642935851E-2</v>
      </c>
    </row>
    <row r="43" spans="1:23" ht="14.4">
      <c r="A43" s="61" t="s">
        <v>43</v>
      </c>
      <c r="B43" s="59">
        <v>106277</v>
      </c>
      <c r="C43" s="59">
        <v>70000</v>
      </c>
      <c r="D43" s="59">
        <v>77051</v>
      </c>
      <c r="E43" s="59">
        <v>70281</v>
      </c>
      <c r="F43" s="59">
        <v>74100</v>
      </c>
      <c r="G43" s="60">
        <v>70700</v>
      </c>
      <c r="H43" s="60">
        <v>75400</v>
      </c>
      <c r="I43" s="60">
        <v>67800</v>
      </c>
      <c r="J43" s="60">
        <v>69400</v>
      </c>
      <c r="K43" s="60">
        <v>89200</v>
      </c>
      <c r="L43" s="60">
        <v>98319</v>
      </c>
      <c r="M43" s="60">
        <v>109389</v>
      </c>
      <c r="N43" s="60">
        <v>92463</v>
      </c>
      <c r="O43" s="60">
        <v>82252</v>
      </c>
      <c r="P43" s="60">
        <f>262825-P23-P30-P32-P33-P34-P17</f>
        <v>128593</v>
      </c>
      <c r="Q43" s="96">
        <f t="shared" si="2"/>
        <v>0.56340271361182714</v>
      </c>
      <c r="R43" s="96">
        <f t="shared" si="3"/>
        <v>2.2356308652212902E-3</v>
      </c>
      <c r="T43" s="136"/>
    </row>
    <row r="44" spans="1:23" ht="14.4">
      <c r="A44" s="83" t="s">
        <v>69</v>
      </c>
      <c r="B44" s="82">
        <f t="shared" ref="B44:L44" si="22">+B45+B46+B47</f>
        <v>8228489</v>
      </c>
      <c r="C44" s="82">
        <f t="shared" si="22"/>
        <v>6567815</v>
      </c>
      <c r="D44" s="82">
        <f t="shared" si="22"/>
        <v>6830772</v>
      </c>
      <c r="E44" s="82">
        <f t="shared" si="22"/>
        <v>7364950</v>
      </c>
      <c r="F44" s="82">
        <f t="shared" si="22"/>
        <v>8646201</v>
      </c>
      <c r="G44" s="82">
        <f t="shared" si="22"/>
        <v>9036082</v>
      </c>
      <c r="H44" s="82">
        <f t="shared" si="22"/>
        <v>9208854</v>
      </c>
      <c r="I44" s="82">
        <f t="shared" si="22"/>
        <v>9120791</v>
      </c>
      <c r="J44" s="82">
        <f t="shared" si="22"/>
        <v>8598116</v>
      </c>
      <c r="K44" s="82">
        <f t="shared" si="22"/>
        <v>7681678</v>
      </c>
      <c r="L44" s="82">
        <f t="shared" si="22"/>
        <v>6752475</v>
      </c>
      <c r="M44" s="82">
        <f>+M45+M46+M47</f>
        <v>5980349</v>
      </c>
      <c r="N44" s="82">
        <f>+N45+N46+N47</f>
        <v>4253021</v>
      </c>
      <c r="O44" s="82">
        <f>+O45+O46+O47</f>
        <v>4190767</v>
      </c>
      <c r="P44" s="82">
        <f>+P45+P46+P47</f>
        <v>3604020</v>
      </c>
      <c r="Q44" s="87">
        <f t="shared" si="2"/>
        <v>-0.14000945411663301</v>
      </c>
      <c r="R44" s="87">
        <f t="shared" si="3"/>
        <v>6.26570524902198E-2</v>
      </c>
      <c r="T44" s="137"/>
    </row>
    <row r="45" spans="1:23">
      <c r="A45" s="24" t="s">
        <v>39</v>
      </c>
      <c r="B45" s="26">
        <v>872720</v>
      </c>
      <c r="C45" s="25">
        <v>729023</v>
      </c>
      <c r="D45" s="25">
        <v>694349</v>
      </c>
      <c r="E45" s="25">
        <v>681956</v>
      </c>
      <c r="F45" s="25">
        <v>748530</v>
      </c>
      <c r="G45" s="25">
        <v>755615</v>
      </c>
      <c r="H45" s="25">
        <v>755544</v>
      </c>
      <c r="I45" s="25">
        <v>711695</v>
      </c>
      <c r="J45" s="25">
        <v>659475</v>
      </c>
      <c r="K45" s="25">
        <v>635454</v>
      </c>
      <c r="L45" s="25">
        <v>581977</v>
      </c>
      <c r="M45" s="25">
        <v>496846</v>
      </c>
      <c r="N45" s="25">
        <v>318750</v>
      </c>
      <c r="O45" s="25">
        <v>320605</v>
      </c>
      <c r="P45" s="25">
        <v>258483</v>
      </c>
      <c r="Q45" s="97">
        <f t="shared" si="2"/>
        <v>-0.19376491321096057</v>
      </c>
      <c r="R45" s="97">
        <f t="shared" si="3"/>
        <v>4.4938104946225287E-3</v>
      </c>
      <c r="T45" s="136"/>
    </row>
    <row r="46" spans="1:23">
      <c r="A46" s="27" t="s">
        <v>40</v>
      </c>
      <c r="B46" s="29">
        <v>6769134</v>
      </c>
      <c r="C46" s="28">
        <v>5401565</v>
      </c>
      <c r="D46" s="28">
        <v>5635739</v>
      </c>
      <c r="E46" s="28">
        <v>6092861</v>
      </c>
      <c r="F46" s="28">
        <v>7245169</v>
      </c>
      <c r="G46" s="28">
        <v>7586334</v>
      </c>
      <c r="H46" s="28">
        <v>7708000</v>
      </c>
      <c r="I46" s="28">
        <v>7516826</v>
      </c>
      <c r="J46" s="28">
        <v>6872729</v>
      </c>
      <c r="K46" s="28">
        <v>6080949</v>
      </c>
      <c r="L46" s="28">
        <v>5303580</v>
      </c>
      <c r="M46" s="28">
        <v>4719710</v>
      </c>
      <c r="N46" s="28">
        <v>3401838</v>
      </c>
      <c r="O46" s="28">
        <v>3350050</v>
      </c>
      <c r="P46" s="28">
        <v>2858575</v>
      </c>
      <c r="Q46" s="98">
        <f t="shared" si="2"/>
        <v>-0.14670676557066309</v>
      </c>
      <c r="R46" s="98">
        <f t="shared" si="3"/>
        <v>4.969725024340322E-2</v>
      </c>
    </row>
    <row r="47" spans="1:23" ht="14.4">
      <c r="A47" s="30" t="s">
        <v>76</v>
      </c>
      <c r="B47" s="31">
        <v>586635</v>
      </c>
      <c r="C47" s="32">
        <v>437227</v>
      </c>
      <c r="D47" s="32">
        <v>500684</v>
      </c>
      <c r="E47" s="32">
        <v>590133</v>
      </c>
      <c r="F47" s="32">
        <v>652502</v>
      </c>
      <c r="G47" s="32">
        <v>694133</v>
      </c>
      <c r="H47" s="32">
        <v>745310</v>
      </c>
      <c r="I47" s="32">
        <v>892270</v>
      </c>
      <c r="J47" s="32">
        <v>1065912</v>
      </c>
      <c r="K47" s="32">
        <v>965275</v>
      </c>
      <c r="L47" s="32">
        <v>866918</v>
      </c>
      <c r="M47" s="32">
        <v>763793</v>
      </c>
      <c r="N47" s="32">
        <v>532433</v>
      </c>
      <c r="O47" s="32">
        <v>520112</v>
      </c>
      <c r="P47" s="32">
        <v>486962</v>
      </c>
      <c r="Q47" s="99">
        <f t="shared" si="2"/>
        <v>-6.3736272187528864E-2</v>
      </c>
      <c r="R47" s="99">
        <f t="shared" si="3"/>
        <v>8.4659917521940544E-3</v>
      </c>
    </row>
    <row r="48" spans="1:23" ht="14.4">
      <c r="A48" s="81" t="s">
        <v>46</v>
      </c>
      <c r="B48" s="81">
        <f t="shared" ref="B48:P48" si="23">SUM(B49:B52)</f>
        <v>3510773</v>
      </c>
      <c r="C48" s="81">
        <f t="shared" si="23"/>
        <v>3644602</v>
      </c>
      <c r="D48" s="81">
        <f t="shared" si="23"/>
        <v>4229875</v>
      </c>
      <c r="E48" s="81">
        <f t="shared" si="23"/>
        <v>4519152</v>
      </c>
      <c r="F48" s="81">
        <f t="shared" si="23"/>
        <v>4688917</v>
      </c>
      <c r="G48" s="81">
        <f t="shared" si="23"/>
        <v>4736770</v>
      </c>
      <c r="H48" s="81">
        <f t="shared" si="23"/>
        <v>4259328</v>
      </c>
      <c r="I48" s="81">
        <f t="shared" si="23"/>
        <v>3535411</v>
      </c>
      <c r="J48" s="81">
        <f t="shared" si="23"/>
        <v>3156498</v>
      </c>
      <c r="K48" s="81">
        <f t="shared" si="23"/>
        <v>3555306</v>
      </c>
      <c r="L48" s="81">
        <f t="shared" si="23"/>
        <v>3733616</v>
      </c>
      <c r="M48" s="81">
        <f t="shared" si="23"/>
        <v>3634719</v>
      </c>
      <c r="N48" s="81">
        <f t="shared" si="23"/>
        <v>2610586</v>
      </c>
      <c r="O48" s="81">
        <f t="shared" si="23"/>
        <v>2832164</v>
      </c>
      <c r="P48" s="81">
        <f t="shared" si="23"/>
        <v>2946699</v>
      </c>
      <c r="Q48" s="87">
        <f t="shared" si="2"/>
        <v>4.0440807806327639E-2</v>
      </c>
      <c r="R48" s="87">
        <f t="shared" si="3"/>
        <v>5.1229314464369839E-2</v>
      </c>
      <c r="T48" s="138"/>
    </row>
    <row r="49" spans="1:20">
      <c r="A49" s="24" t="s">
        <v>24</v>
      </c>
      <c r="B49" s="45">
        <v>452539</v>
      </c>
      <c r="C49" s="33">
        <v>373231</v>
      </c>
      <c r="D49" s="33">
        <v>522591</v>
      </c>
      <c r="E49" s="33">
        <v>673853</v>
      </c>
      <c r="F49" s="25">
        <v>596397</v>
      </c>
      <c r="G49" s="25">
        <v>684379</v>
      </c>
      <c r="H49" s="25">
        <v>432696</v>
      </c>
      <c r="I49" s="25">
        <v>480952</v>
      </c>
      <c r="J49" s="25">
        <v>525757</v>
      </c>
      <c r="K49" s="25">
        <v>642624</v>
      </c>
      <c r="L49" s="25">
        <v>534699</v>
      </c>
      <c r="M49" s="25">
        <v>333226</v>
      </c>
      <c r="N49" s="25">
        <v>232133</v>
      </c>
      <c r="O49" s="25">
        <v>240688</v>
      </c>
      <c r="P49" s="25">
        <v>260876</v>
      </c>
      <c r="Q49" s="89">
        <f t="shared" si="2"/>
        <v>8.3876221498371262E-2</v>
      </c>
      <c r="R49" s="89">
        <f t="shared" si="3"/>
        <v>4.5354135730208437E-3</v>
      </c>
    </row>
    <row r="50" spans="1:20">
      <c r="A50" s="27" t="s">
        <v>41</v>
      </c>
      <c r="B50" s="35">
        <v>2341304</v>
      </c>
      <c r="C50" s="34">
        <v>2643862</v>
      </c>
      <c r="D50" s="34">
        <v>2856540</v>
      </c>
      <c r="E50" s="34">
        <v>2901647</v>
      </c>
      <c r="F50" s="28">
        <v>3115223</v>
      </c>
      <c r="G50" s="28">
        <v>3040783</v>
      </c>
      <c r="H50" s="28">
        <v>2794687</v>
      </c>
      <c r="I50" s="28">
        <v>2123009</v>
      </c>
      <c r="J50" s="28">
        <v>1688289</v>
      </c>
      <c r="K50" s="28">
        <v>1856096</v>
      </c>
      <c r="L50" s="28">
        <v>2102114</v>
      </c>
      <c r="M50" s="28">
        <v>2262073</v>
      </c>
      <c r="N50" s="28">
        <v>1615942</v>
      </c>
      <c r="O50" s="28">
        <v>1558467</v>
      </c>
      <c r="P50" s="28">
        <v>1576666</v>
      </c>
      <c r="Q50" s="90">
        <f t="shared" si="2"/>
        <v>1.1677501031462256E-2</v>
      </c>
      <c r="R50" s="90">
        <f t="shared" si="3"/>
        <v>2.7410847975745108E-2</v>
      </c>
    </row>
    <row r="51" spans="1:20">
      <c r="A51" s="27" t="s">
        <v>26</v>
      </c>
      <c r="B51" s="35">
        <v>181523</v>
      </c>
      <c r="C51" s="34">
        <v>130753</v>
      </c>
      <c r="D51" s="34">
        <v>212336</v>
      </c>
      <c r="E51" s="34">
        <v>245116</v>
      </c>
      <c r="F51" s="28">
        <v>257013</v>
      </c>
      <c r="G51" s="28">
        <v>286588</v>
      </c>
      <c r="H51" s="28">
        <v>256160</v>
      </c>
      <c r="I51" s="28">
        <v>212023</v>
      </c>
      <c r="J51" s="28">
        <v>228909</v>
      </c>
      <c r="K51" s="28">
        <v>276785</v>
      </c>
      <c r="L51" s="109">
        <v>315326</v>
      </c>
      <c r="M51" s="109">
        <v>260683</v>
      </c>
      <c r="N51" s="109">
        <v>194128</v>
      </c>
      <c r="O51" s="109">
        <v>304045</v>
      </c>
      <c r="P51" s="109">
        <v>313589</v>
      </c>
      <c r="Q51" s="90">
        <f t="shared" si="2"/>
        <v>3.1390090282688465E-2</v>
      </c>
      <c r="R51" s="90">
        <f t="shared" si="3"/>
        <v>5.451846114437638E-3</v>
      </c>
    </row>
    <row r="52" spans="1:20">
      <c r="A52" s="62" t="s">
        <v>47</v>
      </c>
      <c r="B52" s="63">
        <v>535407</v>
      </c>
      <c r="C52" s="63">
        <v>496756</v>
      </c>
      <c r="D52" s="63">
        <v>638408</v>
      </c>
      <c r="E52" s="63">
        <v>698536</v>
      </c>
      <c r="F52" s="63">
        <v>720284</v>
      </c>
      <c r="G52" s="63">
        <v>725020</v>
      </c>
      <c r="H52" s="63">
        <v>775785</v>
      </c>
      <c r="I52" s="63">
        <v>719427</v>
      </c>
      <c r="J52" s="63">
        <v>713543</v>
      </c>
      <c r="K52" s="63">
        <v>779801</v>
      </c>
      <c r="L52" s="115">
        <v>781477</v>
      </c>
      <c r="M52" s="115">
        <v>778737</v>
      </c>
      <c r="N52" s="115">
        <v>568383</v>
      </c>
      <c r="O52" s="115">
        <v>728964</v>
      </c>
      <c r="P52" s="115">
        <v>795568</v>
      </c>
      <c r="Q52" s="90">
        <f t="shared" si="2"/>
        <v>9.1368023660976405E-2</v>
      </c>
      <c r="R52" s="90">
        <f t="shared" si="3"/>
        <v>1.383120680116625E-2</v>
      </c>
    </row>
    <row r="53" spans="1:20" ht="14.4">
      <c r="A53" s="81" t="s">
        <v>44</v>
      </c>
      <c r="B53" s="81">
        <f t="shared" ref="B53:P53" si="24">SUM(B54:B65)</f>
        <v>16459832</v>
      </c>
      <c r="C53" s="81">
        <f t="shared" si="24"/>
        <v>20012089</v>
      </c>
      <c r="D53" s="81">
        <f t="shared" si="24"/>
        <v>25014131</v>
      </c>
      <c r="E53" s="81">
        <f t="shared" si="24"/>
        <v>25357838</v>
      </c>
      <c r="F53" s="81">
        <f t="shared" si="24"/>
        <v>28369689</v>
      </c>
      <c r="G53" s="81">
        <f t="shared" si="24"/>
        <v>30840686</v>
      </c>
      <c r="H53" s="81">
        <f t="shared" si="24"/>
        <v>32856343</v>
      </c>
      <c r="I53" s="81">
        <f t="shared" si="24"/>
        <v>33985863</v>
      </c>
      <c r="J53" s="81">
        <f t="shared" si="24"/>
        <v>37060271</v>
      </c>
      <c r="K53" s="81">
        <f t="shared" si="24"/>
        <v>38129015.450000003</v>
      </c>
      <c r="L53" s="81">
        <f t="shared" si="24"/>
        <v>37143001</v>
      </c>
      <c r="M53" s="81">
        <f t="shared" si="24"/>
        <v>34683877</v>
      </c>
      <c r="N53" s="81">
        <f t="shared" si="24"/>
        <v>31453127</v>
      </c>
      <c r="O53" s="81">
        <f t="shared" si="24"/>
        <v>33700310</v>
      </c>
      <c r="P53" s="81">
        <f t="shared" si="24"/>
        <v>36610099</v>
      </c>
      <c r="Q53" s="87">
        <f t="shared" si="2"/>
        <v>8.6343092986385095E-2</v>
      </c>
      <c r="R53" s="87">
        <f t="shared" si="3"/>
        <v>0.6364784032039621</v>
      </c>
      <c r="T53" s="130"/>
    </row>
    <row r="54" spans="1:20" ht="14.4">
      <c r="A54" s="24" t="s">
        <v>68</v>
      </c>
      <c r="B54" s="45">
        <v>6755609</v>
      </c>
      <c r="C54" s="33">
        <v>10331315</v>
      </c>
      <c r="D54" s="33">
        <v>13757794</v>
      </c>
      <c r="E54" s="33">
        <v>14472416</v>
      </c>
      <c r="F54" s="33">
        <v>15495240</v>
      </c>
      <c r="G54" s="33">
        <v>17927730</v>
      </c>
      <c r="H54" s="33">
        <v>19707677</v>
      </c>
      <c r="I54" s="33">
        <v>21210339</v>
      </c>
      <c r="J54" s="33">
        <v>24376902</v>
      </c>
      <c r="K54" s="33">
        <v>24718321</v>
      </c>
      <c r="L54" s="33">
        <v>23671529</v>
      </c>
      <c r="M54" s="33">
        <v>21472091</v>
      </c>
      <c r="N54" s="33">
        <v>20177731</v>
      </c>
      <c r="O54" s="33">
        <v>21518324</v>
      </c>
      <c r="P54" s="33">
        <v>23563287</v>
      </c>
      <c r="Q54" s="89">
        <f t="shared" si="2"/>
        <v>9.5033563022845158E-2</v>
      </c>
      <c r="R54" s="89">
        <f t="shared" si="3"/>
        <v>0.40965535995946578</v>
      </c>
    </row>
    <row r="55" spans="1:20">
      <c r="A55" s="27" t="s">
        <v>57</v>
      </c>
      <c r="B55" s="103">
        <v>1017595</v>
      </c>
      <c r="C55" s="102">
        <v>1239942</v>
      </c>
      <c r="D55" s="102">
        <v>1318257</v>
      </c>
      <c r="E55" s="102">
        <v>1324095</v>
      </c>
      <c r="F55" s="102">
        <v>1325229</v>
      </c>
      <c r="G55" s="102">
        <v>1323340</v>
      </c>
      <c r="H55" s="102">
        <v>1473282</v>
      </c>
      <c r="I55" s="102">
        <v>1570676</v>
      </c>
      <c r="J55" s="102">
        <v>1568658</v>
      </c>
      <c r="K55" s="102">
        <v>1529992</v>
      </c>
      <c r="L55" s="102">
        <v>1558642</v>
      </c>
      <c r="M55" s="120">
        <v>1497035</v>
      </c>
      <c r="N55" s="120">
        <v>1618333</v>
      </c>
      <c r="O55" s="120">
        <v>1468873</v>
      </c>
      <c r="P55" s="120">
        <v>1420486</v>
      </c>
      <c r="Q55" s="90">
        <f t="shared" si="2"/>
        <v>-3.29415817432821E-2</v>
      </c>
      <c r="R55" s="90">
        <f t="shared" si="3"/>
        <v>2.4695608199627739E-2</v>
      </c>
    </row>
    <row r="56" spans="1:20" ht="14.4">
      <c r="A56" s="27" t="s">
        <v>62</v>
      </c>
      <c r="B56" s="35">
        <v>44313</v>
      </c>
      <c r="C56" s="34">
        <v>46111</v>
      </c>
      <c r="D56" s="34">
        <v>59623</v>
      </c>
      <c r="E56" s="34">
        <v>57768</v>
      </c>
      <c r="F56" s="34">
        <v>64165</v>
      </c>
      <c r="G56" s="34">
        <v>76822</v>
      </c>
      <c r="H56" s="34">
        <v>90287</v>
      </c>
      <c r="I56" s="34">
        <v>116381</v>
      </c>
      <c r="J56" s="34">
        <v>133188</v>
      </c>
      <c r="K56" s="34">
        <v>295459</v>
      </c>
      <c r="L56" s="34">
        <v>252848</v>
      </c>
      <c r="M56" s="34">
        <v>258555</v>
      </c>
      <c r="N56" s="34">
        <v>153833</v>
      </c>
      <c r="O56" s="34">
        <v>180642</v>
      </c>
      <c r="P56" s="34">
        <v>226403</v>
      </c>
      <c r="Q56" s="90">
        <f t="shared" si="2"/>
        <v>0.25332425460302699</v>
      </c>
      <c r="R56" s="90">
        <f t="shared" si="3"/>
        <v>3.9360893266250554E-3</v>
      </c>
    </row>
    <row r="57" spans="1:20">
      <c r="A57" s="27" t="s">
        <v>25</v>
      </c>
      <c r="B57" s="35">
        <v>4227643</v>
      </c>
      <c r="C57" s="34">
        <v>3923741</v>
      </c>
      <c r="D57" s="34">
        <v>4212267</v>
      </c>
      <c r="E57" s="34">
        <v>3524788</v>
      </c>
      <c r="F57" s="34">
        <v>4572332</v>
      </c>
      <c r="G57" s="34">
        <v>4562282</v>
      </c>
      <c r="H57" s="34">
        <v>4699591</v>
      </c>
      <c r="I57" s="34">
        <v>4215889</v>
      </c>
      <c r="J57" s="34">
        <v>4146458</v>
      </c>
      <c r="K57" s="34">
        <v>4386377</v>
      </c>
      <c r="L57" s="34">
        <v>4391160</v>
      </c>
      <c r="M57" s="34">
        <v>4301091</v>
      </c>
      <c r="N57" s="34">
        <v>3809981</v>
      </c>
      <c r="O57" s="34">
        <v>3675698</v>
      </c>
      <c r="P57" s="34">
        <v>3448297</v>
      </c>
      <c r="Q57" s="90">
        <f t="shared" si="2"/>
        <v>-6.1866072783999138E-2</v>
      </c>
      <c r="R57" s="90">
        <f t="shared" si="3"/>
        <v>5.9949757806801146E-2</v>
      </c>
    </row>
    <row r="58" spans="1:20" ht="14.4">
      <c r="A58" s="27" t="s">
        <v>59</v>
      </c>
      <c r="B58" s="35">
        <v>1545414</v>
      </c>
      <c r="C58" s="34">
        <v>1816878</v>
      </c>
      <c r="D58" s="34">
        <v>2387197</v>
      </c>
      <c r="E58" s="34">
        <v>2510313</v>
      </c>
      <c r="F58" s="34">
        <v>2781919</v>
      </c>
      <c r="G58" s="34">
        <v>2553788</v>
      </c>
      <c r="H58" s="34">
        <v>2574428</v>
      </c>
      <c r="I58" s="34">
        <v>2771421</v>
      </c>
      <c r="J58" s="34">
        <v>2966603</v>
      </c>
      <c r="K58" s="34">
        <v>3230603</v>
      </c>
      <c r="L58" s="34">
        <v>3394749</v>
      </c>
      <c r="M58" s="34">
        <v>2962115</v>
      </c>
      <c r="N58" s="34">
        <v>2433473</v>
      </c>
      <c r="O58" s="34">
        <v>3082279</v>
      </c>
      <c r="P58" s="34">
        <v>3792356</v>
      </c>
      <c r="Q58" s="90">
        <f t="shared" si="2"/>
        <v>0.23037401870499075</v>
      </c>
      <c r="R58" s="90">
        <f t="shared" si="3"/>
        <v>6.5931334718897228E-2</v>
      </c>
    </row>
    <row r="59" spans="1:20" ht="14.4">
      <c r="A59" s="27" t="s">
        <v>58</v>
      </c>
      <c r="B59" s="35">
        <v>425267</v>
      </c>
      <c r="C59" s="34">
        <v>359367</v>
      </c>
      <c r="D59" s="34">
        <v>541475</v>
      </c>
      <c r="E59" s="34">
        <v>601030</v>
      </c>
      <c r="F59" s="34">
        <v>780785</v>
      </c>
      <c r="G59" s="34">
        <v>879507</v>
      </c>
      <c r="H59" s="34">
        <v>879461</v>
      </c>
      <c r="I59" s="34">
        <v>736664</v>
      </c>
      <c r="J59" s="34">
        <v>861987</v>
      </c>
      <c r="K59" s="34">
        <v>844224</v>
      </c>
      <c r="L59" s="34">
        <v>874660</v>
      </c>
      <c r="M59" s="34">
        <v>785539</v>
      </c>
      <c r="N59" s="34">
        <v>388925</v>
      </c>
      <c r="O59" s="34">
        <v>659809</v>
      </c>
      <c r="P59" s="34">
        <v>783563</v>
      </c>
      <c r="Q59" s="98">
        <f t="shared" si="2"/>
        <v>0.18756033943156281</v>
      </c>
      <c r="R59" s="98">
        <f t="shared" si="3"/>
        <v>1.3622495996246995E-2</v>
      </c>
    </row>
    <row r="60" spans="1:20" ht="14.4">
      <c r="A60" s="27" t="s">
        <v>60</v>
      </c>
      <c r="B60" s="35">
        <v>497459</v>
      </c>
      <c r="C60" s="34">
        <v>486342</v>
      </c>
      <c r="D60" s="34">
        <v>543594</v>
      </c>
      <c r="E60" s="34">
        <v>535113</v>
      </c>
      <c r="F60" s="34">
        <v>552189</v>
      </c>
      <c r="G60" s="34">
        <v>576657</v>
      </c>
      <c r="H60" s="34">
        <v>588348</v>
      </c>
      <c r="I60" s="34">
        <v>591275</v>
      </c>
      <c r="J60" s="34">
        <v>514545</v>
      </c>
      <c r="K60" s="34">
        <v>519690.45</v>
      </c>
      <c r="L60" s="34">
        <v>533200</v>
      </c>
      <c r="M60" s="34">
        <v>550182</v>
      </c>
      <c r="N60" s="34">
        <v>480965</v>
      </c>
      <c r="O60" s="34">
        <v>452663</v>
      </c>
      <c r="P60" s="34">
        <v>544838</v>
      </c>
      <c r="Q60" s="90">
        <f t="shared" si="2"/>
        <v>0.20362830626757655</v>
      </c>
      <c r="R60" s="90">
        <f t="shared" si="3"/>
        <v>9.4721847172508401E-3</v>
      </c>
    </row>
    <row r="61" spans="1:20" ht="14.4">
      <c r="A61" s="27" t="s">
        <v>63</v>
      </c>
      <c r="B61" s="35">
        <v>127863</v>
      </c>
      <c r="C61" s="34">
        <v>94437</v>
      </c>
      <c r="D61" s="34">
        <v>130038</v>
      </c>
      <c r="E61" s="34">
        <v>140184</v>
      </c>
      <c r="F61" s="34">
        <v>136026</v>
      </c>
      <c r="G61" s="34">
        <v>121122</v>
      </c>
      <c r="H61" s="34">
        <v>123950</v>
      </c>
      <c r="I61" s="34">
        <v>182231</v>
      </c>
      <c r="J61" s="34">
        <v>177222</v>
      </c>
      <c r="K61" s="34">
        <v>203312</v>
      </c>
      <c r="L61" s="34">
        <v>217392</v>
      </c>
      <c r="M61" s="34">
        <v>162689</v>
      </c>
      <c r="N61" s="34">
        <v>104387</v>
      </c>
      <c r="O61" s="34">
        <v>198921</v>
      </c>
      <c r="P61" s="34">
        <v>188318</v>
      </c>
      <c r="Q61" s="90">
        <f t="shared" si="2"/>
        <v>-5.3302567350857921E-2</v>
      </c>
      <c r="R61" s="90">
        <f t="shared" si="3"/>
        <v>3.2739692928599766E-3</v>
      </c>
    </row>
    <row r="62" spans="1:20" ht="14.4">
      <c r="A62" s="111" t="s">
        <v>61</v>
      </c>
      <c r="B62" s="112">
        <v>141161</v>
      </c>
      <c r="C62" s="109">
        <v>187262</v>
      </c>
      <c r="D62" s="109">
        <v>208300</v>
      </c>
      <c r="E62" s="109">
        <v>235205</v>
      </c>
      <c r="F62" s="109">
        <v>211578</v>
      </c>
      <c r="G62" s="109">
        <v>211824</v>
      </c>
      <c r="H62" s="109">
        <v>235480</v>
      </c>
      <c r="I62" s="109">
        <v>212236</v>
      </c>
      <c r="J62" s="109">
        <v>206092</v>
      </c>
      <c r="K62" s="109">
        <v>399885</v>
      </c>
      <c r="L62" s="110">
        <v>171953</v>
      </c>
      <c r="M62" s="110">
        <v>379999</v>
      </c>
      <c r="N62" s="110">
        <v>408628</v>
      </c>
      <c r="O62" s="110">
        <v>382000</v>
      </c>
      <c r="P62" s="110">
        <v>375841</v>
      </c>
      <c r="Q62" s="90">
        <f t="shared" si="2"/>
        <v>-1.6123036649214662E-2</v>
      </c>
      <c r="R62" s="90">
        <f t="shared" si="3"/>
        <v>6.5341172537823596E-3</v>
      </c>
    </row>
    <row r="63" spans="1:20" ht="14.4">
      <c r="A63" s="27" t="s">
        <v>64</v>
      </c>
      <c r="B63" s="35">
        <v>226805</v>
      </c>
      <c r="C63" s="34">
        <v>230037</v>
      </c>
      <c r="D63" s="34">
        <v>346644</v>
      </c>
      <c r="E63" s="34">
        <v>360441</v>
      </c>
      <c r="F63" s="34">
        <v>660214</v>
      </c>
      <c r="G63" s="34">
        <v>663746</v>
      </c>
      <c r="H63" s="34">
        <v>411402</v>
      </c>
      <c r="I63" s="34">
        <v>356063</v>
      </c>
      <c r="J63" s="34">
        <v>328053</v>
      </c>
      <c r="K63" s="34">
        <v>665871</v>
      </c>
      <c r="L63" s="108">
        <v>481646</v>
      </c>
      <c r="M63" s="110">
        <v>468638</v>
      </c>
      <c r="N63" s="110">
        <v>343494</v>
      </c>
      <c r="O63" s="110">
        <v>312200</v>
      </c>
      <c r="P63" s="110">
        <v>343349</v>
      </c>
      <c r="Q63" s="90">
        <f t="shared" si="2"/>
        <v>9.9772581678411187E-2</v>
      </c>
      <c r="R63" s="90">
        <f t="shared" si="3"/>
        <v>5.9692333326298074E-3</v>
      </c>
    </row>
    <row r="64" spans="1:20" ht="14.4">
      <c r="A64" s="27" t="s">
        <v>65</v>
      </c>
      <c r="B64" s="75">
        <v>50877</v>
      </c>
      <c r="C64" s="74">
        <v>62722</v>
      </c>
      <c r="D64" s="74">
        <v>57778</v>
      </c>
      <c r="E64" s="74">
        <v>64564</v>
      </c>
      <c r="F64" s="74">
        <v>44070</v>
      </c>
      <c r="G64" s="74">
        <v>59857</v>
      </c>
      <c r="H64" s="74">
        <v>79813</v>
      </c>
      <c r="I64" s="74">
        <v>117288</v>
      </c>
      <c r="J64" s="74">
        <v>159501</v>
      </c>
      <c r="K64" s="74">
        <v>152799</v>
      </c>
      <c r="L64" s="113">
        <v>197752</v>
      </c>
      <c r="M64" s="113">
        <v>233782</v>
      </c>
      <c r="N64" s="113">
        <v>217193</v>
      </c>
      <c r="O64" s="113">
        <v>207693</v>
      </c>
      <c r="P64" s="113">
        <v>283352</v>
      </c>
      <c r="Q64" s="95">
        <f t="shared" si="2"/>
        <v>0.36428285979787467</v>
      </c>
      <c r="R64" s="95">
        <f t="shared" si="3"/>
        <v>4.9261660970829129E-3</v>
      </c>
    </row>
    <row r="65" spans="1:36">
      <c r="A65" s="64" t="s">
        <v>45</v>
      </c>
      <c r="B65" s="66">
        <v>1399826</v>
      </c>
      <c r="C65" s="65">
        <v>1233935</v>
      </c>
      <c r="D65" s="65">
        <v>1451164</v>
      </c>
      <c r="E65" s="65">
        <v>1531921</v>
      </c>
      <c r="F65" s="67">
        <v>1745942</v>
      </c>
      <c r="G65" s="67">
        <v>1884011</v>
      </c>
      <c r="H65" s="67">
        <v>1992624</v>
      </c>
      <c r="I65" s="67">
        <v>1905400</v>
      </c>
      <c r="J65" s="67">
        <v>1621062</v>
      </c>
      <c r="K65" s="67">
        <v>1182482</v>
      </c>
      <c r="L65" s="67">
        <v>1397470</v>
      </c>
      <c r="M65" s="67">
        <v>1612161</v>
      </c>
      <c r="N65" s="67">
        <v>1316184</v>
      </c>
      <c r="O65" s="67">
        <v>1561208</v>
      </c>
      <c r="P65" s="67">
        <v>1640009</v>
      </c>
      <c r="Q65" s="96">
        <f t="shared" si="2"/>
        <v>5.0474376252235498E-2</v>
      </c>
      <c r="R65" s="96">
        <f t="shared" si="3"/>
        <v>2.8512086502692238E-2</v>
      </c>
    </row>
    <row r="66" spans="1:36" ht="14.4">
      <c r="A66" s="81" t="s">
        <v>54</v>
      </c>
      <c r="B66" s="81">
        <f t="shared" ref="B66:O66" si="25">SUM(B67:B68)</f>
        <v>864622</v>
      </c>
      <c r="C66" s="81">
        <f t="shared" si="25"/>
        <v>783119</v>
      </c>
      <c r="D66" s="81">
        <f t="shared" si="25"/>
        <v>889436</v>
      </c>
      <c r="E66" s="81">
        <f t="shared" si="25"/>
        <v>866921</v>
      </c>
      <c r="F66" s="81">
        <f t="shared" si="25"/>
        <v>959551</v>
      </c>
      <c r="G66" s="81">
        <f t="shared" si="25"/>
        <v>982398</v>
      </c>
      <c r="H66" s="81">
        <f t="shared" si="25"/>
        <v>974080</v>
      </c>
      <c r="I66" s="81">
        <f t="shared" si="25"/>
        <v>1019118</v>
      </c>
      <c r="J66" s="81">
        <f t="shared" si="25"/>
        <v>1029788</v>
      </c>
      <c r="K66" s="81">
        <f t="shared" si="25"/>
        <v>1023609</v>
      </c>
      <c r="L66" s="81">
        <f t="shared" si="25"/>
        <v>982766</v>
      </c>
      <c r="M66" s="81">
        <f t="shared" si="25"/>
        <v>902873</v>
      </c>
      <c r="N66" s="81">
        <f t="shared" si="25"/>
        <v>757237</v>
      </c>
      <c r="O66" s="81">
        <f t="shared" si="25"/>
        <v>865264</v>
      </c>
      <c r="P66" s="81">
        <f>+P67+P68</f>
        <v>894022</v>
      </c>
      <c r="Q66" s="87">
        <f t="shared" si="2"/>
        <v>3.3236099040292899E-2</v>
      </c>
      <c r="R66" s="87">
        <f t="shared" si="3"/>
        <v>1.5542861410705624E-2</v>
      </c>
      <c r="U66" s="69"/>
    </row>
    <row r="67" spans="1:36" s="68" customFormat="1" ht="14.4">
      <c r="A67" s="24" t="s">
        <v>55</v>
      </c>
      <c r="B67" s="45">
        <v>791225</v>
      </c>
      <c r="C67" s="33">
        <v>728715</v>
      </c>
      <c r="D67" s="33">
        <v>827407</v>
      </c>
      <c r="E67" s="33">
        <v>803450</v>
      </c>
      <c r="F67" s="33">
        <v>882680</v>
      </c>
      <c r="G67" s="33">
        <v>899965</v>
      </c>
      <c r="H67" s="33">
        <v>883949</v>
      </c>
      <c r="I67" s="33">
        <v>924154</v>
      </c>
      <c r="J67" s="33">
        <v>927274</v>
      </c>
      <c r="K67" s="33">
        <v>915658</v>
      </c>
      <c r="L67" s="33">
        <v>873713</v>
      </c>
      <c r="M67" s="33">
        <v>799263</v>
      </c>
      <c r="N67" s="33">
        <v>676804</v>
      </c>
      <c r="O67" s="33">
        <v>753256</v>
      </c>
      <c r="P67" s="33">
        <v>777688</v>
      </c>
      <c r="Q67" s="89">
        <f t="shared" si="2"/>
        <v>3.2435188037001961E-2</v>
      </c>
      <c r="R67" s="89">
        <f t="shared" si="3"/>
        <v>1.3520357222494341E-2</v>
      </c>
      <c r="S67" s="69"/>
      <c r="T67" s="69"/>
      <c r="U67" s="50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132"/>
      <c r="AJ67" s="132"/>
    </row>
    <row r="68" spans="1:36">
      <c r="A68" s="27" t="s">
        <v>56</v>
      </c>
      <c r="B68" s="35">
        <v>73397</v>
      </c>
      <c r="C68" s="34">
        <v>54404</v>
      </c>
      <c r="D68" s="34">
        <v>62029</v>
      </c>
      <c r="E68" s="34">
        <v>63471</v>
      </c>
      <c r="F68" s="34">
        <v>76871</v>
      </c>
      <c r="G68" s="34">
        <v>82433</v>
      </c>
      <c r="H68" s="34">
        <v>90131</v>
      </c>
      <c r="I68" s="34">
        <v>94964</v>
      </c>
      <c r="J68" s="34">
        <v>102514</v>
      </c>
      <c r="K68" s="34">
        <v>107951</v>
      </c>
      <c r="L68" s="109">
        <v>109053</v>
      </c>
      <c r="M68" s="109">
        <v>103610</v>
      </c>
      <c r="N68" s="109">
        <v>80433</v>
      </c>
      <c r="O68" s="109">
        <v>112008</v>
      </c>
      <c r="P68" s="109">
        <v>116334</v>
      </c>
      <c r="Q68" s="98">
        <f t="shared" si="2"/>
        <v>3.8622241268480906E-2</v>
      </c>
      <c r="R68" s="98">
        <f t="shared" si="3"/>
        <v>2.0225041882112834E-3</v>
      </c>
    </row>
    <row r="69" spans="1:36" ht="14.4">
      <c r="A69" s="81" t="s">
        <v>48</v>
      </c>
      <c r="B69" s="81">
        <f t="shared" ref="B69:P69" si="26">SUM(B70:B73)</f>
        <v>777453</v>
      </c>
      <c r="C69" s="81">
        <f t="shared" si="26"/>
        <v>695901</v>
      </c>
      <c r="D69" s="81">
        <f t="shared" si="26"/>
        <v>810592</v>
      </c>
      <c r="E69" s="81">
        <f t="shared" si="26"/>
        <v>885330</v>
      </c>
      <c r="F69" s="81">
        <f t="shared" si="26"/>
        <v>965035</v>
      </c>
      <c r="G69" s="81">
        <f t="shared" si="26"/>
        <v>974123</v>
      </c>
      <c r="H69" s="81">
        <f t="shared" si="26"/>
        <v>1028718</v>
      </c>
      <c r="I69" s="81">
        <f t="shared" si="26"/>
        <v>964733</v>
      </c>
      <c r="J69" s="81">
        <f t="shared" si="26"/>
        <v>895914</v>
      </c>
      <c r="K69" s="81">
        <f t="shared" si="26"/>
        <v>744852</v>
      </c>
      <c r="L69" s="81">
        <f t="shared" si="26"/>
        <v>795373</v>
      </c>
      <c r="M69" s="81">
        <f t="shared" si="26"/>
        <v>883120</v>
      </c>
      <c r="N69" s="81">
        <f t="shared" si="26"/>
        <v>665099</v>
      </c>
      <c r="O69" s="81">
        <f t="shared" si="26"/>
        <v>833233</v>
      </c>
      <c r="P69" s="81">
        <f t="shared" si="26"/>
        <v>790083</v>
      </c>
      <c r="Q69" s="87">
        <f t="shared" si="2"/>
        <v>-5.1786235062701524E-2</v>
      </c>
      <c r="R69" s="87">
        <f t="shared" si="3"/>
        <v>1.3735848303458451E-2</v>
      </c>
    </row>
    <row r="70" spans="1:36">
      <c r="A70" s="24" t="s">
        <v>49</v>
      </c>
      <c r="B70" s="26">
        <v>329262</v>
      </c>
      <c r="C70" s="25">
        <v>258129</v>
      </c>
      <c r="D70" s="25">
        <v>337130</v>
      </c>
      <c r="E70" s="25">
        <v>396292</v>
      </c>
      <c r="F70" s="25">
        <v>440002</v>
      </c>
      <c r="G70" s="25">
        <v>450561</v>
      </c>
      <c r="H70" s="84">
        <v>439264</v>
      </c>
      <c r="I70" s="84">
        <v>412670</v>
      </c>
      <c r="J70" s="25">
        <v>361289</v>
      </c>
      <c r="K70" s="25">
        <v>361289</v>
      </c>
      <c r="L70" s="25">
        <v>365242</v>
      </c>
      <c r="M70" s="25">
        <v>355378</v>
      </c>
      <c r="N70" s="25">
        <v>246541</v>
      </c>
      <c r="O70" s="25">
        <v>304340</v>
      </c>
      <c r="P70" s="25">
        <v>363696</v>
      </c>
      <c r="Q70" s="97">
        <f t="shared" ref="Q70:Q75" si="27">P70/O70-1</f>
        <v>0.19503187224814345</v>
      </c>
      <c r="R70" s="97">
        <f t="shared" ref="R70:R76" si="28">P70/P$74</f>
        <v>6.3229725036162343E-3</v>
      </c>
    </row>
    <row r="71" spans="1:36">
      <c r="A71" s="27" t="s">
        <v>50</v>
      </c>
      <c r="B71" s="29">
        <v>203729</v>
      </c>
      <c r="C71" s="28">
        <v>158926</v>
      </c>
      <c r="D71" s="28">
        <v>192848</v>
      </c>
      <c r="E71" s="28">
        <v>210300</v>
      </c>
      <c r="F71" s="28">
        <v>222700</v>
      </c>
      <c r="G71" s="28">
        <v>220000</v>
      </c>
      <c r="H71" s="28">
        <v>273500</v>
      </c>
      <c r="I71" s="28">
        <v>258400</v>
      </c>
      <c r="J71" s="28">
        <v>214800</v>
      </c>
      <c r="K71" s="28">
        <v>100533</v>
      </c>
      <c r="L71" s="109">
        <v>145873</v>
      </c>
      <c r="M71" s="109">
        <v>127443</v>
      </c>
      <c r="N71" s="109">
        <v>167792</v>
      </c>
      <c r="O71" s="109">
        <v>215072</v>
      </c>
      <c r="P71" s="109">
        <v>133857</v>
      </c>
      <c r="Q71" s="98">
        <f t="shared" si="27"/>
        <v>-0.37761772801666416</v>
      </c>
      <c r="R71" s="98">
        <f t="shared" si="28"/>
        <v>2.3271472065036687E-3</v>
      </c>
    </row>
    <row r="72" spans="1:36">
      <c r="A72" s="58" t="s">
        <v>51</v>
      </c>
      <c r="B72" s="86">
        <v>102095</v>
      </c>
      <c r="C72" s="85">
        <v>93761</v>
      </c>
      <c r="D72" s="85">
        <v>91119</v>
      </c>
      <c r="E72" s="85">
        <v>99727</v>
      </c>
      <c r="F72" s="85">
        <v>117818</v>
      </c>
      <c r="G72" s="85">
        <v>108177</v>
      </c>
      <c r="H72" s="85">
        <v>109649</v>
      </c>
      <c r="I72" s="85">
        <v>120875</v>
      </c>
      <c r="J72" s="85">
        <v>152324</v>
      </c>
      <c r="K72" s="85">
        <v>155306</v>
      </c>
      <c r="L72" s="121">
        <v>163223</v>
      </c>
      <c r="M72" s="121">
        <v>148354</v>
      </c>
      <c r="N72" s="121">
        <v>117046</v>
      </c>
      <c r="O72" s="121">
        <v>154284</v>
      </c>
      <c r="P72" s="121">
        <v>143265</v>
      </c>
      <c r="Q72" s="100">
        <f t="shared" si="27"/>
        <v>-7.142023800264452E-2</v>
      </c>
      <c r="R72" s="100">
        <f t="shared" si="28"/>
        <v>2.4907083270934512E-3</v>
      </c>
    </row>
    <row r="73" spans="1:36">
      <c r="A73" s="30" t="s">
        <v>45</v>
      </c>
      <c r="B73" s="31">
        <v>142367</v>
      </c>
      <c r="C73" s="32">
        <v>185085</v>
      </c>
      <c r="D73" s="32">
        <v>189495</v>
      </c>
      <c r="E73" s="32">
        <v>179011</v>
      </c>
      <c r="F73" s="32">
        <v>184515</v>
      </c>
      <c r="G73" s="32">
        <v>195385</v>
      </c>
      <c r="H73" s="32">
        <v>206305</v>
      </c>
      <c r="I73" s="32">
        <v>172788</v>
      </c>
      <c r="J73" s="32">
        <v>167501</v>
      </c>
      <c r="K73" s="32">
        <v>127724</v>
      </c>
      <c r="L73" s="122">
        <v>121035</v>
      </c>
      <c r="M73" s="122">
        <v>251945</v>
      </c>
      <c r="N73" s="122">
        <v>133720</v>
      </c>
      <c r="O73" s="122">
        <v>159537</v>
      </c>
      <c r="P73" s="122">
        <v>149265</v>
      </c>
      <c r="Q73" s="99">
        <f t="shared" si="27"/>
        <v>-6.4386317907444646E-2</v>
      </c>
      <c r="R73" s="99">
        <f t="shared" si="28"/>
        <v>2.595020266245098E-3</v>
      </c>
    </row>
    <row r="74" spans="1:36">
      <c r="A74" s="76" t="s">
        <v>34</v>
      </c>
      <c r="B74" s="77">
        <f t="shared" ref="B74:P74" si="29">+B69+B66+B53+B48+B44+B5</f>
        <v>48655564</v>
      </c>
      <c r="C74" s="77">
        <f t="shared" si="29"/>
        <v>48308705</v>
      </c>
      <c r="D74" s="77">
        <f t="shared" si="29"/>
        <v>54270237</v>
      </c>
      <c r="E74" s="77">
        <f t="shared" si="29"/>
        <v>56155931</v>
      </c>
      <c r="F74" s="77">
        <f t="shared" si="29"/>
        <v>59816578</v>
      </c>
      <c r="G74" s="77">
        <f t="shared" si="29"/>
        <v>62508088</v>
      </c>
      <c r="H74" s="77">
        <f t="shared" si="29"/>
        <v>64441396</v>
      </c>
      <c r="I74" s="77">
        <f t="shared" si="29"/>
        <v>64971481</v>
      </c>
      <c r="J74" s="77">
        <f t="shared" si="29"/>
        <v>68028688</v>
      </c>
      <c r="K74" s="77">
        <f t="shared" si="29"/>
        <v>69109868.450000003</v>
      </c>
      <c r="L74" s="77">
        <f t="shared" si="29"/>
        <v>67305727</v>
      </c>
      <c r="M74" s="77">
        <f t="shared" si="29"/>
        <v>64016610</v>
      </c>
      <c r="N74" s="77">
        <f t="shared" si="29"/>
        <v>53910583</v>
      </c>
      <c r="O74" s="77">
        <f t="shared" si="29"/>
        <v>56425663</v>
      </c>
      <c r="P74" s="77">
        <f t="shared" si="29"/>
        <v>57519782</v>
      </c>
      <c r="Q74" s="93">
        <f t="shared" si="27"/>
        <v>1.9390450051069763E-2</v>
      </c>
      <c r="R74" s="93">
        <f t="shared" si="28"/>
        <v>1</v>
      </c>
    </row>
    <row r="75" spans="1:36">
      <c r="A75" s="104" t="s">
        <v>5</v>
      </c>
      <c r="B75" s="105">
        <f t="shared" ref="B75:O75" si="30">+B54+B58+B50+B40</f>
        <v>13539786</v>
      </c>
      <c r="C75" s="105">
        <f t="shared" si="30"/>
        <v>16257797</v>
      </c>
      <c r="D75" s="105">
        <f t="shared" si="30"/>
        <v>20914325</v>
      </c>
      <c r="E75" s="105">
        <f t="shared" si="30"/>
        <v>22538064</v>
      </c>
      <c r="F75" s="105">
        <f t="shared" si="30"/>
        <v>24147766</v>
      </c>
      <c r="G75" s="105">
        <f t="shared" si="30"/>
        <v>26171482</v>
      </c>
      <c r="H75" s="105">
        <f t="shared" si="30"/>
        <v>27409859</v>
      </c>
      <c r="I75" s="105">
        <f t="shared" si="30"/>
        <v>27387509</v>
      </c>
      <c r="J75" s="105">
        <f t="shared" si="30"/>
        <v>30271474</v>
      </c>
      <c r="K75" s="105">
        <f t="shared" si="30"/>
        <v>31253720</v>
      </c>
      <c r="L75" s="105">
        <f t="shared" si="30"/>
        <v>30775068</v>
      </c>
      <c r="M75" s="105">
        <f t="shared" si="30"/>
        <v>28264022</v>
      </c>
      <c r="N75" s="105">
        <f t="shared" si="30"/>
        <v>25661102</v>
      </c>
      <c r="O75" s="105">
        <f t="shared" si="30"/>
        <v>27642514</v>
      </c>
      <c r="P75" s="105">
        <f>+P54+P58+P50+P40</f>
        <v>29562232</v>
      </c>
      <c r="Q75" s="88">
        <f t="shared" si="27"/>
        <v>6.9448024879357861E-2</v>
      </c>
      <c r="R75" s="88">
        <f t="shared" si="28"/>
        <v>0.51394895759514525</v>
      </c>
    </row>
    <row r="76" spans="1:36" ht="13.8">
      <c r="A76" s="52" t="s">
        <v>75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R76" s="47">
        <f t="shared" si="28"/>
        <v>0</v>
      </c>
    </row>
    <row r="77" spans="1:36" ht="13.8">
      <c r="A77" s="56" t="s">
        <v>67</v>
      </c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7"/>
      <c r="T77" s="69"/>
      <c r="U77" s="69"/>
    </row>
    <row r="78" spans="1:36" s="68" customFormat="1" ht="13.8">
      <c r="A78" s="56" t="s">
        <v>42</v>
      </c>
      <c r="B78" s="54"/>
      <c r="C78" s="54"/>
      <c r="D78" s="54"/>
      <c r="E78" s="54"/>
      <c r="F78" s="54"/>
      <c r="G78" s="54"/>
      <c r="H78" s="54"/>
      <c r="I78" s="54"/>
      <c r="J78" s="54"/>
      <c r="K78" s="53"/>
      <c r="L78" s="53"/>
      <c r="M78" s="53"/>
      <c r="N78" s="53"/>
      <c r="O78" s="53"/>
      <c r="P78" s="53"/>
      <c r="Q78" s="119"/>
      <c r="R78" s="57"/>
      <c r="S78" s="69"/>
      <c r="T78" s="50"/>
      <c r="U78" s="50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132"/>
      <c r="AJ78" s="132"/>
    </row>
    <row r="79" spans="1:36">
      <c r="A79" s="54"/>
      <c r="B79" s="53"/>
      <c r="C79" s="53"/>
      <c r="D79" s="53"/>
      <c r="E79" s="54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4"/>
      <c r="R79" s="57"/>
      <c r="T79" s="55"/>
      <c r="U79" s="55"/>
    </row>
    <row r="80" spans="1:36" s="54" customFormat="1" ht="12">
      <c r="A80" s="57"/>
      <c r="R80" s="57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134"/>
      <c r="AJ80" s="134"/>
    </row>
    <row r="81" spans="1:36" s="54" customFormat="1" ht="12">
      <c r="B81" s="53"/>
      <c r="C81" s="53"/>
      <c r="D81" s="53"/>
      <c r="E81" s="53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55"/>
      <c r="R81" s="57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134"/>
      <c r="AJ81" s="134"/>
    </row>
    <row r="82" spans="1:36" s="54" customFormat="1">
      <c r="A82" s="2"/>
      <c r="B82" s="44"/>
      <c r="C82" s="44"/>
      <c r="D82" s="44"/>
      <c r="E82" s="44"/>
      <c r="F82" s="44"/>
      <c r="G82" s="44"/>
      <c r="H82" s="44"/>
      <c r="I82" s="50"/>
      <c r="J82" s="50"/>
      <c r="K82" s="50"/>
      <c r="L82" s="50"/>
      <c r="M82" s="50"/>
      <c r="N82" s="50"/>
      <c r="O82" s="50"/>
      <c r="P82" s="50"/>
      <c r="Q82" s="50"/>
      <c r="R82" s="106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134"/>
      <c r="AJ82" s="134"/>
    </row>
    <row r="83" spans="1:36" s="54" customFormat="1">
      <c r="A83" s="2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50"/>
      <c r="R83" s="106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134"/>
      <c r="AJ83" s="134"/>
    </row>
    <row r="84" spans="1:36" s="54" customFormat="1">
      <c r="A84" s="2"/>
      <c r="B84" s="2"/>
      <c r="C84" s="2"/>
      <c r="D84" s="2"/>
      <c r="E84" s="2"/>
      <c r="F84" s="2"/>
      <c r="G84" s="2"/>
      <c r="H84" s="2"/>
      <c r="I84" s="50"/>
      <c r="J84" s="50"/>
      <c r="K84" s="50"/>
      <c r="L84" s="50"/>
      <c r="M84" s="50"/>
      <c r="N84" s="50"/>
      <c r="O84" s="50"/>
      <c r="P84" s="50"/>
      <c r="Q84" s="50"/>
      <c r="R84" s="106"/>
      <c r="S84" s="55"/>
      <c r="T84" s="50"/>
      <c r="U84" s="50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134"/>
      <c r="AJ84" s="134"/>
    </row>
    <row r="86" spans="1:36">
      <c r="A86" s="10"/>
    </row>
    <row r="87" spans="1:36">
      <c r="A87" s="10"/>
      <c r="B87" s="10"/>
    </row>
    <row r="88" spans="1:36">
      <c r="A88" s="10"/>
      <c r="B88" s="10"/>
    </row>
    <row r="89" spans="1:36">
      <c r="A89" s="10"/>
      <c r="B89" s="10"/>
    </row>
    <row r="90" spans="1:36">
      <c r="A90" s="10"/>
      <c r="B90" s="10"/>
    </row>
    <row r="91" spans="1:36">
      <c r="A91" s="10"/>
      <c r="B91" s="10"/>
    </row>
    <row r="92" spans="1:36">
      <c r="A92" s="10"/>
      <c r="B92" s="10"/>
    </row>
    <row r="93" spans="1:36">
      <c r="A93" s="10"/>
      <c r="B93" s="10"/>
    </row>
    <row r="94" spans="1:36">
      <c r="A94" s="10"/>
      <c r="B94" s="10"/>
    </row>
    <row r="95" spans="1:36">
      <c r="A95" s="10"/>
      <c r="B95" s="10"/>
    </row>
    <row r="96" spans="1:36">
      <c r="A96" s="10"/>
      <c r="B96" s="10"/>
    </row>
    <row r="97" spans="1:2">
      <c r="A97" s="10"/>
      <c r="B97" s="10"/>
    </row>
    <row r="98" spans="1:2">
      <c r="A98" s="10"/>
      <c r="B98" s="10"/>
    </row>
    <row r="99" spans="1:2">
      <c r="A99" s="10"/>
      <c r="B99" s="10"/>
    </row>
    <row r="100" spans="1:2">
      <c r="A100" s="10"/>
      <c r="B100" s="10"/>
    </row>
    <row r="101" spans="1:2">
      <c r="A101" s="10"/>
      <c r="B101" s="10"/>
    </row>
    <row r="102" spans="1:2">
      <c r="A102" s="10"/>
      <c r="B102" s="10"/>
    </row>
    <row r="103" spans="1:2">
      <c r="A103" s="10"/>
      <c r="B103" s="10"/>
    </row>
    <row r="104" spans="1:2">
      <c r="A104" s="10"/>
      <c r="B104" s="10"/>
    </row>
    <row r="105" spans="1:2">
      <c r="A105" s="10"/>
      <c r="B105" s="10"/>
    </row>
    <row r="106" spans="1:2">
      <c r="A106" s="10"/>
      <c r="B106" s="10"/>
    </row>
    <row r="107" spans="1:2">
      <c r="A107" s="10"/>
      <c r="B107" s="10"/>
    </row>
    <row r="108" spans="1:2">
      <c r="A108" s="10"/>
      <c r="B108" s="10"/>
    </row>
    <row r="109" spans="1:2">
      <c r="A109" s="10"/>
      <c r="B109" s="10"/>
    </row>
    <row r="110" spans="1:2">
      <c r="A110" s="10"/>
      <c r="B110" s="10"/>
    </row>
    <row r="111" spans="1:2">
      <c r="B111" s="10"/>
    </row>
  </sheetData>
  <phoneticPr fontId="0" type="noConversion"/>
  <pageMargins left="0.19685039370078741" right="0.23622047244094491" top="0.31496062992125984" bottom="0.43307086614173229" header="0.15748031496062992" footer="0.15748031496062992"/>
  <pageSetup paperSize="9" scale="78" fitToHeight="2" orientation="landscape" r:id="rId1"/>
  <headerFooter scaleWithDoc="0">
    <oddFooter xml:space="preserve">&amp;L&amp;"Trebuchet MS,Grassetto"&amp;10Statistiche estere - IMMATRICOLAZIONI
Automobile in cifre&amp;C&amp;"Trebuchet MS,Grassetto"&amp;9&amp;P/&amp;N&amp;R&amp;"Trebuchet MS,Grassetto"&amp;10ANFIA - Studi e Statistiche </oddFooter>
  </headerFooter>
  <rowBreaks count="1" manualBreakCount="1">
    <brk id="43" max="16383" man="1"/>
  </rowBreaks>
  <ignoredErrors>
    <ignoredError sqref="B27:P27 N22:P22 G22:L22 C20:Q21 C22:F22 M22 Q2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3.Autovetture</vt:lpstr>
      <vt:lpstr>'3.Autovetture'!Area_stampa</vt:lpstr>
      <vt:lpstr>'3.Autovetture'!Titoli_stampa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2020-09-14T10:27:30Z</cp:lastPrinted>
  <dcterms:created xsi:type="dcterms:W3CDTF">2012-11-28T13:29:21Z</dcterms:created>
  <dcterms:modified xsi:type="dcterms:W3CDTF">2023-07-27T09:31:02Z</dcterms:modified>
</cp:coreProperties>
</file>